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Obnova Namestia SNP spis OVO_38640_2022/_podklady_JOSEPHINE/"/>
    </mc:Choice>
  </mc:AlternateContent>
  <xr:revisionPtr revIDLastSave="24" documentId="13_ncr:1_{8E5AEE08-98D5-4EA6-BE7F-C466C3C1B528}" xr6:coauthVersionLast="46" xr6:coauthVersionMax="47" xr10:uidLastSave="{DC005EF4-C81C-45BC-92CD-C61967332181}"/>
  <bookViews>
    <workbookView xWindow="-120" yWindow="-120" windowWidth="29040" windowHeight="15840" xr2:uid="{00000000-000D-0000-FFFF-FFFF00000000}"/>
  </bookViews>
  <sheets>
    <sheet name="Rekapitulácia stavby" sheetId="1" r:id="rId1"/>
    <sheet name="SO01 - SO01 - PREKRYTIE P..." sheetId="2" r:id="rId2"/>
    <sheet name="SO02.1 - SO02.1    Búraci..." sheetId="3" r:id="rId3"/>
    <sheet name="SO02.2 - SO02.2 Cesty a s..." sheetId="4" r:id="rId4"/>
    <sheet name="SO03r - SO03  SADOVÉ ÚPRAVY " sheetId="5" r:id="rId5"/>
    <sheet name="SO04.1 - SO04.1 Závlahy m..." sheetId="6" r:id="rId6"/>
    <sheet name="SO04.2 - SO04.2 Závlahy -..." sheetId="7" r:id="rId7"/>
    <sheet name="SO05.1 - SO05.1 Stavebná ..." sheetId="8" r:id="rId8"/>
    <sheet name="SO05.2 - SO05.2 Technolog..." sheetId="9" r:id="rId9"/>
    <sheet name="SO06 - SO06 REINŠTALÁCIA ..." sheetId="10" r:id="rId10"/>
    <sheet name="SO07 - SO07 OPLOTENIE PAR..." sheetId="11" r:id="rId11"/>
    <sheet name="SO08 - SO08 REKONŠTRUKCIA..." sheetId="12" r:id="rId12"/>
    <sheet name="SO09 - SO09 REINŠTALÁCIA ..." sheetId="13" r:id="rId13"/>
    <sheet name="SO10 - SO10 DAŽĎOVÁ KANAL..." sheetId="14" r:id="rId14"/>
    <sheet name="SO11 - SO11 PRÍPOJKY VODY..." sheetId="15" r:id="rId15"/>
    <sheet name="SO12.1 - SO12.1 Materiál ..." sheetId="16" r:id="rId16"/>
    <sheet name="SO12.2 - SO12.2 Montaž - ..." sheetId="17" r:id="rId17"/>
    <sheet name="SO13.1 - SO13.1 Materiál ..." sheetId="18" r:id="rId18"/>
    <sheet name="SO13.2 - SO13.2  Montaž -..." sheetId="19" r:id="rId19"/>
    <sheet name="SO14.1 - SO14.1 Slaboprúd..." sheetId="20" r:id="rId20"/>
    <sheet name="SO14.2 - SO14.2 Slaboprúd..." sheetId="21" r:id="rId21"/>
    <sheet name="SO15 - SO15 MOBILIÁR A DR..." sheetId="22" r:id="rId22"/>
  </sheets>
  <definedNames>
    <definedName name="_xlnm._FilterDatabase" localSheetId="1" hidden="1">'SO01 - SO01 - PREKRYTIE P...'!$C$135:$K$230</definedName>
    <definedName name="_xlnm._FilterDatabase" localSheetId="2" hidden="1">'SO02.1 - SO02.1    Búraci...'!$C$125:$K$285</definedName>
    <definedName name="_xlnm._FilterDatabase" localSheetId="3" hidden="1">'SO02.2 - SO02.2 Cesty a s...'!$C$148:$K$666</definedName>
    <definedName name="_xlnm._FilterDatabase" localSheetId="4" hidden="1">'SO03r - SO03  SADOVÉ ÚPRAVY '!$C$126:$K$290</definedName>
    <definedName name="_xlnm._FilterDatabase" localSheetId="5" hidden="1">'SO04.1 - SO04.1 Závlahy m...'!$C$126:$K$173</definedName>
    <definedName name="_xlnm._FilterDatabase" localSheetId="6" hidden="1">'SO04.2 - SO04.2 Závlahy -...'!$C$128:$K$184</definedName>
    <definedName name="_xlnm._FilterDatabase" localSheetId="7" hidden="1">'SO05.1 - SO05.1 Stavebná ...'!$C$127:$K$187</definedName>
    <definedName name="_xlnm._FilterDatabase" localSheetId="8" hidden="1">'SO05.2 - SO05.2 Technolog...'!$C$126:$K$263</definedName>
    <definedName name="_xlnm._FilterDatabase" localSheetId="9" hidden="1">'SO06 - SO06 REINŠTALÁCIA ...'!$C$130:$K$691</definedName>
    <definedName name="_xlnm._FilterDatabase" localSheetId="10" hidden="1">'SO07 - SO07 OPLOTENIE PAR...'!$C$132:$K$584</definedName>
    <definedName name="_xlnm._FilterDatabase" localSheetId="11" hidden="1">'SO08 - SO08 REKONŠTRUKCIA...'!$C$123:$K$242</definedName>
    <definedName name="_xlnm._FilterDatabase" localSheetId="12" hidden="1">'SO09 - SO09 REINŠTALÁCIA ...'!$C$128:$K$274</definedName>
    <definedName name="_xlnm._FilterDatabase" localSheetId="13" hidden="1">'SO10 - SO10 DAŽĎOVÁ KANAL...'!$C$124:$K$184</definedName>
    <definedName name="_xlnm._FilterDatabase" localSheetId="14" hidden="1">'SO11 - SO11 PRÍPOJKY VODY...'!$C$126:$K$196</definedName>
    <definedName name="_xlnm._FilterDatabase" localSheetId="15" hidden="1">'SO12.1 - SO12.1 Materiál ...'!$C$127:$K$166</definedName>
    <definedName name="_xlnm._FilterDatabase" localSheetId="16" hidden="1">'SO12.2 - SO12.2 Montaž - ...'!$C$138:$K$198</definedName>
    <definedName name="_xlnm._FilterDatabase" localSheetId="17" hidden="1">'SO13.1 - SO13.1 Materiál ...'!$C$128:$K$169</definedName>
    <definedName name="_xlnm._FilterDatabase" localSheetId="18" hidden="1">'SO13.2 - SO13.2  Montaž -...'!$C$136:$K$202</definedName>
    <definedName name="_xlnm._FilterDatabase" localSheetId="19" hidden="1">'SO14.1 - SO14.1 Slaboprúd...'!$C$121:$K$186</definedName>
    <definedName name="_xlnm._FilterDatabase" localSheetId="20" hidden="1">'SO14.2 - SO14.2 Slaboprúd...'!$C$121:$K$215</definedName>
    <definedName name="_xlnm._FilterDatabase" localSheetId="21" hidden="1">'SO15 - SO15 MOBILIÁR A DR...'!$C$122:$K$254</definedName>
    <definedName name="_xlnm.Print_Titles" localSheetId="0">'Rekapitulácia stavby'!$92:$92</definedName>
    <definedName name="_xlnm.Print_Titles" localSheetId="1">'SO01 - SO01 - PREKRYTIE P...'!$135:$135</definedName>
    <definedName name="_xlnm.Print_Titles" localSheetId="2">'SO02.1 - SO02.1    Búraci...'!$125:$125</definedName>
    <definedName name="_xlnm.Print_Titles" localSheetId="3">'SO02.2 - SO02.2 Cesty a s...'!$148:$148</definedName>
    <definedName name="_xlnm.Print_Titles" localSheetId="4">'SO03r - SO03  SADOVÉ ÚPRAVY '!$126:$126</definedName>
    <definedName name="_xlnm.Print_Titles" localSheetId="5">'SO04.1 - SO04.1 Závlahy m...'!$126:$126</definedName>
    <definedName name="_xlnm.Print_Titles" localSheetId="6">'SO04.2 - SO04.2 Závlahy -...'!$128:$128</definedName>
    <definedName name="_xlnm.Print_Titles" localSheetId="7">'SO05.1 - SO05.1 Stavebná ...'!$127:$127</definedName>
    <definedName name="_xlnm.Print_Titles" localSheetId="8">'SO05.2 - SO05.2 Technolog...'!$126:$126</definedName>
    <definedName name="_xlnm.Print_Titles" localSheetId="9">'SO06 - SO06 REINŠTALÁCIA ...'!$130:$130</definedName>
    <definedName name="_xlnm.Print_Titles" localSheetId="10">'SO07 - SO07 OPLOTENIE PAR...'!$132:$132</definedName>
    <definedName name="_xlnm.Print_Titles" localSheetId="11">'SO08 - SO08 REKONŠTRUKCIA...'!$123:$123</definedName>
    <definedName name="_xlnm.Print_Titles" localSheetId="12">'SO09 - SO09 REINŠTALÁCIA ...'!$128:$128</definedName>
    <definedName name="_xlnm.Print_Titles" localSheetId="13">'SO10 - SO10 DAŽĎOVÁ KANAL...'!$124:$124</definedName>
    <definedName name="_xlnm.Print_Titles" localSheetId="14">'SO11 - SO11 PRÍPOJKY VODY...'!$126:$126</definedName>
    <definedName name="_xlnm.Print_Titles" localSheetId="15">'SO12.1 - SO12.1 Materiál ...'!$127:$127</definedName>
    <definedName name="_xlnm.Print_Titles" localSheetId="16">'SO12.2 - SO12.2 Montaž - ...'!$138:$138</definedName>
    <definedName name="_xlnm.Print_Titles" localSheetId="17">'SO13.1 - SO13.1 Materiál ...'!$128:$128</definedName>
    <definedName name="_xlnm.Print_Titles" localSheetId="18">'SO13.2 - SO13.2  Montaž -...'!$136:$136</definedName>
    <definedName name="_xlnm.Print_Titles" localSheetId="19">'SO14.1 - SO14.1 Slaboprúd...'!$121:$121</definedName>
    <definedName name="_xlnm.Print_Titles" localSheetId="20">'SO14.2 - SO14.2 Slaboprúd...'!$121:$121</definedName>
    <definedName name="_xlnm.Print_Titles" localSheetId="21">'SO15 - SO15 MOBILIÁR A DR...'!$122:$122</definedName>
    <definedName name="_xlnm.Print_Area" localSheetId="0">'Rekapitulácia stavby'!$D$4:$AO$76,'Rekapitulácia stavby'!$C$82:$AQ$122</definedName>
    <definedName name="_xlnm.Print_Area" localSheetId="1">'SO01 - SO01 - PREKRYTIE P...'!$C$4:$J$76,'SO01 - SO01 - PREKRYTIE P...'!$C$82:$J$117,'SO01 - SO01 - PREKRYTIE P...'!$C$123:$J$230</definedName>
    <definedName name="_xlnm.Print_Area" localSheetId="2">'SO02.1 - SO02.1    Búraci...'!$C$4:$J$76,'SO02.1 - SO02.1    Búraci...'!$C$82:$J$105,'SO02.1 - SO02.1    Búraci...'!$C$111:$J$285</definedName>
    <definedName name="_xlnm.Print_Area" localSheetId="3">'SO02.2 - SO02.2 Cesty a s...'!$C$4:$J$76,'SO02.2 - SO02.2 Cesty a s...'!$C$82:$J$128,'SO02.2 - SO02.2 Cesty a s...'!$C$134:$J$666</definedName>
    <definedName name="_xlnm.Print_Area" localSheetId="4">'SO03r - SO03  SADOVÉ ÚPRAVY '!$C$4:$J$76,'SO03r - SO03  SADOVÉ ÚPRAVY '!$C$82:$J$108,'SO03r - SO03  SADOVÉ ÚPRAVY '!$C$114:$J$290</definedName>
    <definedName name="_xlnm.Print_Area" localSheetId="5">'SO04.1 - SO04.1 Závlahy m...'!$C$4:$J$76,'SO04.1 - SO04.1 Závlahy m...'!$C$82:$J$106,'SO04.1 - SO04.1 Závlahy m...'!$C$112:$J$173</definedName>
    <definedName name="_xlnm.Print_Area" localSheetId="6">'SO04.2 - SO04.2 Závlahy -...'!$C$4:$J$76,'SO04.2 - SO04.2 Závlahy -...'!$C$82:$J$108,'SO04.2 - SO04.2 Závlahy -...'!$C$114:$J$184</definedName>
    <definedName name="_xlnm.Print_Area" localSheetId="7">'SO05.1 - SO05.1 Stavebná ...'!$C$4:$J$76,'SO05.1 - SO05.1 Stavebná ...'!$C$82:$J$107,'SO05.1 - SO05.1 Stavebná ...'!$C$113:$J$187</definedName>
    <definedName name="_xlnm.Print_Area" localSheetId="8">'SO05.2 - SO05.2 Technolog...'!$C$4:$J$76,'SO05.2 - SO05.2 Technolog...'!$C$82:$J$106,'SO05.2 - SO05.2 Technolog...'!$C$112:$J$263</definedName>
    <definedName name="_xlnm.Print_Area" localSheetId="9">'SO06 - SO06 REINŠTALÁCIA ...'!$C$4:$J$76,'SO06 - SO06 REINŠTALÁCIA ...'!$C$82:$J$112,'SO06 - SO06 REINŠTALÁCIA ...'!$C$118:$J$691</definedName>
    <definedName name="_xlnm.Print_Area" localSheetId="10">'SO07 - SO07 OPLOTENIE PAR...'!$C$4:$J$76,'SO07 - SO07 OPLOTENIE PAR...'!$C$82:$J$114,'SO07 - SO07 OPLOTENIE PAR...'!$C$120:$J$584</definedName>
    <definedName name="_xlnm.Print_Area" localSheetId="11">'SO08 - SO08 REKONŠTRUKCIA...'!$C$4:$J$76,'SO08 - SO08 REKONŠTRUKCIA...'!$C$82:$J$105,'SO08 - SO08 REKONŠTRUKCIA...'!$C$111:$J$242</definedName>
    <definedName name="_xlnm.Print_Area" localSheetId="12">'SO09 - SO09 REINŠTALÁCIA ...'!$C$4:$J$76,'SO09 - SO09 REINŠTALÁCIA ...'!$C$82:$J$110,'SO09 - SO09 REINŠTALÁCIA ...'!$C$116:$J$274</definedName>
    <definedName name="_xlnm.Print_Area" localSheetId="13">'SO10 - SO10 DAŽĎOVÁ KANAL...'!$C$4:$J$76,'SO10 - SO10 DAŽĎOVÁ KANAL...'!$C$82:$J$106,'SO10 - SO10 DAŽĎOVÁ KANAL...'!$C$112:$J$184</definedName>
    <definedName name="_xlnm.Print_Area" localSheetId="14">'SO11 - SO11 PRÍPOJKY VODY...'!$C$4:$J$76,'SO11 - SO11 PRÍPOJKY VODY...'!$C$82:$J$108,'SO11 - SO11 PRÍPOJKY VODY...'!$C$114:$J$196</definedName>
    <definedName name="_xlnm.Print_Area" localSheetId="15">'SO12.1 - SO12.1 Materiál ...'!$C$4:$J$76,'SO12.1 - SO12.1 Materiál ...'!$C$82:$J$107,'SO12.1 - SO12.1 Materiál ...'!$C$113:$J$166</definedName>
    <definedName name="_xlnm.Print_Area" localSheetId="16">'SO12.2 - SO12.2 Montaž - ...'!$C$4:$J$76,'SO12.2 - SO12.2 Montaž - ...'!$C$82:$J$118,'SO12.2 - SO12.2 Montaž - ...'!$C$124:$J$198</definedName>
    <definedName name="_xlnm.Print_Area" localSheetId="17">'SO13.1 - SO13.1 Materiál ...'!$C$4:$J$76,'SO13.1 - SO13.1 Materiál ...'!$C$82:$J$108,'SO13.1 - SO13.1 Materiál ...'!$C$114:$J$169</definedName>
    <definedName name="_xlnm.Print_Area" localSheetId="18">'SO13.2 - SO13.2  Montaž -...'!$C$4:$J$76,'SO13.2 - SO13.2  Montaž -...'!$C$82:$J$116,'SO13.2 - SO13.2  Montaž -...'!$C$122:$J$202</definedName>
    <definedName name="_xlnm.Print_Area" localSheetId="19">'SO14.1 - SO14.1 Slaboprúd...'!$C$4:$J$76,'SO14.1 - SO14.1 Slaboprúd...'!$C$82:$J$101,'SO14.1 - SO14.1 Slaboprúd...'!$C$107:$J$186</definedName>
    <definedName name="_xlnm.Print_Area" localSheetId="20">'SO14.2 - SO14.2 Slaboprúd...'!$C$4:$J$76,'SO14.2 - SO14.2 Slaboprúd...'!$C$82:$J$101,'SO14.2 - SO14.2 Slaboprúd...'!$C$107:$J$215</definedName>
    <definedName name="_xlnm.Print_Area" localSheetId="21">'SO15 - SO15 MOBILIÁR A DR...'!$C$4:$J$76,'SO15 - SO15 MOBILIÁR A DR...'!$C$82:$J$104,'SO15 - SO15 MOBILIÁR A DR...'!$C$110:$J$254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2" l="1"/>
  <c r="J36" i="22"/>
  <c r="AY121" i="1"/>
  <c r="J35" i="22"/>
  <c r="AX121" i="1"/>
  <c r="BI254" i="22"/>
  <c r="BH254" i="22"/>
  <c r="BG254" i="22"/>
  <c r="BE254" i="22"/>
  <c r="T254" i="22"/>
  <c r="T253" i="22"/>
  <c r="R254" i="22"/>
  <c r="R253" i="22"/>
  <c r="P254" i="22"/>
  <c r="P253" i="22" s="1"/>
  <c r="BI251" i="22"/>
  <c r="BH251" i="22"/>
  <c r="BG251" i="22"/>
  <c r="BE251" i="22"/>
  <c r="T251" i="22"/>
  <c r="R251" i="22"/>
  <c r="P251" i="22"/>
  <c r="BI250" i="22"/>
  <c r="BH250" i="22"/>
  <c r="BG250" i="22"/>
  <c r="BE250" i="22"/>
  <c r="T250" i="22"/>
  <c r="R250" i="22"/>
  <c r="P250" i="22"/>
  <c r="BI248" i="22"/>
  <c r="BH248" i="22"/>
  <c r="BG248" i="22"/>
  <c r="BE248" i="22"/>
  <c r="T248" i="22"/>
  <c r="R248" i="22"/>
  <c r="P248" i="22"/>
  <c r="BI247" i="22"/>
  <c r="BH247" i="22"/>
  <c r="BG247" i="22"/>
  <c r="BE247" i="22"/>
  <c r="T247" i="22"/>
  <c r="R247" i="22"/>
  <c r="P247" i="22"/>
  <c r="BI246" i="22"/>
  <c r="BH246" i="22"/>
  <c r="BG246" i="22"/>
  <c r="BE246" i="22"/>
  <c r="T246" i="22"/>
  <c r="R246" i="22"/>
  <c r="P246" i="22"/>
  <c r="BI243" i="22"/>
  <c r="BH243" i="22"/>
  <c r="BG243" i="22"/>
  <c r="BE243" i="22"/>
  <c r="T243" i="22"/>
  <c r="R243" i="22"/>
  <c r="P243" i="22"/>
  <c r="BI240" i="22"/>
  <c r="BH240" i="22"/>
  <c r="BG240" i="22"/>
  <c r="BE240" i="22"/>
  <c r="T240" i="22"/>
  <c r="R240" i="22"/>
  <c r="P240" i="22"/>
  <c r="BI237" i="22"/>
  <c r="BH237" i="22"/>
  <c r="BG237" i="22"/>
  <c r="BE237" i="22"/>
  <c r="T237" i="22"/>
  <c r="R237" i="22"/>
  <c r="P237" i="22"/>
  <c r="BI234" i="22"/>
  <c r="BH234" i="22"/>
  <c r="BG234" i="22"/>
  <c r="BE234" i="22"/>
  <c r="T234" i="22"/>
  <c r="R234" i="22"/>
  <c r="P234" i="22"/>
  <c r="BI230" i="22"/>
  <c r="BH230" i="22"/>
  <c r="BG230" i="22"/>
  <c r="BE230" i="22"/>
  <c r="T230" i="22"/>
  <c r="R230" i="22"/>
  <c r="P230" i="22"/>
  <c r="BI225" i="22"/>
  <c r="BH225" i="22"/>
  <c r="BG225" i="22"/>
  <c r="BE225" i="22"/>
  <c r="T225" i="22"/>
  <c r="R225" i="22"/>
  <c r="P225" i="22"/>
  <c r="BI219" i="22"/>
  <c r="BH219" i="22"/>
  <c r="BG219" i="22"/>
  <c r="BE219" i="22"/>
  <c r="T219" i="22"/>
  <c r="R219" i="22"/>
  <c r="P219" i="22"/>
  <c r="BI216" i="22"/>
  <c r="BH216" i="22"/>
  <c r="BG216" i="22"/>
  <c r="BE216" i="22"/>
  <c r="T216" i="22"/>
  <c r="R216" i="22"/>
  <c r="P216" i="22"/>
  <c r="BI210" i="22"/>
  <c r="BH210" i="22"/>
  <c r="BG210" i="22"/>
  <c r="BE210" i="22"/>
  <c r="T210" i="22"/>
  <c r="R210" i="22"/>
  <c r="P210" i="22"/>
  <c r="BI207" i="22"/>
  <c r="BH207" i="22"/>
  <c r="BG207" i="22"/>
  <c r="BE207" i="22"/>
  <c r="T207" i="22"/>
  <c r="R207" i="22"/>
  <c r="P207" i="22"/>
  <c r="BI203" i="22"/>
  <c r="BH203" i="22"/>
  <c r="BG203" i="22"/>
  <c r="BE203" i="22"/>
  <c r="T203" i="22"/>
  <c r="R203" i="22"/>
  <c r="P203" i="22"/>
  <c r="BI200" i="22"/>
  <c r="BH200" i="22"/>
  <c r="BG200" i="22"/>
  <c r="BE200" i="22"/>
  <c r="T200" i="22"/>
  <c r="R200" i="22"/>
  <c r="P200" i="22"/>
  <c r="BI197" i="22"/>
  <c r="BH197" i="22"/>
  <c r="BG197" i="22"/>
  <c r="BE197" i="22"/>
  <c r="T197" i="22"/>
  <c r="R197" i="22"/>
  <c r="P197" i="22"/>
  <c r="BI194" i="22"/>
  <c r="BH194" i="22"/>
  <c r="BG194" i="22"/>
  <c r="BE194" i="22"/>
  <c r="T194" i="22"/>
  <c r="R194" i="22"/>
  <c r="P194" i="22"/>
  <c r="BI190" i="22"/>
  <c r="BH190" i="22"/>
  <c r="BG190" i="22"/>
  <c r="BE190" i="22"/>
  <c r="T190" i="22"/>
  <c r="R190" i="22"/>
  <c r="P190" i="22"/>
  <c r="BI182" i="22"/>
  <c r="BH182" i="22"/>
  <c r="BG182" i="22"/>
  <c r="BE182" i="22"/>
  <c r="T182" i="22"/>
  <c r="R182" i="22"/>
  <c r="P182" i="22"/>
  <c r="BI178" i="22"/>
  <c r="BH178" i="22"/>
  <c r="BG178" i="22"/>
  <c r="BE178" i="22"/>
  <c r="T178" i="22"/>
  <c r="R178" i="22"/>
  <c r="P178" i="22"/>
  <c r="BI175" i="22"/>
  <c r="BH175" i="22"/>
  <c r="BG175" i="22"/>
  <c r="BE175" i="22"/>
  <c r="T175" i="22"/>
  <c r="R175" i="22"/>
  <c r="P175" i="22"/>
  <c r="BI170" i="22"/>
  <c r="BH170" i="22"/>
  <c r="BG170" i="22"/>
  <c r="BE170" i="22"/>
  <c r="T170" i="22"/>
  <c r="R170" i="22"/>
  <c r="P170" i="22"/>
  <c r="BI163" i="22"/>
  <c r="BH163" i="22"/>
  <c r="BG163" i="22"/>
  <c r="BE163" i="22"/>
  <c r="T163" i="22"/>
  <c r="R163" i="22"/>
  <c r="P163" i="22"/>
  <c r="BI157" i="22"/>
  <c r="BH157" i="22"/>
  <c r="BG157" i="22"/>
  <c r="BE157" i="22"/>
  <c r="T157" i="22"/>
  <c r="R157" i="22"/>
  <c r="P157" i="22"/>
  <c r="BI151" i="22"/>
  <c r="BH151" i="22"/>
  <c r="BG151" i="22"/>
  <c r="BE151" i="22"/>
  <c r="T151" i="22"/>
  <c r="R151" i="22"/>
  <c r="P151" i="22"/>
  <c r="BI147" i="22"/>
  <c r="BH147" i="22"/>
  <c r="BG147" i="22"/>
  <c r="BE147" i="22"/>
  <c r="T147" i="22"/>
  <c r="R147" i="22"/>
  <c r="P147" i="22"/>
  <c r="BI145" i="22"/>
  <c r="BH145" i="22"/>
  <c r="BG145" i="22"/>
  <c r="BE145" i="22"/>
  <c r="T145" i="22"/>
  <c r="R145" i="22"/>
  <c r="P145" i="22"/>
  <c r="BI142" i="22"/>
  <c r="BH142" i="22"/>
  <c r="BG142" i="22"/>
  <c r="BE142" i="22"/>
  <c r="T142" i="22"/>
  <c r="R142" i="22"/>
  <c r="P142" i="22"/>
  <c r="BI140" i="22"/>
  <c r="BH140" i="22"/>
  <c r="BG140" i="22"/>
  <c r="BE140" i="22"/>
  <c r="T140" i="22"/>
  <c r="R140" i="22"/>
  <c r="P140" i="22"/>
  <c r="BI126" i="22"/>
  <c r="BH126" i="22"/>
  <c r="BG126" i="22"/>
  <c r="BE126" i="22"/>
  <c r="T126" i="22"/>
  <c r="R126" i="22"/>
  <c r="P126" i="22"/>
  <c r="J120" i="22"/>
  <c r="J119" i="22"/>
  <c r="F119" i="22"/>
  <c r="F117" i="22"/>
  <c r="E115" i="22"/>
  <c r="J92" i="22"/>
  <c r="J91" i="22"/>
  <c r="F91" i="22"/>
  <c r="F89" i="22"/>
  <c r="E87" i="22"/>
  <c r="J18" i="22"/>
  <c r="E18" i="22"/>
  <c r="F92" i="22" s="1"/>
  <c r="J17" i="22"/>
  <c r="J12" i="22"/>
  <c r="J117" i="22" s="1"/>
  <c r="E7" i="22"/>
  <c r="E85" i="22" s="1"/>
  <c r="J39" i="21"/>
  <c r="J38" i="21"/>
  <c r="AY120" i="1" s="1"/>
  <c r="J37" i="21"/>
  <c r="AX120" i="1" s="1"/>
  <c r="BI215" i="21"/>
  <c r="BH215" i="21"/>
  <c r="BG215" i="21"/>
  <c r="BE215" i="21"/>
  <c r="T215" i="21"/>
  <c r="R215" i="21"/>
  <c r="P215" i="21"/>
  <c r="BI214" i="21"/>
  <c r="BH214" i="21"/>
  <c r="BG214" i="21"/>
  <c r="BE214" i="21"/>
  <c r="T214" i="21"/>
  <c r="R214" i="21"/>
  <c r="P214" i="21"/>
  <c r="BI213" i="21"/>
  <c r="BH213" i="21"/>
  <c r="BG213" i="21"/>
  <c r="BE213" i="21"/>
  <c r="T213" i="21"/>
  <c r="R213" i="21"/>
  <c r="P213" i="21"/>
  <c r="BI212" i="21"/>
  <c r="BH212" i="21"/>
  <c r="BG212" i="21"/>
  <c r="BE212" i="21"/>
  <c r="T212" i="21"/>
  <c r="R212" i="21"/>
  <c r="P212" i="21"/>
  <c r="BI211" i="21"/>
  <c r="BH211" i="21"/>
  <c r="BG211" i="21"/>
  <c r="BE211" i="21"/>
  <c r="T211" i="21"/>
  <c r="R211" i="21"/>
  <c r="P211" i="21"/>
  <c r="BI210" i="21"/>
  <c r="BH210" i="21"/>
  <c r="BG210" i="21"/>
  <c r="BE210" i="21"/>
  <c r="T210" i="21"/>
  <c r="R210" i="21"/>
  <c r="P210" i="21"/>
  <c r="BI209" i="21"/>
  <c r="BH209" i="21"/>
  <c r="BG209" i="21"/>
  <c r="BE209" i="21"/>
  <c r="T209" i="21"/>
  <c r="R209" i="21"/>
  <c r="P209" i="21"/>
  <c r="BI208" i="21"/>
  <c r="BH208" i="21"/>
  <c r="BG208" i="21"/>
  <c r="BE208" i="21"/>
  <c r="T208" i="21"/>
  <c r="R208" i="21"/>
  <c r="P208" i="21"/>
  <c r="BI207" i="21"/>
  <c r="BH207" i="21"/>
  <c r="BG207" i="21"/>
  <c r="BE207" i="21"/>
  <c r="T207" i="21"/>
  <c r="R207" i="21"/>
  <c r="P207" i="21"/>
  <c r="BI206" i="21"/>
  <c r="BH206" i="21"/>
  <c r="BG206" i="21"/>
  <c r="BE206" i="21"/>
  <c r="T206" i="21"/>
  <c r="R206" i="21"/>
  <c r="P206" i="21"/>
  <c r="BI205" i="21"/>
  <c r="BH205" i="21"/>
  <c r="BG205" i="21"/>
  <c r="BE205" i="21"/>
  <c r="T205" i="21"/>
  <c r="R205" i="21"/>
  <c r="P205" i="21"/>
  <c r="BI204" i="21"/>
  <c r="BH204" i="21"/>
  <c r="BG204" i="21"/>
  <c r="BE204" i="21"/>
  <c r="T204" i="21"/>
  <c r="R204" i="21"/>
  <c r="P204" i="21"/>
  <c r="BI203" i="21"/>
  <c r="BH203" i="21"/>
  <c r="BG203" i="21"/>
  <c r="BE203" i="21"/>
  <c r="T203" i="21"/>
  <c r="R203" i="21"/>
  <c r="P203" i="21"/>
  <c r="BI202" i="21"/>
  <c r="BH202" i="21"/>
  <c r="BG202" i="21"/>
  <c r="BE202" i="21"/>
  <c r="T202" i="21"/>
  <c r="R202" i="21"/>
  <c r="P202" i="21"/>
  <c r="BI201" i="21"/>
  <c r="BH201" i="21"/>
  <c r="BG201" i="21"/>
  <c r="BE201" i="21"/>
  <c r="T201" i="21"/>
  <c r="R201" i="21"/>
  <c r="P201" i="21"/>
  <c r="BI200" i="21"/>
  <c r="BH200" i="21"/>
  <c r="BG200" i="21"/>
  <c r="BE200" i="21"/>
  <c r="T200" i="21"/>
  <c r="R200" i="21"/>
  <c r="P200" i="21"/>
  <c r="BI199" i="21"/>
  <c r="BH199" i="21"/>
  <c r="BG199" i="21"/>
  <c r="BE199" i="21"/>
  <c r="T199" i="21"/>
  <c r="R199" i="21"/>
  <c r="P199" i="21"/>
  <c r="BI198" i="21"/>
  <c r="BH198" i="21"/>
  <c r="BG198" i="21"/>
  <c r="BE198" i="21"/>
  <c r="T198" i="21"/>
  <c r="R198" i="21"/>
  <c r="P198" i="21"/>
  <c r="BI197" i="21"/>
  <c r="BH197" i="21"/>
  <c r="BG197" i="21"/>
  <c r="BE197" i="21"/>
  <c r="T197" i="21"/>
  <c r="R197" i="21"/>
  <c r="P197" i="21"/>
  <c r="BI196" i="21"/>
  <c r="BH196" i="21"/>
  <c r="BG196" i="21"/>
  <c r="BE196" i="21"/>
  <c r="T196" i="21"/>
  <c r="R196" i="21"/>
  <c r="P196" i="21"/>
  <c r="BI195" i="21"/>
  <c r="BH195" i="21"/>
  <c r="BG195" i="21"/>
  <c r="BE195" i="21"/>
  <c r="T195" i="21"/>
  <c r="R195" i="21"/>
  <c r="P195" i="21"/>
  <c r="BI194" i="21"/>
  <c r="BH194" i="21"/>
  <c r="BG194" i="21"/>
  <c r="BE194" i="21"/>
  <c r="T194" i="21"/>
  <c r="R194" i="21"/>
  <c r="P194" i="21"/>
  <c r="BI193" i="21"/>
  <c r="BH193" i="21"/>
  <c r="BG193" i="21"/>
  <c r="BE193" i="21"/>
  <c r="T193" i="21"/>
  <c r="R193" i="21"/>
  <c r="P193" i="21"/>
  <c r="BI192" i="21"/>
  <c r="BH192" i="21"/>
  <c r="BG192" i="21"/>
  <c r="BE192" i="21"/>
  <c r="T192" i="21"/>
  <c r="R192" i="21"/>
  <c r="P192" i="21"/>
  <c r="BI191" i="21"/>
  <c r="BH191" i="21"/>
  <c r="BG191" i="21"/>
  <c r="BE191" i="21"/>
  <c r="T191" i="21"/>
  <c r="R191" i="21"/>
  <c r="P191" i="21"/>
  <c r="BI190" i="21"/>
  <c r="BH190" i="21"/>
  <c r="BG190" i="21"/>
  <c r="BE190" i="21"/>
  <c r="T190" i="21"/>
  <c r="R190" i="21"/>
  <c r="P190" i="21"/>
  <c r="BI189" i="21"/>
  <c r="BH189" i="21"/>
  <c r="BG189" i="21"/>
  <c r="BE189" i="21"/>
  <c r="T189" i="21"/>
  <c r="R189" i="21"/>
  <c r="P189" i="21"/>
  <c r="BI188" i="21"/>
  <c r="BH188" i="21"/>
  <c r="BG188" i="21"/>
  <c r="BE188" i="21"/>
  <c r="T188" i="21"/>
  <c r="R188" i="21"/>
  <c r="P188" i="21"/>
  <c r="BI187" i="21"/>
  <c r="BH187" i="21"/>
  <c r="BG187" i="21"/>
  <c r="BE187" i="21"/>
  <c r="T187" i="21"/>
  <c r="R187" i="21"/>
  <c r="P187" i="21"/>
  <c r="BI186" i="21"/>
  <c r="BH186" i="21"/>
  <c r="BG186" i="21"/>
  <c r="BE186" i="21"/>
  <c r="T186" i="21"/>
  <c r="R186" i="21"/>
  <c r="P186" i="21"/>
  <c r="BI185" i="21"/>
  <c r="BH185" i="21"/>
  <c r="BG185" i="21"/>
  <c r="BE185" i="21"/>
  <c r="T185" i="21"/>
  <c r="R185" i="21"/>
  <c r="P185" i="21"/>
  <c r="BI184" i="21"/>
  <c r="BH184" i="21"/>
  <c r="BG184" i="21"/>
  <c r="BE184" i="21"/>
  <c r="T184" i="21"/>
  <c r="R184" i="21"/>
  <c r="P184" i="21"/>
  <c r="BI183" i="21"/>
  <c r="BH183" i="21"/>
  <c r="BG183" i="21"/>
  <c r="BE183" i="21"/>
  <c r="T183" i="21"/>
  <c r="R183" i="21"/>
  <c r="P183" i="21"/>
  <c r="BI182" i="21"/>
  <c r="BH182" i="21"/>
  <c r="BG182" i="21"/>
  <c r="BE182" i="21"/>
  <c r="T182" i="21"/>
  <c r="R182" i="21"/>
  <c r="P182" i="21"/>
  <c r="BI181" i="21"/>
  <c r="BH181" i="21"/>
  <c r="BG181" i="21"/>
  <c r="BE181" i="21"/>
  <c r="T181" i="21"/>
  <c r="R181" i="21"/>
  <c r="P181" i="21"/>
  <c r="BI180" i="21"/>
  <c r="BH180" i="21"/>
  <c r="BG180" i="21"/>
  <c r="BE180" i="21"/>
  <c r="T180" i="21"/>
  <c r="R180" i="21"/>
  <c r="P180" i="21"/>
  <c r="BI179" i="21"/>
  <c r="BH179" i="21"/>
  <c r="BG179" i="21"/>
  <c r="BE179" i="21"/>
  <c r="T179" i="21"/>
  <c r="R179" i="21"/>
  <c r="P179" i="21"/>
  <c r="BI178" i="21"/>
  <c r="BH178" i="21"/>
  <c r="BG178" i="21"/>
  <c r="BE178" i="21"/>
  <c r="T178" i="21"/>
  <c r="R178" i="21"/>
  <c r="P178" i="21"/>
  <c r="BI177" i="21"/>
  <c r="BH177" i="21"/>
  <c r="BG177" i="21"/>
  <c r="BE177" i="21"/>
  <c r="T177" i="21"/>
  <c r="R177" i="21"/>
  <c r="P177" i="21"/>
  <c r="BI176" i="21"/>
  <c r="BH176" i="21"/>
  <c r="BG176" i="21"/>
  <c r="BE176" i="21"/>
  <c r="T176" i="21"/>
  <c r="R176" i="21"/>
  <c r="P176" i="21"/>
  <c r="BI175" i="21"/>
  <c r="BH175" i="21"/>
  <c r="BG175" i="21"/>
  <c r="BE175" i="21"/>
  <c r="T175" i="21"/>
  <c r="R175" i="21"/>
  <c r="P175" i="21"/>
  <c r="BI174" i="21"/>
  <c r="BH174" i="21"/>
  <c r="BG174" i="21"/>
  <c r="BE174" i="21"/>
  <c r="T174" i="21"/>
  <c r="R174" i="21"/>
  <c r="P174" i="21"/>
  <c r="BI173" i="21"/>
  <c r="BH173" i="21"/>
  <c r="BG173" i="21"/>
  <c r="BE173" i="21"/>
  <c r="T173" i="21"/>
  <c r="R173" i="21"/>
  <c r="P173" i="21"/>
  <c r="BI172" i="21"/>
  <c r="BH172" i="21"/>
  <c r="BG172" i="21"/>
  <c r="BE172" i="21"/>
  <c r="T172" i="21"/>
  <c r="R172" i="21"/>
  <c r="P172" i="2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3" i="21"/>
  <c r="BH163" i="21"/>
  <c r="BG163" i="21"/>
  <c r="BE163" i="21"/>
  <c r="T163" i="21"/>
  <c r="R163" i="21"/>
  <c r="P163" i="2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BI131" i="21"/>
  <c r="BH131" i="21"/>
  <c r="BG131" i="21"/>
  <c r="BE131" i="21"/>
  <c r="T131" i="21"/>
  <c r="R131" i="21"/>
  <c r="P131" i="21"/>
  <c r="BI130" i="21"/>
  <c r="BH130" i="21"/>
  <c r="BG130" i="21"/>
  <c r="BE130" i="21"/>
  <c r="T130" i="21"/>
  <c r="R130" i="21"/>
  <c r="P130" i="2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BI125" i="21"/>
  <c r="BH125" i="21"/>
  <c r="BG125" i="21"/>
  <c r="BE125" i="21"/>
  <c r="T125" i="21"/>
  <c r="R125" i="21"/>
  <c r="P125" i="21"/>
  <c r="J118" i="21"/>
  <c r="F118" i="21"/>
  <c r="F116" i="21"/>
  <c r="E114" i="21"/>
  <c r="J93" i="21"/>
  <c r="F93" i="21"/>
  <c r="F91" i="21"/>
  <c r="E89" i="21"/>
  <c r="J26" i="21"/>
  <c r="E26" i="21"/>
  <c r="J119" i="21" s="1"/>
  <c r="J25" i="21"/>
  <c r="J20" i="21"/>
  <c r="E20" i="21"/>
  <c r="F119" i="21" s="1"/>
  <c r="J19" i="21"/>
  <c r="J14" i="21"/>
  <c r="J116" i="21" s="1"/>
  <c r="E7" i="21"/>
  <c r="E85" i="21" s="1"/>
  <c r="J39" i="20"/>
  <c r="J38" i="20"/>
  <c r="AY119" i="1" s="1"/>
  <c r="J37" i="20"/>
  <c r="AX119" i="1" s="1"/>
  <c r="BI186" i="20"/>
  <c r="BH186" i="20"/>
  <c r="BG186" i="20"/>
  <c r="BE186" i="20"/>
  <c r="T186" i="20"/>
  <c r="R186" i="20"/>
  <c r="P186" i="20"/>
  <c r="BI185" i="20"/>
  <c r="BH185" i="20"/>
  <c r="BG185" i="20"/>
  <c r="BE185" i="20"/>
  <c r="T185" i="20"/>
  <c r="R185" i="20"/>
  <c r="P185" i="20"/>
  <c r="BI183" i="20"/>
  <c r="BH183" i="20"/>
  <c r="BG183" i="20"/>
  <c r="BE183" i="20"/>
  <c r="T183" i="20"/>
  <c r="R183" i="20"/>
  <c r="P183" i="20"/>
  <c r="BI182" i="20"/>
  <c r="BH182" i="20"/>
  <c r="BG182" i="20"/>
  <c r="BE182" i="20"/>
  <c r="T182" i="20"/>
  <c r="R182" i="20"/>
  <c r="P182" i="20"/>
  <c r="BI181" i="20"/>
  <c r="BH181" i="20"/>
  <c r="BG181" i="20"/>
  <c r="BE181" i="20"/>
  <c r="T181" i="20"/>
  <c r="R181" i="20"/>
  <c r="P181" i="20"/>
  <c r="BI180" i="20"/>
  <c r="BH180" i="20"/>
  <c r="BG180" i="20"/>
  <c r="BE180" i="20"/>
  <c r="T180" i="20"/>
  <c r="R180" i="20"/>
  <c r="P180" i="20"/>
  <c r="BI179" i="20"/>
  <c r="BH179" i="20"/>
  <c r="BG179" i="20"/>
  <c r="BE179" i="20"/>
  <c r="T179" i="20"/>
  <c r="R179" i="20"/>
  <c r="P179" i="20"/>
  <c r="BI178" i="20"/>
  <c r="BH178" i="20"/>
  <c r="BG178" i="20"/>
  <c r="BE178" i="20"/>
  <c r="T178" i="20"/>
  <c r="R178" i="20"/>
  <c r="P178" i="20"/>
  <c r="BI177" i="20"/>
  <c r="BH177" i="20"/>
  <c r="BG177" i="20"/>
  <c r="BE177" i="20"/>
  <c r="T177" i="20"/>
  <c r="R177" i="20"/>
  <c r="P177" i="20"/>
  <c r="BI176" i="20"/>
  <c r="BH176" i="20"/>
  <c r="BG176" i="20"/>
  <c r="BE176" i="20"/>
  <c r="T176" i="20"/>
  <c r="R176" i="20"/>
  <c r="P176" i="20"/>
  <c r="BI175" i="20"/>
  <c r="BH175" i="20"/>
  <c r="BG175" i="20"/>
  <c r="BE175" i="20"/>
  <c r="T175" i="20"/>
  <c r="R175" i="20"/>
  <c r="P175" i="20"/>
  <c r="BI174" i="20"/>
  <c r="BH174" i="20"/>
  <c r="BG174" i="20"/>
  <c r="BE174" i="20"/>
  <c r="T174" i="20"/>
  <c r="R174" i="20"/>
  <c r="P174" i="20"/>
  <c r="BI173" i="20"/>
  <c r="BH173" i="20"/>
  <c r="BG173" i="20"/>
  <c r="BE173" i="20"/>
  <c r="T173" i="20"/>
  <c r="R173" i="20"/>
  <c r="P173" i="20"/>
  <c r="BI172" i="20"/>
  <c r="BH172" i="20"/>
  <c r="BG172" i="20"/>
  <c r="BE172" i="20"/>
  <c r="T172" i="20"/>
  <c r="R172" i="20"/>
  <c r="P172" i="20"/>
  <c r="BI171" i="20"/>
  <c r="BH171" i="20"/>
  <c r="BG171" i="20"/>
  <c r="BE171" i="20"/>
  <c r="T171" i="20"/>
  <c r="R171" i="20"/>
  <c r="P171" i="20"/>
  <c r="BI170" i="20"/>
  <c r="BH170" i="20"/>
  <c r="BG170" i="20"/>
  <c r="BE170" i="20"/>
  <c r="T170" i="20"/>
  <c r="R170" i="20"/>
  <c r="P170" i="20"/>
  <c r="BI169" i="20"/>
  <c r="BH169" i="20"/>
  <c r="BG169" i="20"/>
  <c r="BE169" i="20"/>
  <c r="T169" i="20"/>
  <c r="R169" i="20"/>
  <c r="P169" i="20"/>
  <c r="BI168" i="20"/>
  <c r="BH168" i="20"/>
  <c r="BG168" i="20"/>
  <c r="BE168" i="20"/>
  <c r="T168" i="20"/>
  <c r="R168" i="20"/>
  <c r="P168" i="20"/>
  <c r="BI167" i="20"/>
  <c r="BH167" i="20"/>
  <c r="BG167" i="20"/>
  <c r="BE167" i="20"/>
  <c r="T167" i="20"/>
  <c r="R167" i="20"/>
  <c r="P167" i="20"/>
  <c r="BI166" i="20"/>
  <c r="BH166" i="20"/>
  <c r="BG166" i="20"/>
  <c r="BE166" i="20"/>
  <c r="T166" i="20"/>
  <c r="R166" i="20"/>
  <c r="P166" i="20"/>
  <c r="BI165" i="20"/>
  <c r="BH165" i="20"/>
  <c r="BG165" i="20"/>
  <c r="BE165" i="20"/>
  <c r="T165" i="20"/>
  <c r="R165" i="20"/>
  <c r="P165" i="20"/>
  <c r="BI164" i="20"/>
  <c r="BH164" i="20"/>
  <c r="BG164" i="20"/>
  <c r="BE164" i="20"/>
  <c r="T164" i="20"/>
  <c r="R164" i="20"/>
  <c r="P164" i="20"/>
  <c r="BI163" i="20"/>
  <c r="BH163" i="20"/>
  <c r="BG163" i="20"/>
  <c r="BE163" i="20"/>
  <c r="T163" i="20"/>
  <c r="R163" i="20"/>
  <c r="P163" i="20"/>
  <c r="BI162" i="20"/>
  <c r="BH162" i="20"/>
  <c r="BG162" i="20"/>
  <c r="BE162" i="20"/>
  <c r="T162" i="20"/>
  <c r="R162" i="20"/>
  <c r="P162" i="20"/>
  <c r="BI161" i="20"/>
  <c r="BH161" i="20"/>
  <c r="BG161" i="20"/>
  <c r="BE161" i="20"/>
  <c r="T161" i="20"/>
  <c r="R161" i="20"/>
  <c r="P161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BI128" i="20"/>
  <c r="BH128" i="20"/>
  <c r="BG128" i="20"/>
  <c r="BE128" i="20"/>
  <c r="T128" i="20"/>
  <c r="R128" i="20"/>
  <c r="P128" i="20"/>
  <c r="BI127" i="20"/>
  <c r="BH127" i="20"/>
  <c r="BG127" i="20"/>
  <c r="BE127" i="20"/>
  <c r="T127" i="20"/>
  <c r="R127" i="20"/>
  <c r="P127" i="20"/>
  <c r="BI126" i="20"/>
  <c r="BH126" i="20"/>
  <c r="BG126" i="20"/>
  <c r="BE126" i="20"/>
  <c r="T126" i="20"/>
  <c r="R126" i="20"/>
  <c r="P126" i="20"/>
  <c r="BI125" i="20"/>
  <c r="BH125" i="20"/>
  <c r="BG125" i="20"/>
  <c r="BE125" i="20"/>
  <c r="T125" i="20"/>
  <c r="R125" i="20"/>
  <c r="P125" i="20"/>
  <c r="J118" i="20"/>
  <c r="F118" i="20"/>
  <c r="F116" i="20"/>
  <c r="E114" i="20"/>
  <c r="J93" i="20"/>
  <c r="F93" i="20"/>
  <c r="F91" i="20"/>
  <c r="E89" i="20"/>
  <c r="J26" i="20"/>
  <c r="E26" i="20"/>
  <c r="J94" i="20" s="1"/>
  <c r="J25" i="20"/>
  <c r="J20" i="20"/>
  <c r="E20" i="20"/>
  <c r="F119" i="20" s="1"/>
  <c r="J19" i="20"/>
  <c r="J14" i="20"/>
  <c r="J91" i="20" s="1"/>
  <c r="E7" i="20"/>
  <c r="E110" i="20" s="1"/>
  <c r="J39" i="19"/>
  <c r="J38" i="19"/>
  <c r="AY117" i="1" s="1"/>
  <c r="J37" i="19"/>
  <c r="AX117" i="1" s="1"/>
  <c r="BI202" i="19"/>
  <c r="BH202" i="19"/>
  <c r="BG202" i="19"/>
  <c r="BE202" i="19"/>
  <c r="T202" i="19"/>
  <c r="T201" i="19" s="1"/>
  <c r="R202" i="19"/>
  <c r="R201" i="19" s="1"/>
  <c r="P202" i="19"/>
  <c r="P201" i="19" s="1"/>
  <c r="BI200" i="19"/>
  <c r="BH200" i="19"/>
  <c r="BG200" i="19"/>
  <c r="BE200" i="19"/>
  <c r="T200" i="19"/>
  <c r="R200" i="19"/>
  <c r="P200" i="19"/>
  <c r="BI199" i="19"/>
  <c r="BH199" i="19"/>
  <c r="BG199" i="19"/>
  <c r="BE199" i="19"/>
  <c r="T199" i="19"/>
  <c r="R199" i="19"/>
  <c r="P199" i="19"/>
  <c r="BI198" i="19"/>
  <c r="BH198" i="19"/>
  <c r="BG198" i="19"/>
  <c r="BE198" i="19"/>
  <c r="T198" i="19"/>
  <c r="R198" i="19"/>
  <c r="P198" i="19"/>
  <c r="BI197" i="19"/>
  <c r="BH197" i="19"/>
  <c r="BG197" i="19"/>
  <c r="BE197" i="19"/>
  <c r="T197" i="19"/>
  <c r="R197" i="19"/>
  <c r="P197" i="19"/>
  <c r="BI196" i="19"/>
  <c r="BH196" i="19"/>
  <c r="BG196" i="19"/>
  <c r="BE196" i="19"/>
  <c r="T196" i="19"/>
  <c r="R196" i="19"/>
  <c r="P196" i="19"/>
  <c r="BI195" i="19"/>
  <c r="BH195" i="19"/>
  <c r="BG195" i="19"/>
  <c r="BE195" i="19"/>
  <c r="T195" i="19"/>
  <c r="R195" i="19"/>
  <c r="P195" i="19"/>
  <c r="BI193" i="19"/>
  <c r="BH193" i="19"/>
  <c r="BG193" i="19"/>
  <c r="BE193" i="19"/>
  <c r="T193" i="19"/>
  <c r="T192" i="19"/>
  <c r="R193" i="19"/>
  <c r="R192" i="19"/>
  <c r="P193" i="19"/>
  <c r="P192" i="19"/>
  <c r="BI191" i="19"/>
  <c r="BH191" i="19"/>
  <c r="BG191" i="19"/>
  <c r="BE191" i="19"/>
  <c r="T191" i="19"/>
  <c r="R191" i="19"/>
  <c r="P191" i="19"/>
  <c r="BI190" i="19"/>
  <c r="BH190" i="19"/>
  <c r="BG190" i="19"/>
  <c r="BE190" i="19"/>
  <c r="T190" i="19"/>
  <c r="R190" i="19"/>
  <c r="P190" i="19"/>
  <c r="BI188" i="19"/>
  <c r="BH188" i="19"/>
  <c r="BG188" i="19"/>
  <c r="BE188" i="19"/>
  <c r="T188" i="19"/>
  <c r="T187" i="19" s="1"/>
  <c r="R188" i="19"/>
  <c r="R187" i="19"/>
  <c r="P188" i="19"/>
  <c r="P187" i="19"/>
  <c r="BI186" i="19"/>
  <c r="BH186" i="19"/>
  <c r="BG186" i="19"/>
  <c r="BE186" i="19"/>
  <c r="T186" i="19"/>
  <c r="T185" i="19"/>
  <c r="R186" i="19"/>
  <c r="R185" i="19"/>
  <c r="P186" i="19"/>
  <c r="P185" i="19" s="1"/>
  <c r="BI184" i="19"/>
  <c r="BH184" i="19"/>
  <c r="BG184" i="19"/>
  <c r="BE184" i="19"/>
  <c r="T184" i="19"/>
  <c r="T183" i="19" s="1"/>
  <c r="R184" i="19"/>
  <c r="R183" i="19" s="1"/>
  <c r="P184" i="19"/>
  <c r="P183" i="19"/>
  <c r="BI182" i="19"/>
  <c r="BH182" i="19"/>
  <c r="BG182" i="19"/>
  <c r="BE182" i="19"/>
  <c r="T182" i="19"/>
  <c r="R182" i="19"/>
  <c r="P182" i="19"/>
  <c r="BI181" i="19"/>
  <c r="BH181" i="19"/>
  <c r="BG181" i="19"/>
  <c r="BE181" i="19"/>
  <c r="T181" i="19"/>
  <c r="R181" i="19"/>
  <c r="P181" i="19"/>
  <c r="BI179" i="19"/>
  <c r="BH179" i="19"/>
  <c r="BG179" i="19"/>
  <c r="BE179" i="19"/>
  <c r="T179" i="19"/>
  <c r="T178" i="19" s="1"/>
  <c r="R179" i="19"/>
  <c r="R178" i="19" s="1"/>
  <c r="P179" i="19"/>
  <c r="P178" i="19"/>
  <c r="BI177" i="19"/>
  <c r="BH177" i="19"/>
  <c r="BG177" i="19"/>
  <c r="BE177" i="19"/>
  <c r="T177" i="19"/>
  <c r="T176" i="19" s="1"/>
  <c r="R177" i="19"/>
  <c r="R176" i="19" s="1"/>
  <c r="P177" i="19"/>
  <c r="P176" i="19" s="1"/>
  <c r="BI175" i="19"/>
  <c r="BH175" i="19"/>
  <c r="BG175" i="19"/>
  <c r="BE175" i="19"/>
  <c r="T175" i="19"/>
  <c r="T174" i="19" s="1"/>
  <c r="R175" i="19"/>
  <c r="R174" i="19" s="1"/>
  <c r="P175" i="19"/>
  <c r="P174" i="19" s="1"/>
  <c r="BI173" i="19"/>
  <c r="BH173" i="19"/>
  <c r="BG173" i="19"/>
  <c r="BE173" i="19"/>
  <c r="T173" i="19"/>
  <c r="T172" i="19"/>
  <c r="R173" i="19"/>
  <c r="R172" i="19"/>
  <c r="P173" i="19"/>
  <c r="P172" i="19" s="1"/>
  <c r="BI171" i="19"/>
  <c r="BH171" i="19"/>
  <c r="BG171" i="19"/>
  <c r="BE171" i="19"/>
  <c r="T171" i="19"/>
  <c r="T170" i="19" s="1"/>
  <c r="R171" i="19"/>
  <c r="R170" i="19" s="1"/>
  <c r="P171" i="19"/>
  <c r="P170" i="19"/>
  <c r="BI169" i="19"/>
  <c r="BH169" i="19"/>
  <c r="BG169" i="19"/>
  <c r="BE169" i="19"/>
  <c r="T169" i="19"/>
  <c r="R169" i="19"/>
  <c r="P169" i="19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6" i="19"/>
  <c r="BH166" i="19"/>
  <c r="BG166" i="19"/>
  <c r="BE166" i="19"/>
  <c r="T166" i="19"/>
  <c r="R166" i="19"/>
  <c r="P166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39" i="19"/>
  <c r="BH139" i="19"/>
  <c r="BG139" i="19"/>
  <c r="BE139" i="19"/>
  <c r="T139" i="19"/>
  <c r="R139" i="19"/>
  <c r="P139" i="19"/>
  <c r="J133" i="19"/>
  <c r="F133" i="19"/>
  <c r="F131" i="19"/>
  <c r="E129" i="19"/>
  <c r="J93" i="19"/>
  <c r="F93" i="19"/>
  <c r="F91" i="19"/>
  <c r="E89" i="19"/>
  <c r="J26" i="19"/>
  <c r="E26" i="19"/>
  <c r="J94" i="19" s="1"/>
  <c r="J25" i="19"/>
  <c r="J20" i="19"/>
  <c r="E20" i="19"/>
  <c r="F94" i="19" s="1"/>
  <c r="J19" i="19"/>
  <c r="J14" i="19"/>
  <c r="J91" i="19" s="1"/>
  <c r="E7" i="19"/>
  <c r="E85" i="19" s="1"/>
  <c r="J39" i="18"/>
  <c r="J38" i="18"/>
  <c r="AY116" i="1" s="1"/>
  <c r="J37" i="18"/>
  <c r="AX116" i="1"/>
  <c r="BI169" i="18"/>
  <c r="BH169" i="18"/>
  <c r="BG169" i="18"/>
  <c r="BE169" i="18"/>
  <c r="T169" i="18"/>
  <c r="T168" i="18" s="1"/>
  <c r="R169" i="18"/>
  <c r="R168" i="18" s="1"/>
  <c r="P169" i="18"/>
  <c r="P168" i="18" s="1"/>
  <c r="BI167" i="18"/>
  <c r="BH167" i="18"/>
  <c r="BG167" i="18"/>
  <c r="BE167" i="18"/>
  <c r="T167" i="18"/>
  <c r="T166" i="18"/>
  <c r="R167" i="18"/>
  <c r="R166" i="18" s="1"/>
  <c r="P167" i="18"/>
  <c r="P166" i="18" s="1"/>
  <c r="BI165" i="18"/>
  <c r="BH165" i="18"/>
  <c r="BG165" i="18"/>
  <c r="BE165" i="18"/>
  <c r="T165" i="18"/>
  <c r="T164" i="18" s="1"/>
  <c r="R165" i="18"/>
  <c r="R164" i="18" s="1"/>
  <c r="P165" i="18"/>
  <c r="P164" i="18" s="1"/>
  <c r="BI163" i="18"/>
  <c r="BH163" i="18"/>
  <c r="BG163" i="18"/>
  <c r="BE163" i="18"/>
  <c r="T163" i="18"/>
  <c r="T162" i="18" s="1"/>
  <c r="R163" i="18"/>
  <c r="R162" i="18" s="1"/>
  <c r="P163" i="18"/>
  <c r="P162" i="18" s="1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2" i="18"/>
  <c r="BH132" i="18"/>
  <c r="BG132" i="18"/>
  <c r="BE132" i="18"/>
  <c r="T132" i="18"/>
  <c r="T131" i="18" s="1"/>
  <c r="R132" i="18"/>
  <c r="R131" i="18" s="1"/>
  <c r="P132" i="18"/>
  <c r="P131" i="18" s="1"/>
  <c r="J126" i="18"/>
  <c r="J125" i="18"/>
  <c r="F125" i="18"/>
  <c r="F123" i="18"/>
  <c r="E121" i="18"/>
  <c r="J94" i="18"/>
  <c r="J93" i="18"/>
  <c r="F93" i="18"/>
  <c r="F91" i="18"/>
  <c r="E89" i="18"/>
  <c r="J20" i="18"/>
  <c r="E20" i="18"/>
  <c r="F126" i="18" s="1"/>
  <c r="J19" i="18"/>
  <c r="J14" i="18"/>
  <c r="J123" i="18" s="1"/>
  <c r="E7" i="18"/>
  <c r="E117" i="18" s="1"/>
  <c r="J39" i="17"/>
  <c r="J38" i="17"/>
  <c r="AY114" i="1" s="1"/>
  <c r="J37" i="17"/>
  <c r="AX114" i="1" s="1"/>
  <c r="BI198" i="17"/>
  <c r="BH198" i="17"/>
  <c r="BG198" i="17"/>
  <c r="BE198" i="17"/>
  <c r="T198" i="17"/>
  <c r="T197" i="17" s="1"/>
  <c r="R198" i="17"/>
  <c r="R197" i="17" s="1"/>
  <c r="P198" i="17"/>
  <c r="P197" i="17" s="1"/>
  <c r="BI196" i="17"/>
  <c r="BH196" i="17"/>
  <c r="BG196" i="17"/>
  <c r="BE196" i="17"/>
  <c r="T196" i="17"/>
  <c r="T195" i="17" s="1"/>
  <c r="R196" i="17"/>
  <c r="R195" i="17" s="1"/>
  <c r="P196" i="17"/>
  <c r="P195" i="17" s="1"/>
  <c r="BI194" i="17"/>
  <c r="BH194" i="17"/>
  <c r="BG194" i="17"/>
  <c r="BE194" i="17"/>
  <c r="T194" i="17"/>
  <c r="T193" i="17" s="1"/>
  <c r="R194" i="17"/>
  <c r="R193" i="17"/>
  <c r="P194" i="17"/>
  <c r="P193" i="17"/>
  <c r="BI192" i="17"/>
  <c r="BH192" i="17"/>
  <c r="BG192" i="17"/>
  <c r="BE192" i="17"/>
  <c r="T192" i="17"/>
  <c r="R192" i="17"/>
  <c r="P192" i="17"/>
  <c r="BI191" i="17"/>
  <c r="BH191" i="17"/>
  <c r="BG191" i="17"/>
  <c r="BE191" i="17"/>
  <c r="T191" i="17"/>
  <c r="R191" i="17"/>
  <c r="P191" i="17"/>
  <c r="BI189" i="17"/>
  <c r="BH189" i="17"/>
  <c r="BG189" i="17"/>
  <c r="BE189" i="17"/>
  <c r="T189" i="17"/>
  <c r="T188" i="17" s="1"/>
  <c r="R189" i="17"/>
  <c r="R188" i="17" s="1"/>
  <c r="P189" i="17"/>
  <c r="P188" i="17" s="1"/>
  <c r="BI187" i="17"/>
  <c r="BH187" i="17"/>
  <c r="BG187" i="17"/>
  <c r="BE187" i="17"/>
  <c r="T187" i="17"/>
  <c r="T186" i="17" s="1"/>
  <c r="R187" i="17"/>
  <c r="R186" i="17" s="1"/>
  <c r="P187" i="17"/>
  <c r="P186" i="17" s="1"/>
  <c r="BI185" i="17"/>
  <c r="BH185" i="17"/>
  <c r="BG185" i="17"/>
  <c r="BE185" i="17"/>
  <c r="T185" i="17"/>
  <c r="T184" i="17" s="1"/>
  <c r="R185" i="17"/>
  <c r="R184" i="17" s="1"/>
  <c r="P185" i="17"/>
  <c r="P184" i="17" s="1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0" i="17"/>
  <c r="BH180" i="17"/>
  <c r="BG180" i="17"/>
  <c r="BE180" i="17"/>
  <c r="T180" i="17"/>
  <c r="T179" i="17" s="1"/>
  <c r="R180" i="17"/>
  <c r="R179" i="17" s="1"/>
  <c r="P180" i="17"/>
  <c r="P179" i="17" s="1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5" i="17"/>
  <c r="BH175" i="17"/>
  <c r="BG175" i="17"/>
  <c r="BE175" i="17"/>
  <c r="T175" i="17"/>
  <c r="T174" i="17" s="1"/>
  <c r="R175" i="17"/>
  <c r="R174" i="17" s="1"/>
  <c r="P175" i="17"/>
  <c r="P174" i="17" s="1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0" i="17"/>
  <c r="BH170" i="17"/>
  <c r="BG170" i="17"/>
  <c r="BE170" i="17"/>
  <c r="T170" i="17"/>
  <c r="T169" i="17" s="1"/>
  <c r="R170" i="17"/>
  <c r="R169" i="17" s="1"/>
  <c r="P170" i="17"/>
  <c r="P169" i="17" s="1"/>
  <c r="BI168" i="17"/>
  <c r="BH168" i="17"/>
  <c r="BG168" i="17"/>
  <c r="BE168" i="17"/>
  <c r="T168" i="17"/>
  <c r="T167" i="17" s="1"/>
  <c r="R168" i="17"/>
  <c r="R167" i="17" s="1"/>
  <c r="P168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J135" i="17"/>
  <c r="F135" i="17"/>
  <c r="F133" i="17"/>
  <c r="E131" i="17"/>
  <c r="J93" i="17"/>
  <c r="F93" i="17"/>
  <c r="F91" i="17"/>
  <c r="E89" i="17"/>
  <c r="J26" i="17"/>
  <c r="E26" i="17"/>
  <c r="J94" i="17" s="1"/>
  <c r="J25" i="17"/>
  <c r="J20" i="17"/>
  <c r="E20" i="17"/>
  <c r="F136" i="17" s="1"/>
  <c r="J19" i="17"/>
  <c r="J14" i="17"/>
  <c r="J91" i="17" s="1"/>
  <c r="E7" i="17"/>
  <c r="E85" i="17" s="1"/>
  <c r="J39" i="16"/>
  <c r="J38" i="16"/>
  <c r="AY113" i="1" s="1"/>
  <c r="J37" i="16"/>
  <c r="AX113" i="1" s="1"/>
  <c r="BI166" i="16"/>
  <c r="BH166" i="16"/>
  <c r="BG166" i="16"/>
  <c r="BE166" i="16"/>
  <c r="T166" i="16"/>
  <c r="T165" i="16" s="1"/>
  <c r="R166" i="16"/>
  <c r="R165" i="16" s="1"/>
  <c r="P166" i="16"/>
  <c r="P165" i="16" s="1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J124" i="16"/>
  <c r="F124" i="16"/>
  <c r="F122" i="16"/>
  <c r="E120" i="16"/>
  <c r="J93" i="16"/>
  <c r="F93" i="16"/>
  <c r="F91" i="16"/>
  <c r="E89" i="16"/>
  <c r="J26" i="16"/>
  <c r="E26" i="16"/>
  <c r="J125" i="16" s="1"/>
  <c r="J25" i="16"/>
  <c r="J20" i="16"/>
  <c r="E20" i="16"/>
  <c r="F94" i="16" s="1"/>
  <c r="J19" i="16"/>
  <c r="J14" i="16"/>
  <c r="J122" i="16" s="1"/>
  <c r="E7" i="16"/>
  <c r="E85" i="16" s="1"/>
  <c r="J37" i="15"/>
  <c r="J36" i="15"/>
  <c r="AY111" i="1" s="1"/>
  <c r="J35" i="15"/>
  <c r="AX111" i="1" s="1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3" i="15"/>
  <c r="BH173" i="15"/>
  <c r="BG173" i="15"/>
  <c r="BE173" i="15"/>
  <c r="T173" i="15"/>
  <c r="T172" i="15"/>
  <c r="R173" i="15"/>
  <c r="R172" i="15" s="1"/>
  <c r="P173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6" i="15"/>
  <c r="BH146" i="15"/>
  <c r="BG146" i="15"/>
  <c r="BE146" i="15"/>
  <c r="T146" i="15"/>
  <c r="T145" i="15" s="1"/>
  <c r="R146" i="15"/>
  <c r="R145" i="15" s="1"/>
  <c r="P146" i="15"/>
  <c r="P145" i="15" s="1"/>
  <c r="BI144" i="15"/>
  <c r="BH144" i="15"/>
  <c r="BG144" i="15"/>
  <c r="BE144" i="15"/>
  <c r="T144" i="15"/>
  <c r="T143" i="15" s="1"/>
  <c r="R144" i="15"/>
  <c r="R143" i="15" s="1"/>
  <c r="P144" i="15"/>
  <c r="P143" i="15" s="1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J124" i="15"/>
  <c r="J123" i="15"/>
  <c r="F123" i="15"/>
  <c r="F121" i="15"/>
  <c r="E119" i="15"/>
  <c r="J92" i="15"/>
  <c r="J91" i="15"/>
  <c r="F91" i="15"/>
  <c r="F89" i="15"/>
  <c r="E87" i="15"/>
  <c r="J18" i="15"/>
  <c r="E18" i="15"/>
  <c r="F124" i="15" s="1"/>
  <c r="J17" i="15"/>
  <c r="J12" i="15"/>
  <c r="J121" i="15" s="1"/>
  <c r="E7" i="15"/>
  <c r="E117" i="15" s="1"/>
  <c r="J37" i="14"/>
  <c r="J36" i="14"/>
  <c r="AY110" i="1" s="1"/>
  <c r="J35" i="14"/>
  <c r="AX110" i="1" s="1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4" i="14"/>
  <c r="BH174" i="14"/>
  <c r="BG174" i="14"/>
  <c r="BE174" i="14"/>
  <c r="T174" i="14"/>
  <c r="T173" i="14" s="1"/>
  <c r="R174" i="14"/>
  <c r="R173" i="14"/>
  <c r="P174" i="14"/>
  <c r="P173" i="14" s="1"/>
  <c r="BI172" i="14"/>
  <c r="BH172" i="14"/>
  <c r="BG172" i="14"/>
  <c r="BE172" i="14"/>
  <c r="T172" i="14"/>
  <c r="R172" i="14"/>
  <c r="P172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6" i="14"/>
  <c r="BH166" i="14"/>
  <c r="BG166" i="14"/>
  <c r="BE166" i="14"/>
  <c r="T166" i="14"/>
  <c r="T165" i="14"/>
  <c r="R166" i="14"/>
  <c r="R165" i="14" s="1"/>
  <c r="P166" i="14"/>
  <c r="P165" i="14" s="1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J122" i="14"/>
  <c r="J121" i="14"/>
  <c r="F121" i="14"/>
  <c r="F119" i="14"/>
  <c r="E117" i="14"/>
  <c r="J92" i="14"/>
  <c r="J91" i="14"/>
  <c r="F91" i="14"/>
  <c r="F89" i="14"/>
  <c r="E87" i="14"/>
  <c r="J18" i="14"/>
  <c r="E18" i="14"/>
  <c r="F122" i="14" s="1"/>
  <c r="J17" i="14"/>
  <c r="J12" i="14"/>
  <c r="J119" i="14" s="1"/>
  <c r="E7" i="14"/>
  <c r="E85" i="14" s="1"/>
  <c r="J37" i="13"/>
  <c r="J36" i="13"/>
  <c r="AY109" i="1" s="1"/>
  <c r="J35" i="13"/>
  <c r="AX109" i="1" s="1"/>
  <c r="BI269" i="13"/>
  <c r="BH269" i="13"/>
  <c r="BG269" i="13"/>
  <c r="BE269" i="13"/>
  <c r="T269" i="13"/>
  <c r="T268" i="13" s="1"/>
  <c r="R269" i="13"/>
  <c r="R268" i="13" s="1"/>
  <c r="P269" i="13"/>
  <c r="P268" i="13" s="1"/>
  <c r="BI266" i="13"/>
  <c r="BH266" i="13"/>
  <c r="BG266" i="13"/>
  <c r="BE266" i="13"/>
  <c r="T266" i="13"/>
  <c r="R266" i="13"/>
  <c r="P266" i="13"/>
  <c r="BI264" i="13"/>
  <c r="BH264" i="13"/>
  <c r="BG264" i="13"/>
  <c r="BE264" i="13"/>
  <c r="T264" i="13"/>
  <c r="R264" i="13"/>
  <c r="P264" i="13"/>
  <c r="BI262" i="13"/>
  <c r="BH262" i="13"/>
  <c r="BG262" i="13"/>
  <c r="BE262" i="13"/>
  <c r="T262" i="13"/>
  <c r="R262" i="13"/>
  <c r="P262" i="13"/>
  <c r="BI257" i="13"/>
  <c r="BH257" i="13"/>
  <c r="BG257" i="13"/>
  <c r="BE257" i="13"/>
  <c r="T257" i="13"/>
  <c r="R257" i="13"/>
  <c r="P257" i="13"/>
  <c r="BI255" i="13"/>
  <c r="BH255" i="13"/>
  <c r="BG255" i="13"/>
  <c r="BE255" i="13"/>
  <c r="T255" i="13"/>
  <c r="R255" i="13"/>
  <c r="P255" i="13"/>
  <c r="BI253" i="13"/>
  <c r="BH253" i="13"/>
  <c r="BG253" i="13"/>
  <c r="BE253" i="13"/>
  <c r="T253" i="13"/>
  <c r="R253" i="13"/>
  <c r="P253" i="13"/>
  <c r="BI235" i="13"/>
  <c r="BH235" i="13"/>
  <c r="BG235" i="13"/>
  <c r="BE235" i="13"/>
  <c r="T235" i="13"/>
  <c r="R235" i="13"/>
  <c r="P235" i="13"/>
  <c r="BI233" i="13"/>
  <c r="BH233" i="13"/>
  <c r="BG233" i="13"/>
  <c r="BE233" i="13"/>
  <c r="T233" i="13"/>
  <c r="R233" i="13"/>
  <c r="P233" i="13"/>
  <c r="BI227" i="13"/>
  <c r="BH227" i="13"/>
  <c r="BG227" i="13"/>
  <c r="BE227" i="13"/>
  <c r="T227" i="13"/>
  <c r="R227" i="13"/>
  <c r="P227" i="13"/>
  <c r="BI220" i="13"/>
  <c r="BH220" i="13"/>
  <c r="BG220" i="13"/>
  <c r="BE220" i="13"/>
  <c r="T220" i="13"/>
  <c r="R220" i="13"/>
  <c r="P220" i="13"/>
  <c r="BI218" i="13"/>
  <c r="BH218" i="13"/>
  <c r="BG218" i="13"/>
  <c r="BE218" i="13"/>
  <c r="T218" i="13"/>
  <c r="R218" i="13"/>
  <c r="P218" i="13"/>
  <c r="BI216" i="13"/>
  <c r="BH216" i="13"/>
  <c r="BG216" i="13"/>
  <c r="BE216" i="13"/>
  <c r="T216" i="13"/>
  <c r="R216" i="13"/>
  <c r="P216" i="13"/>
  <c r="BI213" i="13"/>
  <c r="BH213" i="13"/>
  <c r="BG213" i="13"/>
  <c r="BE213" i="13"/>
  <c r="T213" i="13"/>
  <c r="R213" i="13"/>
  <c r="P213" i="13"/>
  <c r="BI211" i="13"/>
  <c r="BH211" i="13"/>
  <c r="BG211" i="13"/>
  <c r="BE211" i="13"/>
  <c r="T211" i="13"/>
  <c r="R211" i="13"/>
  <c r="P211" i="13"/>
  <c r="BI207" i="13"/>
  <c r="BH207" i="13"/>
  <c r="BG207" i="13"/>
  <c r="BE207" i="13"/>
  <c r="T207" i="13"/>
  <c r="R207" i="13"/>
  <c r="P207" i="13"/>
  <c r="BI204" i="13"/>
  <c r="BH204" i="13"/>
  <c r="BG204" i="13"/>
  <c r="BE204" i="13"/>
  <c r="T204" i="13"/>
  <c r="T203" i="13" s="1"/>
  <c r="R204" i="13"/>
  <c r="R203" i="13" s="1"/>
  <c r="P204" i="13"/>
  <c r="P203" i="13" s="1"/>
  <c r="BI202" i="13"/>
  <c r="BH202" i="13"/>
  <c r="BG202" i="13"/>
  <c r="BE202" i="13"/>
  <c r="T202" i="13"/>
  <c r="R202" i="13"/>
  <c r="P202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89" i="13"/>
  <c r="BH189" i="13"/>
  <c r="BG189" i="13"/>
  <c r="BE189" i="13"/>
  <c r="T189" i="13"/>
  <c r="T188" i="13" s="1"/>
  <c r="R189" i="13"/>
  <c r="R188" i="13" s="1"/>
  <c r="P189" i="13"/>
  <c r="P188" i="13" s="1"/>
  <c r="BI181" i="13"/>
  <c r="BH181" i="13"/>
  <c r="BG181" i="13"/>
  <c r="BE181" i="13"/>
  <c r="T181" i="13"/>
  <c r="R181" i="13"/>
  <c r="P181" i="13"/>
  <c r="BI178" i="13"/>
  <c r="BH178" i="13"/>
  <c r="BG178" i="13"/>
  <c r="BE178" i="13"/>
  <c r="T178" i="13"/>
  <c r="R178" i="13"/>
  <c r="P178" i="13"/>
  <c r="BI175" i="13"/>
  <c r="BH175" i="13"/>
  <c r="BG175" i="13"/>
  <c r="BE175" i="13"/>
  <c r="T175" i="13"/>
  <c r="R175" i="13"/>
  <c r="P175" i="13"/>
  <c r="BI171" i="13"/>
  <c r="BH171" i="13"/>
  <c r="BG171" i="13"/>
  <c r="BE171" i="13"/>
  <c r="T171" i="13"/>
  <c r="R171" i="13"/>
  <c r="P171" i="13"/>
  <c r="BI167" i="13"/>
  <c r="BH167" i="13"/>
  <c r="BG167" i="13"/>
  <c r="BE167" i="13"/>
  <c r="T167" i="13"/>
  <c r="R167" i="13"/>
  <c r="P167" i="13"/>
  <c r="BI163" i="13"/>
  <c r="BH163" i="13"/>
  <c r="BG163" i="13"/>
  <c r="BE163" i="13"/>
  <c r="T163" i="13"/>
  <c r="R163" i="13"/>
  <c r="P163" i="13"/>
  <c r="BI159" i="13"/>
  <c r="BH159" i="13"/>
  <c r="BG159" i="13"/>
  <c r="BE159" i="13"/>
  <c r="T159" i="13"/>
  <c r="R159" i="13"/>
  <c r="P159" i="13"/>
  <c r="BI157" i="13"/>
  <c r="BH157" i="13"/>
  <c r="BG157" i="13"/>
  <c r="BE157" i="13"/>
  <c r="T157" i="13"/>
  <c r="R157" i="13"/>
  <c r="P157" i="13"/>
  <c r="BI153" i="13"/>
  <c r="BH153" i="13"/>
  <c r="BG153" i="13"/>
  <c r="BE153" i="13"/>
  <c r="T153" i="13"/>
  <c r="R153" i="13"/>
  <c r="P153" i="13"/>
  <c r="BI147" i="13"/>
  <c r="BH147" i="13"/>
  <c r="BG147" i="13"/>
  <c r="BE147" i="13"/>
  <c r="T147" i="13"/>
  <c r="R147" i="13"/>
  <c r="P147" i="13"/>
  <c r="BI144" i="13"/>
  <c r="BH144" i="13"/>
  <c r="BG144" i="13"/>
  <c r="BE144" i="13"/>
  <c r="T144" i="13"/>
  <c r="R144" i="13"/>
  <c r="P144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2" i="13"/>
  <c r="BH132" i="13"/>
  <c r="BG132" i="13"/>
  <c r="BE132" i="13"/>
  <c r="T132" i="13"/>
  <c r="R132" i="13"/>
  <c r="P132" i="13"/>
  <c r="J126" i="13"/>
  <c r="J125" i="13"/>
  <c r="F125" i="13"/>
  <c r="F123" i="13"/>
  <c r="E121" i="13"/>
  <c r="J92" i="13"/>
  <c r="J91" i="13"/>
  <c r="F91" i="13"/>
  <c r="F89" i="13"/>
  <c r="E87" i="13"/>
  <c r="J18" i="13"/>
  <c r="E18" i="13"/>
  <c r="F126" i="13" s="1"/>
  <c r="J17" i="13"/>
  <c r="J12" i="13"/>
  <c r="J89" i="13" s="1"/>
  <c r="E7" i="13"/>
  <c r="E85" i="13" s="1"/>
  <c r="J37" i="12"/>
  <c r="J36" i="12"/>
  <c r="AY108" i="1" s="1"/>
  <c r="J35" i="12"/>
  <c r="AX108" i="1" s="1"/>
  <c r="BI238" i="12"/>
  <c r="BH238" i="12"/>
  <c r="BG238" i="12"/>
  <c r="BE238" i="12"/>
  <c r="T238" i="12"/>
  <c r="T237" i="12" s="1"/>
  <c r="R238" i="12"/>
  <c r="R237" i="12"/>
  <c r="P238" i="12"/>
  <c r="P237" i="12" s="1"/>
  <c r="BI236" i="12"/>
  <c r="BH236" i="12"/>
  <c r="BG236" i="12"/>
  <c r="BE236" i="12"/>
  <c r="T236" i="12"/>
  <c r="R236" i="12"/>
  <c r="P236" i="12"/>
  <c r="BI233" i="12"/>
  <c r="BH233" i="12"/>
  <c r="BG233" i="12"/>
  <c r="BE233" i="12"/>
  <c r="T233" i="12"/>
  <c r="R233" i="12"/>
  <c r="P233" i="12"/>
  <c r="BI230" i="12"/>
  <c r="BH230" i="12"/>
  <c r="BG230" i="12"/>
  <c r="BE230" i="12"/>
  <c r="T230" i="12"/>
  <c r="R230" i="12"/>
  <c r="P230" i="12"/>
  <c r="BI226" i="12"/>
  <c r="BH226" i="12"/>
  <c r="BG226" i="12"/>
  <c r="BE226" i="12"/>
  <c r="T226" i="12"/>
  <c r="R226" i="12"/>
  <c r="P226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0" i="12"/>
  <c r="BH220" i="12"/>
  <c r="BG220" i="12"/>
  <c r="BE220" i="12"/>
  <c r="T220" i="12"/>
  <c r="R220" i="12"/>
  <c r="P220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1" i="12"/>
  <c r="BH211" i="12"/>
  <c r="BG211" i="12"/>
  <c r="BE211" i="12"/>
  <c r="T211" i="12"/>
  <c r="R211" i="12"/>
  <c r="P211" i="12"/>
  <c r="BI205" i="12"/>
  <c r="BH205" i="12"/>
  <c r="BG205" i="12"/>
  <c r="BE205" i="12"/>
  <c r="T205" i="12"/>
  <c r="R205" i="12"/>
  <c r="P205" i="12"/>
  <c r="BI197" i="12"/>
  <c r="BH197" i="12"/>
  <c r="BG197" i="12"/>
  <c r="BE197" i="12"/>
  <c r="T197" i="12"/>
  <c r="R197" i="12"/>
  <c r="P197" i="12"/>
  <c r="BI189" i="12"/>
  <c r="BH189" i="12"/>
  <c r="BG189" i="12"/>
  <c r="BE189" i="12"/>
  <c r="T189" i="12"/>
  <c r="R189" i="12"/>
  <c r="P189" i="12"/>
  <c r="BI185" i="12"/>
  <c r="BH185" i="12"/>
  <c r="BG185" i="12"/>
  <c r="BE185" i="12"/>
  <c r="T185" i="12"/>
  <c r="R185" i="12"/>
  <c r="P185" i="12"/>
  <c r="BI182" i="12"/>
  <c r="BH182" i="12"/>
  <c r="BG182" i="12"/>
  <c r="BE182" i="12"/>
  <c r="T182" i="12"/>
  <c r="R182" i="12"/>
  <c r="P182" i="12"/>
  <c r="BI179" i="12"/>
  <c r="BH179" i="12"/>
  <c r="BG179" i="12"/>
  <c r="BE179" i="12"/>
  <c r="T179" i="12"/>
  <c r="R179" i="12"/>
  <c r="P179" i="12"/>
  <c r="BI172" i="12"/>
  <c r="BH172" i="12"/>
  <c r="BG172" i="12"/>
  <c r="BE172" i="12"/>
  <c r="T172" i="12"/>
  <c r="R172" i="12"/>
  <c r="P172" i="12"/>
  <c r="BI169" i="12"/>
  <c r="BH169" i="12"/>
  <c r="BG169" i="12"/>
  <c r="BE169" i="12"/>
  <c r="T169" i="12"/>
  <c r="R169" i="12"/>
  <c r="P169" i="12"/>
  <c r="BI166" i="12"/>
  <c r="BH166" i="12"/>
  <c r="BG166" i="12"/>
  <c r="BE166" i="12"/>
  <c r="T166" i="12"/>
  <c r="R166" i="12"/>
  <c r="P166" i="12"/>
  <c r="BI163" i="12"/>
  <c r="BH163" i="12"/>
  <c r="BG163" i="12"/>
  <c r="BE163" i="12"/>
  <c r="T163" i="12"/>
  <c r="R163" i="12"/>
  <c r="P163" i="12"/>
  <c r="BI144" i="12"/>
  <c r="BH144" i="12"/>
  <c r="BG144" i="12"/>
  <c r="BE144" i="12"/>
  <c r="T144" i="12"/>
  <c r="R144" i="12"/>
  <c r="P144" i="12"/>
  <c r="BI127" i="12"/>
  <c r="BH127" i="12"/>
  <c r="BG127" i="12"/>
  <c r="BE127" i="12"/>
  <c r="T127" i="12"/>
  <c r="R127" i="12"/>
  <c r="P127" i="12"/>
  <c r="J121" i="12"/>
  <c r="J120" i="12"/>
  <c r="F120" i="12"/>
  <c r="F118" i="12"/>
  <c r="E116" i="12"/>
  <c r="J92" i="12"/>
  <c r="J91" i="12"/>
  <c r="F91" i="12"/>
  <c r="F89" i="12"/>
  <c r="E87" i="12"/>
  <c r="J18" i="12"/>
  <c r="E18" i="12"/>
  <c r="F121" i="12" s="1"/>
  <c r="J17" i="12"/>
  <c r="J12" i="12"/>
  <c r="J118" i="12" s="1"/>
  <c r="E7" i="12"/>
  <c r="E85" i="12"/>
  <c r="J37" i="11"/>
  <c r="J36" i="11"/>
  <c r="AY107" i="1" s="1"/>
  <c r="J35" i="11"/>
  <c r="AX107" i="1" s="1"/>
  <c r="BI581" i="11"/>
  <c r="BH581" i="11"/>
  <c r="BG581" i="11"/>
  <c r="BE581" i="11"/>
  <c r="T581" i="11"/>
  <c r="T580" i="11" s="1"/>
  <c r="R581" i="11"/>
  <c r="R580" i="11" s="1"/>
  <c r="P581" i="11"/>
  <c r="P580" i="11" s="1"/>
  <c r="BI571" i="11"/>
  <c r="BH571" i="11"/>
  <c r="BG571" i="11"/>
  <c r="BE571" i="11"/>
  <c r="T571" i="11"/>
  <c r="R571" i="11"/>
  <c r="P571" i="11"/>
  <c r="BI567" i="11"/>
  <c r="BH567" i="11"/>
  <c r="BG567" i="11"/>
  <c r="BE567" i="11"/>
  <c r="T567" i="11"/>
  <c r="R567" i="11"/>
  <c r="R566" i="11" s="1"/>
  <c r="P567" i="11"/>
  <c r="P566" i="11" s="1"/>
  <c r="BI565" i="11"/>
  <c r="BH565" i="11"/>
  <c r="BG565" i="11"/>
  <c r="BE565" i="11"/>
  <c r="T565" i="11"/>
  <c r="R565" i="11"/>
  <c r="P565" i="11"/>
  <c r="BI564" i="11"/>
  <c r="BH564" i="11"/>
  <c r="BG564" i="11"/>
  <c r="BE564" i="11"/>
  <c r="T564" i="11"/>
  <c r="R564" i="11"/>
  <c r="P564" i="11"/>
  <c r="BI560" i="11"/>
  <c r="BH560" i="11"/>
  <c r="BG560" i="11"/>
  <c r="BE560" i="11"/>
  <c r="T560" i="11"/>
  <c r="R560" i="11"/>
  <c r="P560" i="11"/>
  <c r="BI558" i="11"/>
  <c r="BH558" i="11"/>
  <c r="BG558" i="11"/>
  <c r="BE558" i="11"/>
  <c r="T558" i="11"/>
  <c r="R558" i="11"/>
  <c r="P558" i="11"/>
  <c r="BI556" i="11"/>
  <c r="BH556" i="11"/>
  <c r="BG556" i="11"/>
  <c r="BE556" i="11"/>
  <c r="T556" i="11"/>
  <c r="R556" i="11"/>
  <c r="P556" i="11"/>
  <c r="BI546" i="11"/>
  <c r="BH546" i="11"/>
  <c r="BG546" i="11"/>
  <c r="BE546" i="11"/>
  <c r="T546" i="11"/>
  <c r="R546" i="11"/>
  <c r="P546" i="11"/>
  <c r="BI544" i="11"/>
  <c r="BH544" i="11"/>
  <c r="BG544" i="11"/>
  <c r="BE544" i="11"/>
  <c r="T544" i="11"/>
  <c r="R544" i="11"/>
  <c r="P544" i="11"/>
  <c r="BI536" i="11"/>
  <c r="BH536" i="11"/>
  <c r="BG536" i="11"/>
  <c r="BE536" i="11"/>
  <c r="T536" i="11"/>
  <c r="R536" i="11"/>
  <c r="P536" i="11"/>
  <c r="BI534" i="11"/>
  <c r="BH534" i="11"/>
  <c r="BG534" i="11"/>
  <c r="BE534" i="11"/>
  <c r="T534" i="11"/>
  <c r="R534" i="11"/>
  <c r="P534" i="11"/>
  <c r="BI526" i="11"/>
  <c r="BH526" i="11"/>
  <c r="BG526" i="11"/>
  <c r="BE526" i="11"/>
  <c r="T526" i="11"/>
  <c r="R526" i="11"/>
  <c r="P526" i="11"/>
  <c r="BI523" i="11"/>
  <c r="BH523" i="11"/>
  <c r="BG523" i="11"/>
  <c r="BE523" i="11"/>
  <c r="T523" i="11"/>
  <c r="R523" i="11"/>
  <c r="P523" i="11"/>
  <c r="BI522" i="11"/>
  <c r="BH522" i="11"/>
  <c r="BG522" i="11"/>
  <c r="BE522" i="11"/>
  <c r="T522" i="11"/>
  <c r="R522" i="11"/>
  <c r="P522" i="11"/>
  <c r="BI520" i="11"/>
  <c r="BH520" i="11"/>
  <c r="BG520" i="11"/>
  <c r="BE520" i="11"/>
  <c r="T520" i="11"/>
  <c r="R520" i="11"/>
  <c r="P520" i="11"/>
  <c r="BI518" i="11"/>
  <c r="BH518" i="11"/>
  <c r="BG518" i="11"/>
  <c r="BE518" i="11"/>
  <c r="T518" i="11"/>
  <c r="R518" i="11"/>
  <c r="P518" i="11"/>
  <c r="BI517" i="11"/>
  <c r="BH517" i="11"/>
  <c r="BG517" i="11"/>
  <c r="BE517" i="11"/>
  <c r="T517" i="11"/>
  <c r="R517" i="11"/>
  <c r="P517" i="11"/>
  <c r="BI516" i="11"/>
  <c r="BH516" i="11"/>
  <c r="BG516" i="11"/>
  <c r="BE516" i="11"/>
  <c r="T516" i="11"/>
  <c r="R516" i="11"/>
  <c r="P516" i="11"/>
  <c r="BI511" i="11"/>
  <c r="BH511" i="11"/>
  <c r="BG511" i="11"/>
  <c r="BE511" i="11"/>
  <c r="T511" i="11"/>
  <c r="R511" i="11"/>
  <c r="P511" i="11"/>
  <c r="BI500" i="11"/>
  <c r="BH500" i="11"/>
  <c r="BG500" i="11"/>
  <c r="BE500" i="11"/>
  <c r="T500" i="11"/>
  <c r="R500" i="11"/>
  <c r="P500" i="11"/>
  <c r="BI496" i="11"/>
  <c r="BH496" i="11"/>
  <c r="BG496" i="11"/>
  <c r="BE496" i="11"/>
  <c r="T496" i="11"/>
  <c r="R496" i="11"/>
  <c r="P496" i="11"/>
  <c r="BI490" i="11"/>
  <c r="BH490" i="11"/>
  <c r="BG490" i="11"/>
  <c r="BE490" i="11"/>
  <c r="T490" i="11"/>
  <c r="R490" i="11"/>
  <c r="P490" i="11"/>
  <c r="BI477" i="11"/>
  <c r="BH477" i="11"/>
  <c r="BG477" i="11"/>
  <c r="BE477" i="11"/>
  <c r="T477" i="11"/>
  <c r="R477" i="11"/>
  <c r="P477" i="11"/>
  <c r="BI474" i="11"/>
  <c r="BH474" i="11"/>
  <c r="BG474" i="11"/>
  <c r="BE474" i="11"/>
  <c r="T474" i="11"/>
  <c r="R474" i="11"/>
  <c r="P474" i="11"/>
  <c r="BI471" i="11"/>
  <c r="BH471" i="11"/>
  <c r="BG471" i="11"/>
  <c r="BE471" i="11"/>
  <c r="T471" i="11"/>
  <c r="R471" i="11"/>
  <c r="P471" i="11"/>
  <c r="BI467" i="11"/>
  <c r="BH467" i="11"/>
  <c r="BG467" i="11"/>
  <c r="BE467" i="11"/>
  <c r="T467" i="11"/>
  <c r="R467" i="11"/>
  <c r="P467" i="11"/>
  <c r="BI463" i="11"/>
  <c r="BH463" i="11"/>
  <c r="BG463" i="11"/>
  <c r="BE463" i="11"/>
  <c r="T463" i="11"/>
  <c r="R463" i="11"/>
  <c r="P463" i="11"/>
  <c r="BI460" i="11"/>
  <c r="BH460" i="11"/>
  <c r="BG460" i="11"/>
  <c r="BE460" i="11"/>
  <c r="T460" i="11"/>
  <c r="R460" i="11"/>
  <c r="P460" i="11"/>
  <c r="BI456" i="11"/>
  <c r="BH456" i="11"/>
  <c r="BG456" i="11"/>
  <c r="BE456" i="11"/>
  <c r="T456" i="11"/>
  <c r="R456" i="11"/>
  <c r="P456" i="11"/>
  <c r="BI452" i="11"/>
  <c r="BH452" i="11"/>
  <c r="BG452" i="11"/>
  <c r="BE452" i="11"/>
  <c r="T452" i="11"/>
  <c r="R452" i="11"/>
  <c r="P452" i="11"/>
  <c r="BI446" i="11"/>
  <c r="BH446" i="11"/>
  <c r="BG446" i="11"/>
  <c r="BE446" i="11"/>
  <c r="T446" i="11"/>
  <c r="R446" i="11"/>
  <c r="P446" i="11"/>
  <c r="BI442" i="11"/>
  <c r="BH442" i="11"/>
  <c r="BG442" i="11"/>
  <c r="BE442" i="11"/>
  <c r="T442" i="11"/>
  <c r="R442" i="11"/>
  <c r="P442" i="11"/>
  <c r="BI438" i="11"/>
  <c r="BH438" i="11"/>
  <c r="BG438" i="11"/>
  <c r="BE438" i="11"/>
  <c r="T438" i="11"/>
  <c r="R438" i="11"/>
  <c r="P438" i="11"/>
  <c r="BI433" i="11"/>
  <c r="BH433" i="11"/>
  <c r="BG433" i="11"/>
  <c r="BE433" i="11"/>
  <c r="T433" i="11"/>
  <c r="R433" i="11"/>
  <c r="P433" i="11"/>
  <c r="BI430" i="11"/>
  <c r="BH430" i="11"/>
  <c r="BG430" i="11"/>
  <c r="BE430" i="11"/>
  <c r="T430" i="11"/>
  <c r="R430" i="11"/>
  <c r="P430" i="11"/>
  <c r="BI425" i="11"/>
  <c r="BH425" i="11"/>
  <c r="BG425" i="11"/>
  <c r="BE425" i="11"/>
  <c r="T425" i="11"/>
  <c r="R425" i="11"/>
  <c r="P425" i="11"/>
  <c r="BI414" i="11"/>
  <c r="BH414" i="11"/>
  <c r="BG414" i="11"/>
  <c r="BE414" i="11"/>
  <c r="T414" i="11"/>
  <c r="R414" i="11"/>
  <c r="P414" i="11"/>
  <c r="BI409" i="11"/>
  <c r="BH409" i="11"/>
  <c r="BG409" i="11"/>
  <c r="BE409" i="11"/>
  <c r="T409" i="11"/>
  <c r="R409" i="11"/>
  <c r="P409" i="11"/>
  <c r="BI406" i="11"/>
  <c r="BH406" i="11"/>
  <c r="BG406" i="11"/>
  <c r="BE406" i="11"/>
  <c r="T406" i="11"/>
  <c r="R406" i="11"/>
  <c r="P406" i="11"/>
  <c r="BI402" i="11"/>
  <c r="BH402" i="11"/>
  <c r="BG402" i="11"/>
  <c r="BE402" i="11"/>
  <c r="T402" i="11"/>
  <c r="R402" i="11"/>
  <c r="P402" i="11"/>
  <c r="BI393" i="11"/>
  <c r="BH393" i="11"/>
  <c r="BG393" i="11"/>
  <c r="BE393" i="11"/>
  <c r="T393" i="11"/>
  <c r="R393" i="11"/>
  <c r="P393" i="11"/>
  <c r="BI387" i="11"/>
  <c r="BH387" i="11"/>
  <c r="BG387" i="11"/>
  <c r="BE387" i="11"/>
  <c r="T387" i="11"/>
  <c r="R387" i="11"/>
  <c r="P387" i="11"/>
  <c r="BI381" i="11"/>
  <c r="BH381" i="11"/>
  <c r="BG381" i="11"/>
  <c r="BE381" i="11"/>
  <c r="T381" i="11"/>
  <c r="R381" i="11"/>
  <c r="P381" i="11"/>
  <c r="BI369" i="11"/>
  <c r="BH369" i="11"/>
  <c r="BG369" i="11"/>
  <c r="BE369" i="11"/>
  <c r="T369" i="11"/>
  <c r="R369" i="11"/>
  <c r="P369" i="11"/>
  <c r="BI363" i="11"/>
  <c r="BH363" i="11"/>
  <c r="BG363" i="11"/>
  <c r="BE363" i="11"/>
  <c r="T363" i="11"/>
  <c r="R363" i="11"/>
  <c r="P363" i="11"/>
  <c r="BI358" i="11"/>
  <c r="BH358" i="11"/>
  <c r="BG358" i="11"/>
  <c r="BE358" i="11"/>
  <c r="T358" i="11"/>
  <c r="R358" i="11"/>
  <c r="P358" i="11"/>
  <c r="BI352" i="11"/>
  <c r="BH352" i="11"/>
  <c r="BG352" i="11"/>
  <c r="BE352" i="11"/>
  <c r="T352" i="11"/>
  <c r="R352" i="11"/>
  <c r="P352" i="11"/>
  <c r="BI347" i="11"/>
  <c r="BH347" i="11"/>
  <c r="BG347" i="11"/>
  <c r="BE347" i="11"/>
  <c r="T347" i="11"/>
  <c r="R347" i="11"/>
  <c r="P347" i="11"/>
  <c r="BI340" i="11"/>
  <c r="BH340" i="11"/>
  <c r="BG340" i="11"/>
  <c r="BE340" i="11"/>
  <c r="T340" i="11"/>
  <c r="R340" i="11"/>
  <c r="P340" i="11"/>
  <c r="BI335" i="11"/>
  <c r="BH335" i="11"/>
  <c r="BG335" i="11"/>
  <c r="BE335" i="11"/>
  <c r="T335" i="11"/>
  <c r="R335" i="11"/>
  <c r="R334" i="11" s="1"/>
  <c r="P335" i="11"/>
  <c r="P334" i="11" s="1"/>
  <c r="BI330" i="11"/>
  <c r="BH330" i="11"/>
  <c r="BG330" i="11"/>
  <c r="BE330" i="11"/>
  <c r="T330" i="11"/>
  <c r="R330" i="11"/>
  <c r="P330" i="11"/>
  <c r="BI327" i="11"/>
  <c r="BH327" i="11"/>
  <c r="BG327" i="11"/>
  <c r="BE327" i="11"/>
  <c r="T327" i="11"/>
  <c r="R327" i="11"/>
  <c r="P327" i="11"/>
  <c r="BI314" i="11"/>
  <c r="BH314" i="11"/>
  <c r="BG314" i="11"/>
  <c r="BE314" i="11"/>
  <c r="T314" i="11"/>
  <c r="R314" i="11"/>
  <c r="P314" i="11"/>
  <c r="BI300" i="11"/>
  <c r="BH300" i="11"/>
  <c r="BG300" i="11"/>
  <c r="BE300" i="11"/>
  <c r="T300" i="11"/>
  <c r="R300" i="11"/>
  <c r="P300" i="11"/>
  <c r="BI294" i="11"/>
  <c r="BH294" i="11"/>
  <c r="BG294" i="11"/>
  <c r="BE294" i="11"/>
  <c r="T294" i="11"/>
  <c r="R294" i="11"/>
  <c r="P294" i="11"/>
  <c r="BI288" i="11"/>
  <c r="BH288" i="11"/>
  <c r="BG288" i="11"/>
  <c r="BE288" i="11"/>
  <c r="T288" i="11"/>
  <c r="R288" i="11"/>
  <c r="P288" i="11"/>
  <c r="BI285" i="11"/>
  <c r="BH285" i="11"/>
  <c r="BG285" i="11"/>
  <c r="BE285" i="11"/>
  <c r="T285" i="11"/>
  <c r="R285" i="11"/>
  <c r="P285" i="11"/>
  <c r="BI276" i="11"/>
  <c r="BH276" i="11"/>
  <c r="BG276" i="11"/>
  <c r="BE276" i="11"/>
  <c r="T276" i="11"/>
  <c r="R276" i="11"/>
  <c r="P276" i="11"/>
  <c r="BI269" i="11"/>
  <c r="BH269" i="11"/>
  <c r="BG269" i="11"/>
  <c r="BE269" i="11"/>
  <c r="T269" i="11"/>
  <c r="R269" i="11"/>
  <c r="P269" i="11"/>
  <c r="BI267" i="11"/>
  <c r="BH267" i="11"/>
  <c r="BG267" i="11"/>
  <c r="BE267" i="11"/>
  <c r="T267" i="11"/>
  <c r="R267" i="11"/>
  <c r="P267" i="11"/>
  <c r="BI264" i="11"/>
  <c r="BH264" i="11"/>
  <c r="BG264" i="11"/>
  <c r="BE264" i="11"/>
  <c r="T264" i="11"/>
  <c r="R264" i="11"/>
  <c r="P264" i="11"/>
  <c r="BI261" i="11"/>
  <c r="BH261" i="11"/>
  <c r="BG261" i="11"/>
  <c r="BE261" i="11"/>
  <c r="T261" i="11"/>
  <c r="R261" i="11"/>
  <c r="P261" i="11"/>
  <c r="BI255" i="11"/>
  <c r="BH255" i="11"/>
  <c r="BG255" i="11"/>
  <c r="BE255" i="11"/>
  <c r="T255" i="11"/>
  <c r="R255" i="11"/>
  <c r="P255" i="11"/>
  <c r="BI249" i="11"/>
  <c r="BH249" i="11"/>
  <c r="BG249" i="11"/>
  <c r="BE249" i="11"/>
  <c r="T249" i="11"/>
  <c r="R249" i="11"/>
  <c r="P249" i="11"/>
  <c r="BI246" i="11"/>
  <c r="BH246" i="11"/>
  <c r="BG246" i="11"/>
  <c r="BE246" i="11"/>
  <c r="T246" i="11"/>
  <c r="R246" i="11"/>
  <c r="P246" i="11"/>
  <c r="BI242" i="11"/>
  <c r="BH242" i="11"/>
  <c r="BG242" i="11"/>
  <c r="BE242" i="11"/>
  <c r="T242" i="11"/>
  <c r="R242" i="11"/>
  <c r="P242" i="11"/>
  <c r="BI238" i="11"/>
  <c r="BH238" i="11"/>
  <c r="BG238" i="11"/>
  <c r="BE238" i="11"/>
  <c r="T238" i="11"/>
  <c r="R238" i="11"/>
  <c r="P238" i="11"/>
  <c r="BI222" i="11"/>
  <c r="BH222" i="11"/>
  <c r="BG222" i="11"/>
  <c r="BE222" i="11"/>
  <c r="T222" i="11"/>
  <c r="R222" i="11"/>
  <c r="P222" i="11"/>
  <c r="BI215" i="11"/>
  <c r="BH215" i="11"/>
  <c r="BG215" i="11"/>
  <c r="BE215" i="11"/>
  <c r="T215" i="11"/>
  <c r="R215" i="11"/>
  <c r="P215" i="11"/>
  <c r="BI211" i="11"/>
  <c r="BH211" i="11"/>
  <c r="BG211" i="11"/>
  <c r="BE211" i="11"/>
  <c r="T211" i="11"/>
  <c r="R211" i="11"/>
  <c r="P211" i="11"/>
  <c r="BI206" i="11"/>
  <c r="BH206" i="11"/>
  <c r="BG206" i="11"/>
  <c r="BE206" i="11"/>
  <c r="T206" i="11"/>
  <c r="R206" i="11"/>
  <c r="P206" i="11"/>
  <c r="BI192" i="11"/>
  <c r="BH192" i="11"/>
  <c r="BG192" i="11"/>
  <c r="BE192" i="11"/>
  <c r="T192" i="11"/>
  <c r="R192" i="11"/>
  <c r="P192" i="11"/>
  <c r="BI189" i="11"/>
  <c r="BH189" i="11"/>
  <c r="BG189" i="11"/>
  <c r="BE189" i="11"/>
  <c r="T189" i="11"/>
  <c r="R189" i="11"/>
  <c r="P189" i="11"/>
  <c r="BI186" i="11"/>
  <c r="BH186" i="11"/>
  <c r="BG186" i="11"/>
  <c r="BE186" i="11"/>
  <c r="T186" i="11"/>
  <c r="R186" i="11"/>
  <c r="P186" i="11"/>
  <c r="BI183" i="11"/>
  <c r="BH183" i="11"/>
  <c r="BG183" i="11"/>
  <c r="BE183" i="11"/>
  <c r="T183" i="11"/>
  <c r="R183" i="11"/>
  <c r="P183" i="11"/>
  <c r="BI174" i="11"/>
  <c r="BH174" i="11"/>
  <c r="BG174" i="11"/>
  <c r="BE174" i="11"/>
  <c r="T174" i="11"/>
  <c r="R174" i="11"/>
  <c r="P174" i="11"/>
  <c r="BI166" i="11"/>
  <c r="BH166" i="11"/>
  <c r="BG166" i="11"/>
  <c r="BE166" i="11"/>
  <c r="T166" i="11"/>
  <c r="R166" i="11"/>
  <c r="P166" i="11"/>
  <c r="BI162" i="11"/>
  <c r="BH162" i="11"/>
  <c r="BG162" i="11"/>
  <c r="BE162" i="11"/>
  <c r="T162" i="11"/>
  <c r="R162" i="11"/>
  <c r="P162" i="11"/>
  <c r="BI157" i="11"/>
  <c r="BH157" i="11"/>
  <c r="BG157" i="11"/>
  <c r="BE157" i="11"/>
  <c r="T157" i="11"/>
  <c r="R157" i="11"/>
  <c r="P157" i="11"/>
  <c r="BI152" i="11"/>
  <c r="BH152" i="11"/>
  <c r="BG152" i="11"/>
  <c r="BE152" i="11"/>
  <c r="T152" i="11"/>
  <c r="R152" i="11"/>
  <c r="P152" i="11"/>
  <c r="BI144" i="11"/>
  <c r="BH144" i="11"/>
  <c r="BG144" i="11"/>
  <c r="BE144" i="11"/>
  <c r="T144" i="11"/>
  <c r="R144" i="11"/>
  <c r="P144" i="11"/>
  <c r="BI139" i="11"/>
  <c r="BH139" i="11"/>
  <c r="BG139" i="11"/>
  <c r="BE139" i="11"/>
  <c r="T139" i="11"/>
  <c r="R139" i="11"/>
  <c r="P139" i="11"/>
  <c r="BI136" i="11"/>
  <c r="BH136" i="11"/>
  <c r="BG136" i="11"/>
  <c r="BE136" i="11"/>
  <c r="T136" i="11"/>
  <c r="R136" i="11"/>
  <c r="P136" i="11"/>
  <c r="J130" i="11"/>
  <c r="J129" i="11"/>
  <c r="F129" i="11"/>
  <c r="F127" i="11"/>
  <c r="E125" i="11"/>
  <c r="J92" i="11"/>
  <c r="J91" i="11"/>
  <c r="F91" i="11"/>
  <c r="F89" i="11"/>
  <c r="E87" i="11"/>
  <c r="J18" i="11"/>
  <c r="E18" i="11"/>
  <c r="F130" i="11" s="1"/>
  <c r="J17" i="11"/>
  <c r="J12" i="11"/>
  <c r="J127" i="11" s="1"/>
  <c r="E7" i="11"/>
  <c r="E123" i="11"/>
  <c r="J37" i="10"/>
  <c r="J36" i="10"/>
  <c r="AY106" i="1"/>
  <c r="J35" i="10"/>
  <c r="AX106" i="1" s="1"/>
  <c r="BI688" i="10"/>
  <c r="BH688" i="10"/>
  <c r="BG688" i="10"/>
  <c r="BE688" i="10"/>
  <c r="T688" i="10"/>
  <c r="T687" i="10" s="1"/>
  <c r="R688" i="10"/>
  <c r="R687" i="10" s="1"/>
  <c r="P688" i="10"/>
  <c r="P687" i="10"/>
  <c r="BI685" i="10"/>
  <c r="BH685" i="10"/>
  <c r="BG685" i="10"/>
  <c r="BE685" i="10"/>
  <c r="T685" i="10"/>
  <c r="R685" i="10"/>
  <c r="P685" i="10"/>
  <c r="BI683" i="10"/>
  <c r="BH683" i="10"/>
  <c r="BG683" i="10"/>
  <c r="BE683" i="10"/>
  <c r="T683" i="10"/>
  <c r="R683" i="10"/>
  <c r="P683" i="10"/>
  <c r="BI681" i="10"/>
  <c r="BH681" i="10"/>
  <c r="BG681" i="10"/>
  <c r="BE681" i="10"/>
  <c r="T681" i="10"/>
  <c r="R681" i="10"/>
  <c r="P681" i="10"/>
  <c r="BI656" i="10"/>
  <c r="BH656" i="10"/>
  <c r="BG656" i="10"/>
  <c r="BE656" i="10"/>
  <c r="T656" i="10"/>
  <c r="R656" i="10"/>
  <c r="P656" i="10"/>
  <c r="BI631" i="10"/>
  <c r="BH631" i="10"/>
  <c r="BG631" i="10"/>
  <c r="BE631" i="10"/>
  <c r="T631" i="10"/>
  <c r="R631" i="10"/>
  <c r="P631" i="10"/>
  <c r="BI622" i="10"/>
  <c r="BH622" i="10"/>
  <c r="BG622" i="10"/>
  <c r="BE622" i="10"/>
  <c r="T622" i="10"/>
  <c r="R622" i="10"/>
  <c r="P622" i="10"/>
  <c r="BI613" i="10"/>
  <c r="BH613" i="10"/>
  <c r="BG613" i="10"/>
  <c r="BE613" i="10"/>
  <c r="T613" i="10"/>
  <c r="R613" i="10"/>
  <c r="P613" i="10"/>
  <c r="BI604" i="10"/>
  <c r="BH604" i="10"/>
  <c r="BG604" i="10"/>
  <c r="BE604" i="10"/>
  <c r="T604" i="10"/>
  <c r="R604" i="10"/>
  <c r="P604" i="10"/>
  <c r="BI596" i="10"/>
  <c r="BH596" i="10"/>
  <c r="BG596" i="10"/>
  <c r="BE596" i="10"/>
  <c r="T596" i="10"/>
  <c r="R596" i="10"/>
  <c r="P596" i="10"/>
  <c r="BI574" i="10"/>
  <c r="BH574" i="10"/>
  <c r="BG574" i="10"/>
  <c r="BE574" i="10"/>
  <c r="T574" i="10"/>
  <c r="R574" i="10"/>
  <c r="P574" i="10"/>
  <c r="BI552" i="10"/>
  <c r="BH552" i="10"/>
  <c r="BG552" i="10"/>
  <c r="BE552" i="10"/>
  <c r="T552" i="10"/>
  <c r="R552" i="10"/>
  <c r="P552" i="10"/>
  <c r="BI535" i="10"/>
  <c r="BH535" i="10"/>
  <c r="BG535" i="10"/>
  <c r="BE535" i="10"/>
  <c r="T535" i="10"/>
  <c r="R535" i="10"/>
  <c r="P535" i="10"/>
  <c r="BI518" i="10"/>
  <c r="BH518" i="10"/>
  <c r="BG518" i="10"/>
  <c r="BE518" i="10"/>
  <c r="T518" i="10"/>
  <c r="R518" i="10"/>
  <c r="P518" i="10"/>
  <c r="BI505" i="10"/>
  <c r="BH505" i="10"/>
  <c r="BG505" i="10"/>
  <c r="BE505" i="10"/>
  <c r="T505" i="10"/>
  <c r="R505" i="10"/>
  <c r="P505" i="10"/>
  <c r="BI492" i="10"/>
  <c r="BH492" i="10"/>
  <c r="BG492" i="10"/>
  <c r="BE492" i="10"/>
  <c r="T492" i="10"/>
  <c r="R492" i="10"/>
  <c r="P492" i="10"/>
  <c r="BI490" i="10"/>
  <c r="BH490" i="10"/>
  <c r="BG490" i="10"/>
  <c r="BE490" i="10"/>
  <c r="T490" i="10"/>
  <c r="R490" i="10"/>
  <c r="P490" i="10"/>
  <c r="BI486" i="10"/>
  <c r="BH486" i="10"/>
  <c r="BG486" i="10"/>
  <c r="BE486" i="10"/>
  <c r="T486" i="10"/>
  <c r="R486" i="10"/>
  <c r="P486" i="10"/>
  <c r="BI472" i="10"/>
  <c r="BH472" i="10"/>
  <c r="BG472" i="10"/>
  <c r="BE472" i="10"/>
  <c r="T472" i="10"/>
  <c r="R472" i="10"/>
  <c r="P472" i="10"/>
  <c r="BI455" i="10"/>
  <c r="BH455" i="10"/>
  <c r="BG455" i="10"/>
  <c r="BE455" i="10"/>
  <c r="T455" i="10"/>
  <c r="R455" i="10"/>
  <c r="P455" i="10"/>
  <c r="BI441" i="10"/>
  <c r="BH441" i="10"/>
  <c r="BG441" i="10"/>
  <c r="BE441" i="10"/>
  <c r="T441" i="10"/>
  <c r="R441" i="10"/>
  <c r="P441" i="10"/>
  <c r="BI439" i="10"/>
  <c r="BH439" i="10"/>
  <c r="BG439" i="10"/>
  <c r="BE439" i="10"/>
  <c r="T439" i="10"/>
  <c r="R439" i="10"/>
  <c r="P439" i="10"/>
  <c r="BI435" i="10"/>
  <c r="BH435" i="10"/>
  <c r="BG435" i="10"/>
  <c r="BE435" i="10"/>
  <c r="T435" i="10"/>
  <c r="R435" i="10"/>
  <c r="P435" i="10"/>
  <c r="BI431" i="10"/>
  <c r="BH431" i="10"/>
  <c r="BG431" i="10"/>
  <c r="BE431" i="10"/>
  <c r="T431" i="10"/>
  <c r="R431" i="10"/>
  <c r="P431" i="10"/>
  <c r="BI429" i="10"/>
  <c r="BH429" i="10"/>
  <c r="BG429" i="10"/>
  <c r="BE429" i="10"/>
  <c r="T429" i="10"/>
  <c r="R429" i="10"/>
  <c r="P429" i="10"/>
  <c r="BI427" i="10"/>
  <c r="BH427" i="10"/>
  <c r="BG427" i="10"/>
  <c r="BE427" i="10"/>
  <c r="T427" i="10"/>
  <c r="R427" i="10"/>
  <c r="P427" i="10"/>
  <c r="BI422" i="10"/>
  <c r="BH422" i="10"/>
  <c r="BG422" i="10"/>
  <c r="BE422" i="10"/>
  <c r="T422" i="10"/>
  <c r="R422" i="10"/>
  <c r="P422" i="10"/>
  <c r="BI420" i="10"/>
  <c r="BH420" i="10"/>
  <c r="BG420" i="10"/>
  <c r="BE420" i="10"/>
  <c r="T420" i="10"/>
  <c r="R420" i="10"/>
  <c r="P420" i="10"/>
  <c r="BI391" i="10"/>
  <c r="BH391" i="10"/>
  <c r="BG391" i="10"/>
  <c r="BE391" i="10"/>
  <c r="T391" i="10"/>
  <c r="R391" i="10"/>
  <c r="P391" i="10"/>
  <c r="BI389" i="10"/>
  <c r="BH389" i="10"/>
  <c r="BG389" i="10"/>
  <c r="BE389" i="10"/>
  <c r="T389" i="10"/>
  <c r="R389" i="10"/>
  <c r="P389" i="10"/>
  <c r="BI385" i="10"/>
  <c r="BH385" i="10"/>
  <c r="BG385" i="10"/>
  <c r="BE385" i="10"/>
  <c r="T385" i="10"/>
  <c r="R385" i="10"/>
  <c r="P385" i="10"/>
  <c r="BI379" i="10"/>
  <c r="BH379" i="10"/>
  <c r="BG379" i="10"/>
  <c r="BE379" i="10"/>
  <c r="T379" i="10"/>
  <c r="R379" i="10"/>
  <c r="P379" i="10"/>
  <c r="BI376" i="10"/>
  <c r="BH376" i="10"/>
  <c r="BG376" i="10"/>
  <c r="BE376" i="10"/>
  <c r="T376" i="10"/>
  <c r="R376" i="10"/>
  <c r="P376" i="10"/>
  <c r="BI370" i="10"/>
  <c r="BH370" i="10"/>
  <c r="BG370" i="10"/>
  <c r="BE370" i="10"/>
  <c r="T370" i="10"/>
  <c r="R370" i="10"/>
  <c r="P370" i="10"/>
  <c r="BI358" i="10"/>
  <c r="BH358" i="10"/>
  <c r="BG358" i="10"/>
  <c r="BE358" i="10"/>
  <c r="T358" i="10"/>
  <c r="R358" i="10"/>
  <c r="P358" i="10"/>
  <c r="BI355" i="10"/>
  <c r="BH355" i="10"/>
  <c r="BG355" i="10"/>
  <c r="BE355" i="10"/>
  <c r="T355" i="10"/>
  <c r="T354" i="10" s="1"/>
  <c r="R355" i="10"/>
  <c r="R354" i="10" s="1"/>
  <c r="P355" i="10"/>
  <c r="P354" i="10" s="1"/>
  <c r="BI353" i="10"/>
  <c r="BH353" i="10"/>
  <c r="BG353" i="10"/>
  <c r="BE353" i="10"/>
  <c r="T353" i="10"/>
  <c r="R353" i="10"/>
  <c r="P353" i="10"/>
  <c r="BI351" i="10"/>
  <c r="BH351" i="10"/>
  <c r="BG351" i="10"/>
  <c r="BE351" i="10"/>
  <c r="T351" i="10"/>
  <c r="R351" i="10"/>
  <c r="P351" i="10"/>
  <c r="BI350" i="10"/>
  <c r="BH350" i="10"/>
  <c r="BG350" i="10"/>
  <c r="BE350" i="10"/>
  <c r="T350" i="10"/>
  <c r="R350" i="10"/>
  <c r="P350" i="10"/>
  <c r="BI349" i="10"/>
  <c r="BH349" i="10"/>
  <c r="BG349" i="10"/>
  <c r="BE349" i="10"/>
  <c r="T349" i="10"/>
  <c r="R349" i="10"/>
  <c r="P349" i="10"/>
  <c r="BI345" i="10"/>
  <c r="BH345" i="10"/>
  <c r="BG345" i="10"/>
  <c r="BE345" i="10"/>
  <c r="T345" i="10"/>
  <c r="R345" i="10"/>
  <c r="P345" i="10"/>
  <c r="BI341" i="10"/>
  <c r="BH341" i="10"/>
  <c r="BG341" i="10"/>
  <c r="BE341" i="10"/>
  <c r="T341" i="10"/>
  <c r="R341" i="10"/>
  <c r="P341" i="10"/>
  <c r="BI336" i="10"/>
  <c r="BH336" i="10"/>
  <c r="BG336" i="10"/>
  <c r="BE336" i="10"/>
  <c r="T336" i="10"/>
  <c r="R336" i="10"/>
  <c r="P336" i="10"/>
  <c r="BI333" i="10"/>
  <c r="BH333" i="10"/>
  <c r="BG333" i="10"/>
  <c r="BE333" i="10"/>
  <c r="T333" i="10"/>
  <c r="R333" i="10"/>
  <c r="P333" i="10"/>
  <c r="BI326" i="10"/>
  <c r="BH326" i="10"/>
  <c r="BG326" i="10"/>
  <c r="BE326" i="10"/>
  <c r="T326" i="10"/>
  <c r="R326" i="10"/>
  <c r="P326" i="10"/>
  <c r="BI320" i="10"/>
  <c r="BH320" i="10"/>
  <c r="BG320" i="10"/>
  <c r="BE320" i="10"/>
  <c r="T320" i="10"/>
  <c r="R320" i="10"/>
  <c r="P320" i="10"/>
  <c r="BI313" i="10"/>
  <c r="BH313" i="10"/>
  <c r="BG313" i="10"/>
  <c r="BE313" i="10"/>
  <c r="T313" i="10"/>
  <c r="R313" i="10"/>
  <c r="P313" i="10"/>
  <c r="BI306" i="10"/>
  <c r="BH306" i="10"/>
  <c r="BG306" i="10"/>
  <c r="BE306" i="10"/>
  <c r="T306" i="10"/>
  <c r="R306" i="10"/>
  <c r="P306" i="10"/>
  <c r="BI300" i="10"/>
  <c r="BH300" i="10"/>
  <c r="BG300" i="10"/>
  <c r="BE300" i="10"/>
  <c r="T300" i="10"/>
  <c r="R300" i="10"/>
  <c r="P300" i="10"/>
  <c r="BI290" i="10"/>
  <c r="BH290" i="10"/>
  <c r="BG290" i="10"/>
  <c r="BE290" i="10"/>
  <c r="T290" i="10"/>
  <c r="R290" i="10"/>
  <c r="R289" i="10" s="1"/>
  <c r="P290" i="10"/>
  <c r="BI286" i="10"/>
  <c r="BH286" i="10"/>
  <c r="BG286" i="10"/>
  <c r="BE286" i="10"/>
  <c r="T286" i="10"/>
  <c r="T285" i="10" s="1"/>
  <c r="R286" i="10"/>
  <c r="R285" i="10" s="1"/>
  <c r="P286" i="10"/>
  <c r="P285" i="10"/>
  <c r="BI282" i="10"/>
  <c r="BH282" i="10"/>
  <c r="BG282" i="10"/>
  <c r="BE282" i="10"/>
  <c r="T282" i="10"/>
  <c r="R282" i="10"/>
  <c r="P282" i="10"/>
  <c r="BI269" i="10"/>
  <c r="BH269" i="10"/>
  <c r="BG269" i="10"/>
  <c r="BE269" i="10"/>
  <c r="T269" i="10"/>
  <c r="R269" i="10"/>
  <c r="P269" i="10"/>
  <c r="BI261" i="10"/>
  <c r="BH261" i="10"/>
  <c r="BG261" i="10"/>
  <c r="BE261" i="10"/>
  <c r="T261" i="10"/>
  <c r="R261" i="10"/>
  <c r="P261" i="10"/>
  <c r="BI258" i="10"/>
  <c r="BH258" i="10"/>
  <c r="BG258" i="10"/>
  <c r="BE258" i="10"/>
  <c r="T258" i="10"/>
  <c r="R258" i="10"/>
  <c r="P258" i="10"/>
  <c r="BI255" i="10"/>
  <c r="BH255" i="10"/>
  <c r="BG255" i="10"/>
  <c r="BE255" i="10"/>
  <c r="T255" i="10"/>
  <c r="R255" i="10"/>
  <c r="P255" i="10"/>
  <c r="BI240" i="10"/>
  <c r="BH240" i="10"/>
  <c r="BG240" i="10"/>
  <c r="BE240" i="10"/>
  <c r="T240" i="10"/>
  <c r="R240" i="10"/>
  <c r="P240" i="10"/>
  <c r="BI237" i="10"/>
  <c r="BH237" i="10"/>
  <c r="BG237" i="10"/>
  <c r="BE237" i="10"/>
  <c r="T237" i="10"/>
  <c r="R237" i="10"/>
  <c r="P237" i="10"/>
  <c r="BI212" i="10"/>
  <c r="BH212" i="10"/>
  <c r="BG212" i="10"/>
  <c r="BE212" i="10"/>
  <c r="T212" i="10"/>
  <c r="R212" i="10"/>
  <c r="P212" i="10"/>
  <c r="BI188" i="10"/>
  <c r="BH188" i="10"/>
  <c r="BG188" i="10"/>
  <c r="BE188" i="10"/>
  <c r="T188" i="10"/>
  <c r="R188" i="10"/>
  <c r="P188" i="10"/>
  <c r="BI185" i="10"/>
  <c r="BH185" i="10"/>
  <c r="BG185" i="10"/>
  <c r="BE185" i="10"/>
  <c r="T185" i="10"/>
  <c r="R185" i="10"/>
  <c r="P185" i="10"/>
  <c r="BI182" i="10"/>
  <c r="BH182" i="10"/>
  <c r="BG182" i="10"/>
  <c r="BE182" i="10"/>
  <c r="T182" i="10"/>
  <c r="R182" i="10"/>
  <c r="P182" i="10"/>
  <c r="BI179" i="10"/>
  <c r="BH179" i="10"/>
  <c r="BG179" i="10"/>
  <c r="BE179" i="10"/>
  <c r="T179" i="10"/>
  <c r="R179" i="10"/>
  <c r="P179" i="10"/>
  <c r="BI176" i="10"/>
  <c r="BH176" i="10"/>
  <c r="BG176" i="10"/>
  <c r="BE176" i="10"/>
  <c r="T176" i="10"/>
  <c r="R176" i="10"/>
  <c r="P176" i="10"/>
  <c r="BI172" i="10"/>
  <c r="BH172" i="10"/>
  <c r="BG172" i="10"/>
  <c r="BE172" i="10"/>
  <c r="T172" i="10"/>
  <c r="R172" i="10"/>
  <c r="P172" i="10"/>
  <c r="BI160" i="10"/>
  <c r="BH160" i="10"/>
  <c r="BG160" i="10"/>
  <c r="BE160" i="10"/>
  <c r="T160" i="10"/>
  <c r="R160" i="10"/>
  <c r="P160" i="10"/>
  <c r="BI156" i="10"/>
  <c r="BH156" i="10"/>
  <c r="BG156" i="10"/>
  <c r="BE156" i="10"/>
  <c r="T156" i="10"/>
  <c r="R156" i="10"/>
  <c r="P156" i="10"/>
  <c r="BI153" i="10"/>
  <c r="BH153" i="10"/>
  <c r="BG153" i="10"/>
  <c r="BE153" i="10"/>
  <c r="T153" i="10"/>
  <c r="R153" i="10"/>
  <c r="P153" i="10"/>
  <c r="BI150" i="10"/>
  <c r="BH150" i="10"/>
  <c r="BG150" i="10"/>
  <c r="BE150" i="10"/>
  <c r="T150" i="10"/>
  <c r="R150" i="10"/>
  <c r="P150" i="10"/>
  <c r="BI140" i="10"/>
  <c r="BH140" i="10"/>
  <c r="BG140" i="10"/>
  <c r="BE140" i="10"/>
  <c r="T140" i="10"/>
  <c r="R140" i="10"/>
  <c r="P140" i="10"/>
  <c r="BI134" i="10"/>
  <c r="BH134" i="10"/>
  <c r="BG134" i="10"/>
  <c r="BE134" i="10"/>
  <c r="T134" i="10"/>
  <c r="R134" i="10"/>
  <c r="P134" i="10"/>
  <c r="J128" i="10"/>
  <c r="J127" i="10"/>
  <c r="F127" i="10"/>
  <c r="F125" i="10"/>
  <c r="E123" i="10"/>
  <c r="J92" i="10"/>
  <c r="J91" i="10"/>
  <c r="F91" i="10"/>
  <c r="F89" i="10"/>
  <c r="E87" i="10"/>
  <c r="J18" i="10"/>
  <c r="E18" i="10"/>
  <c r="F92" i="10" s="1"/>
  <c r="J17" i="10"/>
  <c r="J12" i="10"/>
  <c r="J125" i="10" s="1"/>
  <c r="E7" i="10"/>
  <c r="E121" i="10"/>
  <c r="J39" i="9"/>
  <c r="J38" i="9"/>
  <c r="AY105" i="1"/>
  <c r="J37" i="9"/>
  <c r="AX105" i="1" s="1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T136" i="9" s="1"/>
  <c r="R137" i="9"/>
  <c r="R136" i="9" s="1"/>
  <c r="P137" i="9"/>
  <c r="P136" i="9" s="1"/>
  <c r="BI133" i="9"/>
  <c r="BH133" i="9"/>
  <c r="BG133" i="9"/>
  <c r="BE133" i="9"/>
  <c r="T133" i="9"/>
  <c r="R133" i="9"/>
  <c r="P133" i="9"/>
  <c r="BI130" i="9"/>
  <c r="BH130" i="9"/>
  <c r="BG130" i="9"/>
  <c r="BE130" i="9"/>
  <c r="T130" i="9"/>
  <c r="R130" i="9"/>
  <c r="P130" i="9"/>
  <c r="J123" i="9"/>
  <c r="F123" i="9"/>
  <c r="F121" i="9"/>
  <c r="E119" i="9"/>
  <c r="J93" i="9"/>
  <c r="F93" i="9"/>
  <c r="F91" i="9"/>
  <c r="E89" i="9"/>
  <c r="J26" i="9"/>
  <c r="E26" i="9"/>
  <c r="J124" i="9" s="1"/>
  <c r="J25" i="9"/>
  <c r="J20" i="9"/>
  <c r="E20" i="9"/>
  <c r="F124" i="9" s="1"/>
  <c r="J19" i="9"/>
  <c r="J14" i="9"/>
  <c r="J121" i="9" s="1"/>
  <c r="E7" i="9"/>
  <c r="E85" i="9" s="1"/>
  <c r="J39" i="8"/>
  <c r="J38" i="8"/>
  <c r="AY104" i="1" s="1"/>
  <c r="J37" i="8"/>
  <c r="AX104" i="1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1" i="8"/>
  <c r="BH181" i="8"/>
  <c r="BG181" i="8"/>
  <c r="BE181" i="8"/>
  <c r="T181" i="8"/>
  <c r="R181" i="8"/>
  <c r="P181" i="8"/>
  <c r="BI178" i="8"/>
  <c r="BH178" i="8"/>
  <c r="BG178" i="8"/>
  <c r="BE178" i="8"/>
  <c r="T178" i="8"/>
  <c r="R178" i="8"/>
  <c r="P178" i="8"/>
  <c r="BI175" i="8"/>
  <c r="BH175" i="8"/>
  <c r="BG175" i="8"/>
  <c r="BE175" i="8"/>
  <c r="T175" i="8"/>
  <c r="R175" i="8"/>
  <c r="P175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4" i="8"/>
  <c r="BH164" i="8"/>
  <c r="BG164" i="8"/>
  <c r="BE164" i="8"/>
  <c r="T164" i="8"/>
  <c r="R164" i="8"/>
  <c r="P164" i="8"/>
  <c r="BI161" i="8"/>
  <c r="BH161" i="8"/>
  <c r="BG161" i="8"/>
  <c r="BE161" i="8"/>
  <c r="T161" i="8"/>
  <c r="R161" i="8"/>
  <c r="P161" i="8"/>
  <c r="BI158" i="8"/>
  <c r="BH158" i="8"/>
  <c r="BG158" i="8"/>
  <c r="BE158" i="8"/>
  <c r="T158" i="8"/>
  <c r="R158" i="8"/>
  <c r="P158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2" i="8"/>
  <c r="BH152" i="8"/>
  <c r="BG152" i="8"/>
  <c r="BE152" i="8"/>
  <c r="T152" i="8"/>
  <c r="T151" i="8" s="1"/>
  <c r="R152" i="8"/>
  <c r="R151" i="8" s="1"/>
  <c r="P152" i="8"/>
  <c r="P151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J124" i="8"/>
  <c r="F124" i="8"/>
  <c r="F122" i="8"/>
  <c r="E120" i="8"/>
  <c r="J93" i="8"/>
  <c r="F93" i="8"/>
  <c r="F91" i="8"/>
  <c r="E89" i="8"/>
  <c r="J26" i="8"/>
  <c r="E26" i="8"/>
  <c r="J125" i="8" s="1"/>
  <c r="J25" i="8"/>
  <c r="J20" i="8"/>
  <c r="E20" i="8"/>
  <c r="F125" i="8" s="1"/>
  <c r="J19" i="8"/>
  <c r="J14" i="8"/>
  <c r="J122" i="8" s="1"/>
  <c r="E7" i="8"/>
  <c r="E116" i="8" s="1"/>
  <c r="J39" i="7"/>
  <c r="J38" i="7"/>
  <c r="AY102" i="1" s="1"/>
  <c r="J37" i="7"/>
  <c r="AX102" i="1" s="1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J125" i="7"/>
  <c r="F125" i="7"/>
  <c r="F123" i="7"/>
  <c r="E121" i="7"/>
  <c r="J93" i="7"/>
  <c r="F93" i="7"/>
  <c r="F91" i="7"/>
  <c r="E89" i="7"/>
  <c r="J26" i="7"/>
  <c r="E26" i="7"/>
  <c r="J94" i="7" s="1"/>
  <c r="J25" i="7"/>
  <c r="J20" i="7"/>
  <c r="E20" i="7"/>
  <c r="F126" i="7" s="1"/>
  <c r="J19" i="7"/>
  <c r="J14" i="7"/>
  <c r="J91" i="7"/>
  <c r="E7" i="7"/>
  <c r="E117" i="7"/>
  <c r="J39" i="6"/>
  <c r="J38" i="6"/>
  <c r="AY101" i="1" s="1"/>
  <c r="J37" i="6"/>
  <c r="AX101" i="1" s="1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3" i="6"/>
  <c r="F123" i="6"/>
  <c r="F121" i="6"/>
  <c r="E119" i="6"/>
  <c r="J93" i="6"/>
  <c r="F93" i="6"/>
  <c r="F91" i="6"/>
  <c r="E89" i="6"/>
  <c r="J26" i="6"/>
  <c r="E26" i="6"/>
  <c r="J94" i="6" s="1"/>
  <c r="J25" i="6"/>
  <c r="J20" i="6"/>
  <c r="E20" i="6"/>
  <c r="F124" i="6" s="1"/>
  <c r="J19" i="6"/>
  <c r="J14" i="6"/>
  <c r="J121" i="6" s="1"/>
  <c r="E7" i="6"/>
  <c r="E85" i="6" s="1"/>
  <c r="J37" i="5"/>
  <c r="J36" i="5"/>
  <c r="AY99" i="1" s="1"/>
  <c r="J35" i="5"/>
  <c r="AX99" i="1" s="1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4" i="5"/>
  <c r="J123" i="5"/>
  <c r="F123" i="5"/>
  <c r="F121" i="5"/>
  <c r="E119" i="5"/>
  <c r="J92" i="5"/>
  <c r="J91" i="5"/>
  <c r="F91" i="5"/>
  <c r="F89" i="5"/>
  <c r="E87" i="5"/>
  <c r="J18" i="5"/>
  <c r="E18" i="5"/>
  <c r="F92" i="5" s="1"/>
  <c r="J17" i="5"/>
  <c r="J12" i="5"/>
  <c r="J121" i="5" s="1"/>
  <c r="E7" i="5"/>
  <c r="E117" i="5" s="1"/>
  <c r="J150" i="4"/>
  <c r="J39" i="4"/>
  <c r="J38" i="4"/>
  <c r="AY98" i="1" s="1"/>
  <c r="J37" i="4"/>
  <c r="AX98" i="1" s="1"/>
  <c r="BI663" i="4"/>
  <c r="BH663" i="4"/>
  <c r="BG663" i="4"/>
  <c r="BE663" i="4"/>
  <c r="T663" i="4"/>
  <c r="T662" i="4" s="1"/>
  <c r="T661" i="4" s="1"/>
  <c r="R663" i="4"/>
  <c r="R662" i="4"/>
  <c r="R661" i="4" s="1"/>
  <c r="P663" i="4"/>
  <c r="P662" i="4" s="1"/>
  <c r="P661" i="4" s="1"/>
  <c r="BI660" i="4"/>
  <c r="BH660" i="4"/>
  <c r="BG660" i="4"/>
  <c r="BE660" i="4"/>
  <c r="T660" i="4"/>
  <c r="R660" i="4"/>
  <c r="P660" i="4"/>
  <c r="BI659" i="4"/>
  <c r="BH659" i="4"/>
  <c r="BG659" i="4"/>
  <c r="BE659" i="4"/>
  <c r="T659" i="4"/>
  <c r="R659" i="4"/>
  <c r="P659" i="4"/>
  <c r="BI655" i="4"/>
  <c r="BH655" i="4"/>
  <c r="BG655" i="4"/>
  <c r="BE655" i="4"/>
  <c r="T655" i="4"/>
  <c r="R655" i="4"/>
  <c r="P655" i="4"/>
  <c r="BI651" i="4"/>
  <c r="BH651" i="4"/>
  <c r="BG651" i="4"/>
  <c r="BE651" i="4"/>
  <c r="T651" i="4"/>
  <c r="R651" i="4"/>
  <c r="P651" i="4"/>
  <c r="BI646" i="4"/>
  <c r="BH646" i="4"/>
  <c r="BG646" i="4"/>
  <c r="BE646" i="4"/>
  <c r="T646" i="4"/>
  <c r="R646" i="4"/>
  <c r="P646" i="4"/>
  <c r="BI643" i="4"/>
  <c r="BH643" i="4"/>
  <c r="BG643" i="4"/>
  <c r="BE643" i="4"/>
  <c r="T643" i="4"/>
  <c r="R643" i="4"/>
  <c r="P643" i="4"/>
  <c r="BI640" i="4"/>
  <c r="BH640" i="4"/>
  <c r="BG640" i="4"/>
  <c r="BE640" i="4"/>
  <c r="T640" i="4"/>
  <c r="R640" i="4"/>
  <c r="P640" i="4"/>
  <c r="BI637" i="4"/>
  <c r="BH637" i="4"/>
  <c r="BG637" i="4"/>
  <c r="BE637" i="4"/>
  <c r="T637" i="4"/>
  <c r="R637" i="4"/>
  <c r="P637" i="4"/>
  <c r="BI633" i="4"/>
  <c r="BH633" i="4"/>
  <c r="BG633" i="4"/>
  <c r="BE633" i="4"/>
  <c r="T633" i="4"/>
  <c r="R633" i="4"/>
  <c r="P633" i="4"/>
  <c r="BI629" i="4"/>
  <c r="BH629" i="4"/>
  <c r="BG629" i="4"/>
  <c r="BE629" i="4"/>
  <c r="T629" i="4"/>
  <c r="R629" i="4"/>
  <c r="P629" i="4"/>
  <c r="BI626" i="4"/>
  <c r="BH626" i="4"/>
  <c r="BG626" i="4"/>
  <c r="BE626" i="4"/>
  <c r="T626" i="4"/>
  <c r="R626" i="4"/>
  <c r="P626" i="4"/>
  <c r="BI623" i="4"/>
  <c r="BH623" i="4"/>
  <c r="BG623" i="4"/>
  <c r="BE623" i="4"/>
  <c r="T623" i="4"/>
  <c r="R623" i="4"/>
  <c r="P623" i="4"/>
  <c r="BI620" i="4"/>
  <c r="BH620" i="4"/>
  <c r="BG620" i="4"/>
  <c r="BE620" i="4"/>
  <c r="T620" i="4"/>
  <c r="R620" i="4"/>
  <c r="P620" i="4"/>
  <c r="BI617" i="4"/>
  <c r="BH617" i="4"/>
  <c r="BG617" i="4"/>
  <c r="BE617" i="4"/>
  <c r="T617" i="4"/>
  <c r="R617" i="4"/>
  <c r="P617" i="4"/>
  <c r="BI614" i="4"/>
  <c r="BH614" i="4"/>
  <c r="BG614" i="4"/>
  <c r="BE614" i="4"/>
  <c r="T614" i="4"/>
  <c r="R614" i="4"/>
  <c r="P614" i="4"/>
  <c r="BI611" i="4"/>
  <c r="BH611" i="4"/>
  <c r="BG611" i="4"/>
  <c r="BE611" i="4"/>
  <c r="T611" i="4"/>
  <c r="R611" i="4"/>
  <c r="P611" i="4"/>
  <c r="BI607" i="4"/>
  <c r="BH607" i="4"/>
  <c r="BG607" i="4"/>
  <c r="BE607" i="4"/>
  <c r="T607" i="4"/>
  <c r="R607" i="4"/>
  <c r="P607" i="4"/>
  <c r="BI605" i="4"/>
  <c r="BH605" i="4"/>
  <c r="BG605" i="4"/>
  <c r="BE605" i="4"/>
  <c r="T605" i="4"/>
  <c r="R605" i="4"/>
  <c r="P605" i="4"/>
  <c r="BI602" i="4"/>
  <c r="BH602" i="4"/>
  <c r="BG602" i="4"/>
  <c r="BE602" i="4"/>
  <c r="T602" i="4"/>
  <c r="R602" i="4"/>
  <c r="P602" i="4"/>
  <c r="BI596" i="4"/>
  <c r="BH596" i="4"/>
  <c r="BG596" i="4"/>
  <c r="BE596" i="4"/>
  <c r="T596" i="4"/>
  <c r="R596" i="4"/>
  <c r="P596" i="4"/>
  <c r="BI592" i="4"/>
  <c r="BH592" i="4"/>
  <c r="BG592" i="4"/>
  <c r="BE592" i="4"/>
  <c r="T592" i="4"/>
  <c r="T591" i="4" s="1"/>
  <c r="R592" i="4"/>
  <c r="R591" i="4" s="1"/>
  <c r="P592" i="4"/>
  <c r="P591" i="4" s="1"/>
  <c r="BI588" i="4"/>
  <c r="BH588" i="4"/>
  <c r="BG588" i="4"/>
  <c r="BE588" i="4"/>
  <c r="T588" i="4"/>
  <c r="R588" i="4"/>
  <c r="P588" i="4"/>
  <c r="BI585" i="4"/>
  <c r="BH585" i="4"/>
  <c r="BG585" i="4"/>
  <c r="BE585" i="4"/>
  <c r="T585" i="4"/>
  <c r="R585" i="4"/>
  <c r="P585" i="4"/>
  <c r="BI583" i="4"/>
  <c r="BH583" i="4"/>
  <c r="BG583" i="4"/>
  <c r="BE583" i="4"/>
  <c r="T583" i="4"/>
  <c r="R583" i="4"/>
  <c r="P583" i="4"/>
  <c r="BI577" i="4"/>
  <c r="BH577" i="4"/>
  <c r="BG577" i="4"/>
  <c r="BE577" i="4"/>
  <c r="T577" i="4"/>
  <c r="R577" i="4"/>
  <c r="P577" i="4"/>
  <c r="BI564" i="4"/>
  <c r="BH564" i="4"/>
  <c r="BG564" i="4"/>
  <c r="BE564" i="4"/>
  <c r="T564" i="4"/>
  <c r="R564" i="4"/>
  <c r="P564" i="4"/>
  <c r="BI560" i="4"/>
  <c r="BH560" i="4"/>
  <c r="BG560" i="4"/>
  <c r="BE560" i="4"/>
  <c r="T560" i="4"/>
  <c r="R560" i="4"/>
  <c r="P560" i="4"/>
  <c r="BI557" i="4"/>
  <c r="BH557" i="4"/>
  <c r="BG557" i="4"/>
  <c r="BE557" i="4"/>
  <c r="T557" i="4"/>
  <c r="R557" i="4"/>
  <c r="P557" i="4"/>
  <c r="BI554" i="4"/>
  <c r="BH554" i="4"/>
  <c r="BG554" i="4"/>
  <c r="BE554" i="4"/>
  <c r="T554" i="4"/>
  <c r="R554" i="4"/>
  <c r="P554" i="4"/>
  <c r="BI550" i="4"/>
  <c r="BH550" i="4"/>
  <c r="BG550" i="4"/>
  <c r="BE550" i="4"/>
  <c r="T550" i="4"/>
  <c r="R550" i="4"/>
  <c r="P550" i="4"/>
  <c r="BI538" i="4"/>
  <c r="BH538" i="4"/>
  <c r="BG538" i="4"/>
  <c r="BE538" i="4"/>
  <c r="T538" i="4"/>
  <c r="R538" i="4"/>
  <c r="P538" i="4"/>
  <c r="BI534" i="4"/>
  <c r="BH534" i="4"/>
  <c r="BG534" i="4"/>
  <c r="BE534" i="4"/>
  <c r="T534" i="4"/>
  <c r="R534" i="4"/>
  <c r="P534" i="4"/>
  <c r="BI526" i="4"/>
  <c r="BH526" i="4"/>
  <c r="BG526" i="4"/>
  <c r="BE526" i="4"/>
  <c r="T526" i="4"/>
  <c r="R526" i="4"/>
  <c r="P526" i="4"/>
  <c r="P525" i="4" s="1"/>
  <c r="BI522" i="4"/>
  <c r="BH522" i="4"/>
  <c r="BG522" i="4"/>
  <c r="BE522" i="4"/>
  <c r="T522" i="4"/>
  <c r="R522" i="4"/>
  <c r="P522" i="4"/>
  <c r="BI519" i="4"/>
  <c r="BH519" i="4"/>
  <c r="BG519" i="4"/>
  <c r="BE519" i="4"/>
  <c r="T519" i="4"/>
  <c r="R519" i="4"/>
  <c r="P519" i="4"/>
  <c r="BI516" i="4"/>
  <c r="BH516" i="4"/>
  <c r="BG516" i="4"/>
  <c r="BE516" i="4"/>
  <c r="T516" i="4"/>
  <c r="R516" i="4"/>
  <c r="P516" i="4"/>
  <c r="BI513" i="4"/>
  <c r="BH513" i="4"/>
  <c r="BG513" i="4"/>
  <c r="BE513" i="4"/>
  <c r="T513" i="4"/>
  <c r="R513" i="4"/>
  <c r="P513" i="4"/>
  <c r="BI510" i="4"/>
  <c r="BH510" i="4"/>
  <c r="BG510" i="4"/>
  <c r="BE510" i="4"/>
  <c r="T510" i="4"/>
  <c r="R510" i="4"/>
  <c r="P510" i="4"/>
  <c r="BI498" i="4"/>
  <c r="BH498" i="4"/>
  <c r="BG498" i="4"/>
  <c r="BE498" i="4"/>
  <c r="T498" i="4"/>
  <c r="R498" i="4"/>
  <c r="P498" i="4"/>
  <c r="BI494" i="4"/>
  <c r="BH494" i="4"/>
  <c r="BG494" i="4"/>
  <c r="BE494" i="4"/>
  <c r="T494" i="4"/>
  <c r="R494" i="4"/>
  <c r="P494" i="4"/>
  <c r="BI491" i="4"/>
  <c r="BH491" i="4"/>
  <c r="BG491" i="4"/>
  <c r="BE491" i="4"/>
  <c r="T491" i="4"/>
  <c r="R491" i="4"/>
  <c r="P491" i="4"/>
  <c r="BI488" i="4"/>
  <c r="BH488" i="4"/>
  <c r="BG488" i="4"/>
  <c r="BE488" i="4"/>
  <c r="T488" i="4"/>
  <c r="R488" i="4"/>
  <c r="P488" i="4"/>
  <c r="BI484" i="4"/>
  <c r="BH484" i="4"/>
  <c r="BG484" i="4"/>
  <c r="BE484" i="4"/>
  <c r="T484" i="4"/>
  <c r="R484" i="4"/>
  <c r="P484" i="4"/>
  <c r="BI472" i="4"/>
  <c r="BH472" i="4"/>
  <c r="BG472" i="4"/>
  <c r="BE472" i="4"/>
  <c r="T472" i="4"/>
  <c r="R472" i="4"/>
  <c r="P472" i="4"/>
  <c r="BI468" i="4"/>
  <c r="BH468" i="4"/>
  <c r="BG468" i="4"/>
  <c r="BE468" i="4"/>
  <c r="T468" i="4"/>
  <c r="R468" i="4"/>
  <c r="P468" i="4"/>
  <c r="BI465" i="4"/>
  <c r="BH465" i="4"/>
  <c r="BG465" i="4"/>
  <c r="BE465" i="4"/>
  <c r="T465" i="4"/>
  <c r="R465" i="4"/>
  <c r="P465" i="4"/>
  <c r="BI462" i="4"/>
  <c r="BH462" i="4"/>
  <c r="BG462" i="4"/>
  <c r="BE462" i="4"/>
  <c r="T462" i="4"/>
  <c r="R462" i="4"/>
  <c r="P462" i="4"/>
  <c r="BI458" i="4"/>
  <c r="BH458" i="4"/>
  <c r="BG458" i="4"/>
  <c r="BE458" i="4"/>
  <c r="T458" i="4"/>
  <c r="R458" i="4"/>
  <c r="P458" i="4"/>
  <c r="BI446" i="4"/>
  <c r="BH446" i="4"/>
  <c r="BG446" i="4"/>
  <c r="BE446" i="4"/>
  <c r="T446" i="4"/>
  <c r="R446" i="4"/>
  <c r="P446" i="4"/>
  <c r="BI440" i="4"/>
  <c r="BH440" i="4"/>
  <c r="BG440" i="4"/>
  <c r="BE440" i="4"/>
  <c r="T440" i="4"/>
  <c r="T439" i="4" s="1"/>
  <c r="R440" i="4"/>
  <c r="R439" i="4" s="1"/>
  <c r="P440" i="4"/>
  <c r="P439" i="4" s="1"/>
  <c r="BI436" i="4"/>
  <c r="BH436" i="4"/>
  <c r="BG436" i="4"/>
  <c r="BE436" i="4"/>
  <c r="T436" i="4"/>
  <c r="R436" i="4"/>
  <c r="P436" i="4"/>
  <c r="BI433" i="4"/>
  <c r="BH433" i="4"/>
  <c r="BG433" i="4"/>
  <c r="BE433" i="4"/>
  <c r="T433" i="4"/>
  <c r="R433" i="4"/>
  <c r="P433" i="4"/>
  <c r="BI430" i="4"/>
  <c r="BH430" i="4"/>
  <c r="BG430" i="4"/>
  <c r="BE430" i="4"/>
  <c r="T430" i="4"/>
  <c r="R430" i="4"/>
  <c r="P430" i="4"/>
  <c r="BI426" i="4"/>
  <c r="BH426" i="4"/>
  <c r="BG426" i="4"/>
  <c r="BE426" i="4"/>
  <c r="T426" i="4"/>
  <c r="R426" i="4"/>
  <c r="P426" i="4"/>
  <c r="BI413" i="4"/>
  <c r="BH413" i="4"/>
  <c r="BG413" i="4"/>
  <c r="BE413" i="4"/>
  <c r="T413" i="4"/>
  <c r="R413" i="4"/>
  <c r="P413" i="4"/>
  <c r="BI407" i="4"/>
  <c r="BH407" i="4"/>
  <c r="BG407" i="4"/>
  <c r="BE407" i="4"/>
  <c r="T407" i="4"/>
  <c r="R407" i="4"/>
  <c r="P407" i="4"/>
  <c r="BI404" i="4"/>
  <c r="BH404" i="4"/>
  <c r="BG404" i="4"/>
  <c r="BE404" i="4"/>
  <c r="T404" i="4"/>
  <c r="R404" i="4"/>
  <c r="P404" i="4"/>
  <c r="BI399" i="4"/>
  <c r="BH399" i="4"/>
  <c r="BG399" i="4"/>
  <c r="BE399" i="4"/>
  <c r="T399" i="4"/>
  <c r="R399" i="4"/>
  <c r="P399" i="4"/>
  <c r="BI395" i="4"/>
  <c r="BH395" i="4"/>
  <c r="BG395" i="4"/>
  <c r="BE395" i="4"/>
  <c r="T395" i="4"/>
  <c r="R395" i="4"/>
  <c r="P395" i="4"/>
  <c r="BI382" i="4"/>
  <c r="BH382" i="4"/>
  <c r="BG382" i="4"/>
  <c r="BE382" i="4"/>
  <c r="T382" i="4"/>
  <c r="R382" i="4"/>
  <c r="P382" i="4"/>
  <c r="BI373" i="4"/>
  <c r="BH373" i="4"/>
  <c r="BG373" i="4"/>
  <c r="BE373" i="4"/>
  <c r="T373" i="4"/>
  <c r="T372" i="4" s="1"/>
  <c r="R373" i="4"/>
  <c r="R372" i="4" s="1"/>
  <c r="P373" i="4"/>
  <c r="P372" i="4"/>
  <c r="BI369" i="4"/>
  <c r="BH369" i="4"/>
  <c r="BG369" i="4"/>
  <c r="BE369" i="4"/>
  <c r="T369" i="4"/>
  <c r="R369" i="4"/>
  <c r="P369" i="4"/>
  <c r="BI366" i="4"/>
  <c r="BH366" i="4"/>
  <c r="BG366" i="4"/>
  <c r="BE366" i="4"/>
  <c r="T366" i="4"/>
  <c r="R366" i="4"/>
  <c r="P366" i="4"/>
  <c r="BI363" i="4"/>
  <c r="BH363" i="4"/>
  <c r="BG363" i="4"/>
  <c r="BE363" i="4"/>
  <c r="T363" i="4"/>
  <c r="R363" i="4"/>
  <c r="P363" i="4"/>
  <c r="BI351" i="4"/>
  <c r="BH351" i="4"/>
  <c r="BG351" i="4"/>
  <c r="BE351" i="4"/>
  <c r="T351" i="4"/>
  <c r="R351" i="4"/>
  <c r="P351" i="4"/>
  <c r="BI347" i="4"/>
  <c r="BH347" i="4"/>
  <c r="BG347" i="4"/>
  <c r="BE347" i="4"/>
  <c r="T347" i="4"/>
  <c r="R347" i="4"/>
  <c r="P347" i="4"/>
  <c r="BI344" i="4"/>
  <c r="BH344" i="4"/>
  <c r="BG344" i="4"/>
  <c r="BE344" i="4"/>
  <c r="T344" i="4"/>
  <c r="R344" i="4"/>
  <c r="P344" i="4"/>
  <c r="BI341" i="4"/>
  <c r="BH341" i="4"/>
  <c r="BG341" i="4"/>
  <c r="BE341" i="4"/>
  <c r="T341" i="4"/>
  <c r="R341" i="4"/>
  <c r="P341" i="4"/>
  <c r="BI339" i="4"/>
  <c r="BH339" i="4"/>
  <c r="BG339" i="4"/>
  <c r="BE339" i="4"/>
  <c r="T339" i="4"/>
  <c r="R339" i="4"/>
  <c r="P339" i="4"/>
  <c r="BI336" i="4"/>
  <c r="BH336" i="4"/>
  <c r="BG336" i="4"/>
  <c r="BE336" i="4"/>
  <c r="T336" i="4"/>
  <c r="R336" i="4"/>
  <c r="P336" i="4"/>
  <c r="BI324" i="4"/>
  <c r="BH324" i="4"/>
  <c r="BG324" i="4"/>
  <c r="BE324" i="4"/>
  <c r="T324" i="4"/>
  <c r="R324" i="4"/>
  <c r="P324" i="4"/>
  <c r="BI320" i="4"/>
  <c r="BH320" i="4"/>
  <c r="BG320" i="4"/>
  <c r="BE320" i="4"/>
  <c r="T320" i="4"/>
  <c r="R320" i="4"/>
  <c r="P320" i="4"/>
  <c r="BI317" i="4"/>
  <c r="BH317" i="4"/>
  <c r="BG317" i="4"/>
  <c r="BE317" i="4"/>
  <c r="T317" i="4"/>
  <c r="R317" i="4"/>
  <c r="P317" i="4"/>
  <c r="BI314" i="4"/>
  <c r="BH314" i="4"/>
  <c r="BG314" i="4"/>
  <c r="BE314" i="4"/>
  <c r="T314" i="4"/>
  <c r="R314" i="4"/>
  <c r="P314" i="4"/>
  <c r="BI312" i="4"/>
  <c r="BH312" i="4"/>
  <c r="BG312" i="4"/>
  <c r="BE312" i="4"/>
  <c r="T312" i="4"/>
  <c r="R312" i="4"/>
  <c r="P312" i="4"/>
  <c r="BI300" i="4"/>
  <c r="BH300" i="4"/>
  <c r="BG300" i="4"/>
  <c r="BE300" i="4"/>
  <c r="T300" i="4"/>
  <c r="R300" i="4"/>
  <c r="P300" i="4"/>
  <c r="BI296" i="4"/>
  <c r="BH296" i="4"/>
  <c r="BG296" i="4"/>
  <c r="BE296" i="4"/>
  <c r="T296" i="4"/>
  <c r="R296" i="4"/>
  <c r="P296" i="4"/>
  <c r="BI293" i="4"/>
  <c r="BH293" i="4"/>
  <c r="BG293" i="4"/>
  <c r="BE293" i="4"/>
  <c r="T293" i="4"/>
  <c r="R293" i="4"/>
  <c r="P293" i="4"/>
  <c r="BI290" i="4"/>
  <c r="BH290" i="4"/>
  <c r="BG290" i="4"/>
  <c r="BE290" i="4"/>
  <c r="T290" i="4"/>
  <c r="R290" i="4"/>
  <c r="P290" i="4"/>
  <c r="BI286" i="4"/>
  <c r="BH286" i="4"/>
  <c r="BG286" i="4"/>
  <c r="BE286" i="4"/>
  <c r="T286" i="4"/>
  <c r="R286" i="4"/>
  <c r="P286" i="4"/>
  <c r="BI273" i="4"/>
  <c r="BH273" i="4"/>
  <c r="BG273" i="4"/>
  <c r="BE273" i="4"/>
  <c r="T273" i="4"/>
  <c r="R273" i="4"/>
  <c r="P273" i="4"/>
  <c r="BI269" i="4"/>
  <c r="BH269" i="4"/>
  <c r="BG269" i="4"/>
  <c r="BE269" i="4"/>
  <c r="T269" i="4"/>
  <c r="R269" i="4"/>
  <c r="P269" i="4"/>
  <c r="BI266" i="4"/>
  <c r="BH266" i="4"/>
  <c r="BG266" i="4"/>
  <c r="BE266" i="4"/>
  <c r="T266" i="4"/>
  <c r="R266" i="4"/>
  <c r="P266" i="4"/>
  <c r="BI263" i="4"/>
  <c r="BH263" i="4"/>
  <c r="BG263" i="4"/>
  <c r="BE263" i="4"/>
  <c r="T263" i="4"/>
  <c r="R263" i="4"/>
  <c r="P263" i="4"/>
  <c r="BI261" i="4"/>
  <c r="BH261" i="4"/>
  <c r="BG261" i="4"/>
  <c r="BE261" i="4"/>
  <c r="T261" i="4"/>
  <c r="R261" i="4"/>
  <c r="P261" i="4"/>
  <c r="BI248" i="4"/>
  <c r="BH248" i="4"/>
  <c r="BG248" i="4"/>
  <c r="BE248" i="4"/>
  <c r="T248" i="4"/>
  <c r="R248" i="4"/>
  <c r="P248" i="4"/>
  <c r="BI244" i="4"/>
  <c r="BH244" i="4"/>
  <c r="BG244" i="4"/>
  <c r="BE244" i="4"/>
  <c r="T244" i="4"/>
  <c r="R244" i="4"/>
  <c r="P244" i="4"/>
  <c r="BI241" i="4"/>
  <c r="BH241" i="4"/>
  <c r="BG241" i="4"/>
  <c r="BE241" i="4"/>
  <c r="T241" i="4"/>
  <c r="R241" i="4"/>
  <c r="P241" i="4"/>
  <c r="BI238" i="4"/>
  <c r="BH238" i="4"/>
  <c r="BG238" i="4"/>
  <c r="BE238" i="4"/>
  <c r="T238" i="4"/>
  <c r="R238" i="4"/>
  <c r="P238" i="4"/>
  <c r="BI235" i="4"/>
  <c r="BH235" i="4"/>
  <c r="BG235" i="4"/>
  <c r="BE235" i="4"/>
  <c r="T235" i="4"/>
  <c r="R235" i="4"/>
  <c r="P235" i="4"/>
  <c r="BI232" i="4"/>
  <c r="BH232" i="4"/>
  <c r="BG232" i="4"/>
  <c r="BE232" i="4"/>
  <c r="T232" i="4"/>
  <c r="R232" i="4"/>
  <c r="P232" i="4"/>
  <c r="BI229" i="4"/>
  <c r="BH229" i="4"/>
  <c r="BG229" i="4"/>
  <c r="BE229" i="4"/>
  <c r="T229" i="4"/>
  <c r="R229" i="4"/>
  <c r="P229" i="4"/>
  <c r="BI226" i="4"/>
  <c r="BH226" i="4"/>
  <c r="BG226" i="4"/>
  <c r="BE226" i="4"/>
  <c r="T226" i="4"/>
  <c r="R226" i="4"/>
  <c r="P226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19" i="4"/>
  <c r="BH219" i="4"/>
  <c r="BG219" i="4"/>
  <c r="BE219" i="4"/>
  <c r="T219" i="4"/>
  <c r="R219" i="4"/>
  <c r="P219" i="4"/>
  <c r="BI203" i="4"/>
  <c r="BH203" i="4"/>
  <c r="BG203" i="4"/>
  <c r="BE203" i="4"/>
  <c r="T203" i="4"/>
  <c r="T202" i="4" s="1"/>
  <c r="R203" i="4"/>
  <c r="R202" i="4" s="1"/>
  <c r="P203" i="4"/>
  <c r="P202" i="4" s="1"/>
  <c r="BI197" i="4"/>
  <c r="BH197" i="4"/>
  <c r="BG197" i="4"/>
  <c r="BE197" i="4"/>
  <c r="T197" i="4"/>
  <c r="R197" i="4"/>
  <c r="P197" i="4"/>
  <c r="BI177" i="4"/>
  <c r="BH177" i="4"/>
  <c r="BG177" i="4"/>
  <c r="BE177" i="4"/>
  <c r="T177" i="4"/>
  <c r="R177" i="4"/>
  <c r="P177" i="4"/>
  <c r="BI174" i="4"/>
  <c r="BH174" i="4"/>
  <c r="BG174" i="4"/>
  <c r="BE174" i="4"/>
  <c r="T174" i="4"/>
  <c r="R174" i="4"/>
  <c r="P174" i="4"/>
  <c r="BI171" i="4"/>
  <c r="BH171" i="4"/>
  <c r="BG171" i="4"/>
  <c r="BE171" i="4"/>
  <c r="T171" i="4"/>
  <c r="R171" i="4"/>
  <c r="P171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57" i="4"/>
  <c r="BH157" i="4"/>
  <c r="BG157" i="4"/>
  <c r="BE157" i="4"/>
  <c r="T157" i="4"/>
  <c r="R157" i="4"/>
  <c r="P157" i="4"/>
  <c r="BI153" i="4"/>
  <c r="BH153" i="4"/>
  <c r="BG153" i="4"/>
  <c r="BE153" i="4"/>
  <c r="T153" i="4"/>
  <c r="R153" i="4"/>
  <c r="P153" i="4"/>
  <c r="J99" i="4"/>
  <c r="J146" i="4"/>
  <c r="J145" i="4"/>
  <c r="F145" i="4"/>
  <c r="F143" i="4"/>
  <c r="E141" i="4"/>
  <c r="J94" i="4"/>
  <c r="J93" i="4"/>
  <c r="F93" i="4"/>
  <c r="F91" i="4"/>
  <c r="E89" i="4"/>
  <c r="J20" i="4"/>
  <c r="E20" i="4"/>
  <c r="F94" i="4" s="1"/>
  <c r="J19" i="4"/>
  <c r="J14" i="4"/>
  <c r="J143" i="4" s="1"/>
  <c r="E7" i="4"/>
  <c r="E137" i="4" s="1"/>
  <c r="J39" i="3"/>
  <c r="J38" i="3"/>
  <c r="AY97" i="1" s="1"/>
  <c r="J37" i="3"/>
  <c r="AX97" i="1"/>
  <c r="BI284" i="3"/>
  <c r="BH284" i="3"/>
  <c r="BG284" i="3"/>
  <c r="BE284" i="3"/>
  <c r="T284" i="3"/>
  <c r="R284" i="3"/>
  <c r="P284" i="3"/>
  <c r="BI279" i="3"/>
  <c r="BH279" i="3"/>
  <c r="BG279" i="3"/>
  <c r="BE279" i="3"/>
  <c r="T279" i="3"/>
  <c r="R279" i="3"/>
  <c r="P279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5" i="3"/>
  <c r="BH265" i="3"/>
  <c r="BG265" i="3"/>
  <c r="BE265" i="3"/>
  <c r="T265" i="3"/>
  <c r="T264" i="3" s="1"/>
  <c r="R265" i="3"/>
  <c r="R264" i="3" s="1"/>
  <c r="P265" i="3"/>
  <c r="P264" i="3" s="1"/>
  <c r="BI260" i="3"/>
  <c r="BH260" i="3"/>
  <c r="BG260" i="3"/>
  <c r="BE260" i="3"/>
  <c r="T260" i="3"/>
  <c r="R260" i="3"/>
  <c r="P260" i="3"/>
  <c r="BI255" i="3"/>
  <c r="BH255" i="3"/>
  <c r="BG255" i="3"/>
  <c r="BE255" i="3"/>
  <c r="T255" i="3"/>
  <c r="R255" i="3"/>
  <c r="P255" i="3"/>
  <c r="BI252" i="3"/>
  <c r="BH252" i="3"/>
  <c r="BG252" i="3"/>
  <c r="BE252" i="3"/>
  <c r="T252" i="3"/>
  <c r="R252" i="3"/>
  <c r="P252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5" i="3"/>
  <c r="BH235" i="3"/>
  <c r="BG235" i="3"/>
  <c r="BE235" i="3"/>
  <c r="T235" i="3"/>
  <c r="R235" i="3"/>
  <c r="P235" i="3"/>
  <c r="BI224" i="3"/>
  <c r="BH224" i="3"/>
  <c r="BG224" i="3"/>
  <c r="BE224" i="3"/>
  <c r="T224" i="3"/>
  <c r="R224" i="3"/>
  <c r="P224" i="3"/>
  <c r="BI213" i="3"/>
  <c r="BH213" i="3"/>
  <c r="BG213" i="3"/>
  <c r="BE213" i="3"/>
  <c r="T213" i="3"/>
  <c r="R213" i="3"/>
  <c r="P213" i="3"/>
  <c r="BI204" i="3"/>
  <c r="BH204" i="3"/>
  <c r="BG204" i="3"/>
  <c r="BE204" i="3"/>
  <c r="T204" i="3"/>
  <c r="R204" i="3"/>
  <c r="P204" i="3"/>
  <c r="BI193" i="3"/>
  <c r="BH193" i="3"/>
  <c r="BG193" i="3"/>
  <c r="BE193" i="3"/>
  <c r="T193" i="3"/>
  <c r="R193" i="3"/>
  <c r="P193" i="3"/>
  <c r="BI187" i="3"/>
  <c r="BH187" i="3"/>
  <c r="BG187" i="3"/>
  <c r="BE187" i="3"/>
  <c r="T187" i="3"/>
  <c r="R187" i="3"/>
  <c r="P187" i="3"/>
  <c r="BI168" i="3"/>
  <c r="BH168" i="3"/>
  <c r="BG168" i="3"/>
  <c r="BE168" i="3"/>
  <c r="T168" i="3"/>
  <c r="R168" i="3"/>
  <c r="P168" i="3"/>
  <c r="BI164" i="3"/>
  <c r="BH164" i="3"/>
  <c r="BG164" i="3"/>
  <c r="BE164" i="3"/>
  <c r="T164" i="3"/>
  <c r="R164" i="3"/>
  <c r="P164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R157" i="3"/>
  <c r="P157" i="3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39" i="3"/>
  <c r="BH139" i="3"/>
  <c r="BG139" i="3"/>
  <c r="BE139" i="3"/>
  <c r="T139" i="3"/>
  <c r="R139" i="3"/>
  <c r="P139" i="3"/>
  <c r="BI135" i="3"/>
  <c r="BH135" i="3"/>
  <c r="BG135" i="3"/>
  <c r="BE135" i="3"/>
  <c r="T135" i="3"/>
  <c r="R135" i="3"/>
  <c r="P135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120" i="3" s="1"/>
  <c r="E7" i="3"/>
  <c r="E114" i="3" s="1"/>
  <c r="J37" i="2"/>
  <c r="J36" i="2"/>
  <c r="AY95" i="1" s="1"/>
  <c r="J35" i="2"/>
  <c r="AX95" i="1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T226" i="2" s="1"/>
  <c r="R227" i="2"/>
  <c r="R226" i="2" s="1"/>
  <c r="P227" i="2"/>
  <c r="P226" i="2" s="1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T211" i="2" s="1"/>
  <c r="R212" i="2"/>
  <c r="R211" i="2" s="1"/>
  <c r="P212" i="2"/>
  <c r="P211" i="2" s="1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T199" i="2"/>
  <c r="R200" i="2"/>
  <c r="R199" i="2" s="1"/>
  <c r="P200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T188" i="2" s="1"/>
  <c r="R189" i="2"/>
  <c r="R188" i="2"/>
  <c r="P189" i="2"/>
  <c r="P188" i="2" s="1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T180" i="2"/>
  <c r="R181" i="2"/>
  <c r="R180" i="2" s="1"/>
  <c r="P181" i="2"/>
  <c r="P180" i="2" s="1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T155" i="2" s="1"/>
  <c r="R156" i="2"/>
  <c r="R155" i="2" s="1"/>
  <c r="P156" i="2"/>
  <c r="P155" i="2" s="1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J133" i="2"/>
  <c r="J132" i="2"/>
  <c r="F132" i="2"/>
  <c r="F130" i="2"/>
  <c r="E128" i="2"/>
  <c r="J92" i="2"/>
  <c r="J91" i="2"/>
  <c r="F91" i="2"/>
  <c r="F89" i="2"/>
  <c r="E87" i="2"/>
  <c r="J18" i="2"/>
  <c r="E18" i="2"/>
  <c r="F133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221" i="2"/>
  <c r="J219" i="2"/>
  <c r="BK214" i="2"/>
  <c r="BK205" i="2"/>
  <c r="J198" i="2"/>
  <c r="BK194" i="2"/>
  <c r="BK189" i="2"/>
  <c r="J184" i="2"/>
  <c r="BK175" i="2"/>
  <c r="J172" i="2"/>
  <c r="J168" i="2"/>
  <c r="BK163" i="2"/>
  <c r="J159" i="2"/>
  <c r="J153" i="2"/>
  <c r="BK150" i="2"/>
  <c r="BK146" i="2"/>
  <c r="BK143" i="2"/>
  <c r="J138" i="2"/>
  <c r="BK229" i="2"/>
  <c r="J227" i="2"/>
  <c r="J225" i="2"/>
  <c r="J223" i="2"/>
  <c r="BK219" i="2"/>
  <c r="J214" i="2"/>
  <c r="J206" i="2"/>
  <c r="BK204" i="2"/>
  <c r="BK197" i="2"/>
  <c r="BK193" i="2"/>
  <c r="J186" i="2"/>
  <c r="J181" i="2"/>
  <c r="J177" i="2"/>
  <c r="J171" i="2"/>
  <c r="J166" i="2"/>
  <c r="J163" i="2"/>
  <c r="BK159" i="2"/>
  <c r="BK153" i="2"/>
  <c r="BK149" i="2"/>
  <c r="J145" i="2"/>
  <c r="BK140" i="2"/>
  <c r="AS112" i="1"/>
  <c r="BK222" i="2"/>
  <c r="BK272" i="3"/>
  <c r="J260" i="3"/>
  <c r="J246" i="3"/>
  <c r="BK187" i="3"/>
  <c r="J149" i="3"/>
  <c r="J275" i="3"/>
  <c r="J252" i="3"/>
  <c r="BK213" i="3"/>
  <c r="BK157" i="3"/>
  <c r="BK135" i="3"/>
  <c r="J272" i="3"/>
  <c r="BK246" i="3"/>
  <c r="J204" i="3"/>
  <c r="BK164" i="3"/>
  <c r="J135" i="3"/>
  <c r="BK643" i="4"/>
  <c r="BK626" i="4"/>
  <c r="J592" i="4"/>
  <c r="BK550" i="4"/>
  <c r="BK513" i="4"/>
  <c r="BK446" i="4"/>
  <c r="J404" i="4"/>
  <c r="J369" i="4"/>
  <c r="J347" i="4"/>
  <c r="J324" i="4"/>
  <c r="BK317" i="4"/>
  <c r="BK229" i="4"/>
  <c r="J177" i="4"/>
  <c r="BK153" i="4"/>
  <c r="J611" i="4"/>
  <c r="J564" i="4"/>
  <c r="J538" i="4"/>
  <c r="J458" i="4"/>
  <c r="J430" i="4"/>
  <c r="BK366" i="4"/>
  <c r="BK296" i="4"/>
  <c r="J263" i="4"/>
  <c r="J248" i="4"/>
  <c r="BK226" i="4"/>
  <c r="J197" i="4"/>
  <c r="BK161" i="4"/>
  <c r="J663" i="4"/>
  <c r="J659" i="4"/>
  <c r="J640" i="4"/>
  <c r="J626" i="4"/>
  <c r="J585" i="4"/>
  <c r="BK557" i="4"/>
  <c r="BK510" i="4"/>
  <c r="BK472" i="4"/>
  <c r="BK430" i="4"/>
  <c r="J351" i="4"/>
  <c r="BK324" i="4"/>
  <c r="BK312" i="4"/>
  <c r="BK266" i="4"/>
  <c r="BK232" i="4"/>
  <c r="J203" i="4"/>
  <c r="BK651" i="4"/>
  <c r="BK637" i="4"/>
  <c r="BK614" i="4"/>
  <c r="BK592" i="4"/>
  <c r="BK538" i="4"/>
  <c r="J494" i="4"/>
  <c r="J462" i="4"/>
  <c r="BK433" i="4"/>
  <c r="J399" i="4"/>
  <c r="BK347" i="4"/>
  <c r="BK290" i="4"/>
  <c r="BK261" i="4"/>
  <c r="BK238" i="4"/>
  <c r="BK203" i="4"/>
  <c r="J171" i="4"/>
  <c r="J279" i="5"/>
  <c r="BK271" i="5"/>
  <c r="J266" i="5"/>
  <c r="BK259" i="5"/>
  <c r="J251" i="5"/>
  <c r="J246" i="5"/>
  <c r="BK240" i="5"/>
  <c r="J238" i="5"/>
  <c r="J229" i="5"/>
  <c r="J224" i="5"/>
  <c r="BK220" i="5"/>
  <c r="J214" i="5"/>
  <c r="BK205" i="5"/>
  <c r="BK199" i="5"/>
  <c r="J194" i="5"/>
  <c r="J186" i="5"/>
  <c r="J180" i="5"/>
  <c r="J176" i="5"/>
  <c r="BK171" i="5"/>
  <c r="BK167" i="5"/>
  <c r="BK162" i="5"/>
  <c r="BK154" i="5"/>
  <c r="J141" i="5"/>
  <c r="BK130" i="5"/>
  <c r="BK285" i="5"/>
  <c r="BK279" i="5"/>
  <c r="BK274" i="5"/>
  <c r="J162" i="5"/>
  <c r="J158" i="5"/>
  <c r="J155" i="5"/>
  <c r="BK145" i="5"/>
  <c r="BK141" i="5"/>
  <c r="BK138" i="5"/>
  <c r="J134" i="5"/>
  <c r="BK286" i="5"/>
  <c r="BK283" i="5"/>
  <c r="J274" i="5"/>
  <c r="BK264" i="5"/>
  <c r="J259" i="5"/>
  <c r="BK252" i="5"/>
  <c r="J242" i="5"/>
  <c r="J236" i="5"/>
  <c r="BK231" i="5"/>
  <c r="J226" i="5"/>
  <c r="J220" i="5"/>
  <c r="BK213" i="5"/>
  <c r="J200" i="5"/>
  <c r="J195" i="5"/>
  <c r="J188" i="5"/>
  <c r="BK183" i="5"/>
  <c r="BK176" i="5"/>
  <c r="J165" i="5"/>
  <c r="BK160" i="5"/>
  <c r="BK152" i="5"/>
  <c r="J143" i="5"/>
  <c r="J138" i="5"/>
  <c r="BK134" i="5"/>
  <c r="J273" i="5"/>
  <c r="J262" i="5"/>
  <c r="J254" i="5"/>
  <c r="BK250" i="5"/>
  <c r="BK246" i="5"/>
  <c r="J243" i="5"/>
  <c r="BK233" i="5"/>
  <c r="BK226" i="5"/>
  <c r="BK219" i="5"/>
  <c r="BK215" i="5"/>
  <c r="J211" i="5"/>
  <c r="J205" i="5"/>
  <c r="BK202" i="5"/>
  <c r="J193" i="5"/>
  <c r="BK188" i="5"/>
  <c r="BK180" i="5"/>
  <c r="J177" i="5"/>
  <c r="BK170" i="5"/>
  <c r="J170" i="6"/>
  <c r="J164" i="6"/>
  <c r="J150" i="6"/>
  <c r="BK145" i="6"/>
  <c r="J141" i="6"/>
  <c r="BK160" i="6"/>
  <c r="BK154" i="6"/>
  <c r="J148" i="6"/>
  <c r="J134" i="6"/>
  <c r="J160" i="6"/>
  <c r="J152" i="6"/>
  <c r="J133" i="6"/>
  <c r="J165" i="6"/>
  <c r="J154" i="6"/>
  <c r="BK147" i="6"/>
  <c r="BK138" i="6"/>
  <c r="J180" i="7"/>
  <c r="J168" i="7"/>
  <c r="J163" i="7"/>
  <c r="BK156" i="7"/>
  <c r="BK149" i="7"/>
  <c r="BK146" i="7"/>
  <c r="BK139" i="7"/>
  <c r="J132" i="7"/>
  <c r="BK180" i="7"/>
  <c r="J174" i="7"/>
  <c r="BK174" i="7"/>
  <c r="BK164" i="7"/>
  <c r="BK162" i="7"/>
  <c r="BK154" i="7"/>
  <c r="J146" i="7"/>
  <c r="BK140" i="7"/>
  <c r="J184" i="7"/>
  <c r="BK178" i="7"/>
  <c r="BK168" i="7"/>
  <c r="BK159" i="7"/>
  <c r="J156" i="7"/>
  <c r="J148" i="7"/>
  <c r="J140" i="7"/>
  <c r="BK135" i="7"/>
  <c r="BK132" i="7"/>
  <c r="BK181" i="8"/>
  <c r="BK147" i="8"/>
  <c r="BK135" i="8"/>
  <c r="J181" i="8"/>
  <c r="J155" i="8"/>
  <c r="J143" i="8"/>
  <c r="BK132" i="8"/>
  <c r="BK186" i="8"/>
  <c r="BK164" i="8"/>
  <c r="J144" i="8"/>
  <c r="BK152" i="8"/>
  <c r="J135" i="8"/>
  <c r="J252" i="9"/>
  <c r="BK246" i="9"/>
  <c r="J228" i="9"/>
  <c r="BK219" i="9"/>
  <c r="BK214" i="9"/>
  <c r="BK204" i="9"/>
  <c r="J190" i="9"/>
  <c r="BK185" i="9"/>
  <c r="BK179" i="9"/>
  <c r="J171" i="9"/>
  <c r="BK166" i="9"/>
  <c r="J161" i="9"/>
  <c r="J147" i="9"/>
  <c r="BK140" i="9"/>
  <c r="J261" i="9"/>
  <c r="J256" i="9"/>
  <c r="J253" i="9"/>
  <c r="J246" i="9"/>
  <c r="BK239" i="9"/>
  <c r="J233" i="9"/>
  <c r="J227" i="9"/>
  <c r="J217" i="9"/>
  <c r="BK212" i="9"/>
  <c r="BK200" i="9"/>
  <c r="J192" i="9"/>
  <c r="J186" i="9"/>
  <c r="BK169" i="9"/>
  <c r="J154" i="9"/>
  <c r="J140" i="9"/>
  <c r="J263" i="9"/>
  <c r="BK260" i="9"/>
  <c r="BK250" i="9"/>
  <c r="J240" i="9"/>
  <c r="BK235" i="9"/>
  <c r="BK229" i="9"/>
  <c r="J220" i="9"/>
  <c r="J211" i="9"/>
  <c r="BK205" i="9"/>
  <c r="J199" i="9"/>
  <c r="J193" i="9"/>
  <c r="BK181" i="9"/>
  <c r="BK177" i="9"/>
  <c r="J166" i="9"/>
  <c r="BK160" i="9"/>
  <c r="BK157" i="9"/>
  <c r="BK153" i="9"/>
  <c r="BK139" i="9"/>
  <c r="J255" i="9"/>
  <c r="BK242" i="9"/>
  <c r="J234" i="9"/>
  <c r="BK225" i="9"/>
  <c r="J223" i="9"/>
  <c r="BK217" i="9"/>
  <c r="J207" i="9"/>
  <c r="BK196" i="9"/>
  <c r="J191" i="9"/>
  <c r="J180" i="9"/>
  <c r="BK174" i="9"/>
  <c r="J162" i="9"/>
  <c r="BK156" i="9"/>
  <c r="BK147" i="9"/>
  <c r="J142" i="9"/>
  <c r="BK683" i="10"/>
  <c r="J490" i="10"/>
  <c r="BK422" i="10"/>
  <c r="J355" i="10"/>
  <c r="BK341" i="10"/>
  <c r="J290" i="10"/>
  <c r="J212" i="10"/>
  <c r="BK179" i="10"/>
  <c r="J153" i="10"/>
  <c r="J688" i="10"/>
  <c r="BK681" i="10"/>
  <c r="BK596" i="10"/>
  <c r="J505" i="10"/>
  <c r="J435" i="10"/>
  <c r="BK389" i="10"/>
  <c r="J349" i="10"/>
  <c r="J320" i="10"/>
  <c r="J261" i="10"/>
  <c r="BK176" i="10"/>
  <c r="BK656" i="10"/>
  <c r="BK613" i="10"/>
  <c r="BK455" i="10"/>
  <c r="J420" i="10"/>
  <c r="BK376" i="10"/>
  <c r="J313" i="10"/>
  <c r="BK258" i="10"/>
  <c r="J182" i="10"/>
  <c r="J681" i="10"/>
  <c r="J574" i="10"/>
  <c r="BK492" i="10"/>
  <c r="J431" i="10"/>
  <c r="BK370" i="10"/>
  <c r="J351" i="10"/>
  <c r="BK306" i="10"/>
  <c r="BK255" i="10"/>
  <c r="BK156" i="10"/>
  <c r="BK556" i="11"/>
  <c r="BK526" i="11"/>
  <c r="BK511" i="11"/>
  <c r="J463" i="11"/>
  <c r="BK425" i="11"/>
  <c r="BK393" i="11"/>
  <c r="BK327" i="11"/>
  <c r="BK288" i="11"/>
  <c r="BK255" i="11"/>
  <c r="BK206" i="11"/>
  <c r="BK565" i="11"/>
  <c r="J526" i="11"/>
  <c r="BK477" i="11"/>
  <c r="J467" i="11"/>
  <c r="J452" i="11"/>
  <c r="BK430" i="11"/>
  <c r="BK381" i="11"/>
  <c r="J352" i="11"/>
  <c r="BK246" i="11"/>
  <c r="J157" i="11"/>
  <c r="J556" i="11"/>
  <c r="J523" i="11"/>
  <c r="J517" i="11"/>
  <c r="BK467" i="11"/>
  <c r="BK409" i="11"/>
  <c r="J347" i="11"/>
  <c r="J288" i="11"/>
  <c r="BK242" i="11"/>
  <c r="J211" i="11"/>
  <c r="J183" i="11"/>
  <c r="BK157" i="11"/>
  <c r="J567" i="11"/>
  <c r="BK546" i="11"/>
  <c r="J474" i="11"/>
  <c r="BK438" i="11"/>
  <c r="BK406" i="11"/>
  <c r="J369" i="11"/>
  <c r="BK267" i="11"/>
  <c r="BK249" i="11"/>
  <c r="J206" i="11"/>
  <c r="BK174" i="11"/>
  <c r="J230" i="12"/>
  <c r="BK211" i="12"/>
  <c r="BK179" i="12"/>
  <c r="J163" i="12"/>
  <c r="J220" i="12"/>
  <c r="J197" i="12"/>
  <c r="J233" i="12"/>
  <c r="BK205" i="12"/>
  <c r="BK127" i="12"/>
  <c r="BK226" i="12"/>
  <c r="J205" i="12"/>
  <c r="BK163" i="12"/>
  <c r="BK266" i="13"/>
  <c r="J253" i="13"/>
  <c r="BK216" i="13"/>
  <c r="BK171" i="13"/>
  <c r="BK144" i="13"/>
  <c r="J266" i="13"/>
  <c r="J227" i="13"/>
  <c r="BK204" i="13"/>
  <c r="BK167" i="13"/>
  <c r="BK255" i="13"/>
  <c r="BK213" i="13"/>
  <c r="J202" i="13"/>
  <c r="BK181" i="13"/>
  <c r="J167" i="13"/>
  <c r="J144" i="13"/>
  <c r="J235" i="13"/>
  <c r="BK199" i="13"/>
  <c r="BK157" i="13"/>
  <c r="BK183" i="14"/>
  <c r="J172" i="14"/>
  <c r="BK158" i="14"/>
  <c r="BK153" i="14"/>
  <c r="J143" i="14"/>
  <c r="BK136" i="14"/>
  <c r="BK182" i="14"/>
  <c r="BK172" i="14"/>
  <c r="BK159" i="14"/>
  <c r="BK152" i="14"/>
  <c r="J144" i="14"/>
  <c r="J132" i="14"/>
  <c r="BK181" i="14"/>
  <c r="J170" i="14"/>
  <c r="BK163" i="14"/>
  <c r="J154" i="14"/>
  <c r="BK142" i="14"/>
  <c r="J135" i="14"/>
  <c r="J131" i="14"/>
  <c r="J183" i="14"/>
  <c r="BK170" i="14"/>
  <c r="J160" i="14"/>
  <c r="BK149" i="14"/>
  <c r="J133" i="14"/>
  <c r="BK196" i="15"/>
  <c r="BK189" i="15"/>
  <c r="J183" i="15"/>
  <c r="J173" i="15"/>
  <c r="J158" i="15"/>
  <c r="BK148" i="15"/>
  <c r="BK192" i="15"/>
  <c r="J185" i="15"/>
  <c r="J180" i="15"/>
  <c r="BK170" i="15"/>
  <c r="BK161" i="15"/>
  <c r="BK156" i="15"/>
  <c r="J144" i="15"/>
  <c r="BK140" i="15"/>
  <c r="BK187" i="15"/>
  <c r="BK173" i="15"/>
  <c r="J166" i="15"/>
  <c r="J155" i="15"/>
  <c r="BK136" i="15"/>
  <c r="J131" i="15"/>
  <c r="BK180" i="15"/>
  <c r="J162" i="15"/>
  <c r="BK152" i="15"/>
  <c r="BK146" i="15"/>
  <c r="BK137" i="15"/>
  <c r="J132" i="15"/>
  <c r="J164" i="16"/>
  <c r="BK151" i="16"/>
  <c r="J142" i="16"/>
  <c r="BK137" i="16"/>
  <c r="BK131" i="16"/>
  <c r="J160" i="16"/>
  <c r="BK148" i="16"/>
  <c r="J136" i="16"/>
  <c r="BK163" i="16"/>
  <c r="BK153" i="16"/>
  <c r="J143" i="16"/>
  <c r="J163" i="16"/>
  <c r="J153" i="16"/>
  <c r="BK147" i="16"/>
  <c r="BK141" i="16"/>
  <c r="J131" i="16"/>
  <c r="J187" i="17"/>
  <c r="J170" i="17"/>
  <c r="BK157" i="17"/>
  <c r="BK146" i="17"/>
  <c r="BK187" i="17"/>
  <c r="BK175" i="17"/>
  <c r="J163" i="17"/>
  <c r="J151" i="17"/>
  <c r="BK194" i="17"/>
  <c r="BK172" i="17"/>
  <c r="BK162" i="17"/>
  <c r="J148" i="17"/>
  <c r="BK144" i="17"/>
  <c r="J196" i="17"/>
  <c r="BK185" i="17"/>
  <c r="BK180" i="17"/>
  <c r="J166" i="17"/>
  <c r="BK160" i="17"/>
  <c r="BK150" i="17"/>
  <c r="J147" i="17"/>
  <c r="BK157" i="18"/>
  <c r="J146" i="18"/>
  <c r="BK169" i="18"/>
  <c r="J161" i="18"/>
  <c r="BK155" i="18"/>
  <c r="J150" i="18"/>
  <c r="BK142" i="18"/>
  <c r="BK138" i="18"/>
  <c r="BK161" i="18"/>
  <c r="BK153" i="18"/>
  <c r="J149" i="18"/>
  <c r="BK140" i="18"/>
  <c r="BK134" i="18"/>
  <c r="J154" i="18"/>
  <c r="BK145" i="18"/>
  <c r="J134" i="18"/>
  <c r="J197" i="19"/>
  <c r="BK186" i="19"/>
  <c r="J182" i="19"/>
  <c r="BK168" i="19"/>
  <c r="J156" i="19"/>
  <c r="J144" i="19"/>
  <c r="BK197" i="19"/>
  <c r="J188" i="19"/>
  <c r="BK173" i="19"/>
  <c r="BK161" i="19"/>
  <c r="J153" i="19"/>
  <c r="BK141" i="19"/>
  <c r="BK198" i="19"/>
  <c r="BK182" i="19"/>
  <c r="BK169" i="19"/>
  <c r="J165" i="19"/>
  <c r="BK160" i="19"/>
  <c r="J152" i="19"/>
  <c r="J139" i="19"/>
  <c r="J186" i="19"/>
  <c r="J169" i="19"/>
  <c r="BK159" i="19"/>
  <c r="BK152" i="19"/>
  <c r="BK145" i="19"/>
  <c r="J150" i="20"/>
  <c r="BK140" i="20"/>
  <c r="BK130" i="20"/>
  <c r="J182" i="20"/>
  <c r="BK177" i="20"/>
  <c r="BK169" i="20"/>
  <c r="J166" i="20"/>
  <c r="J161" i="20"/>
  <c r="J154" i="20"/>
  <c r="J149" i="20"/>
  <c r="BK137" i="20"/>
  <c r="J185" i="20"/>
  <c r="J177" i="20"/>
  <c r="J173" i="20"/>
  <c r="BK162" i="20"/>
  <c r="BK156" i="20"/>
  <c r="BK150" i="20"/>
  <c r="J147" i="20"/>
  <c r="BK139" i="20"/>
  <c r="J135" i="20"/>
  <c r="J130" i="20"/>
  <c r="J172" i="20"/>
  <c r="BK166" i="20"/>
  <c r="J162" i="20"/>
  <c r="J156" i="20"/>
  <c r="BK153" i="20"/>
  <c r="BK146" i="20"/>
  <c r="J141" i="20"/>
  <c r="J134" i="20"/>
  <c r="BK205" i="21"/>
  <c r="J196" i="21"/>
  <c r="BK189" i="21"/>
  <c r="BK175" i="21"/>
  <c r="J165" i="21"/>
  <c r="J158" i="21"/>
  <c r="J149" i="21"/>
  <c r="BK141" i="21"/>
  <c r="BK133" i="21"/>
  <c r="J212" i="21"/>
  <c r="J200" i="21"/>
  <c r="BK192" i="21"/>
  <c r="BK185" i="21"/>
  <c r="BK173" i="21"/>
  <c r="J169" i="21"/>
  <c r="BK158" i="21"/>
  <c r="J153" i="21"/>
  <c r="BK146" i="21"/>
  <c r="J141" i="21"/>
  <c r="J132" i="21"/>
  <c r="BK213" i="21"/>
  <c r="J209" i="21"/>
  <c r="J197" i="21"/>
  <c r="BK188" i="21"/>
  <c r="J183" i="21"/>
  <c r="J176" i="21"/>
  <c r="J167" i="21"/>
  <c r="J157" i="21"/>
  <c r="J148" i="21"/>
  <c r="BK137" i="21"/>
  <c r="BK132" i="21"/>
  <c r="J215" i="21"/>
  <c r="BK209" i="21"/>
  <c r="J204" i="21"/>
  <c r="J198" i="21"/>
  <c r="J188" i="21"/>
  <c r="J181" i="21"/>
  <c r="J177" i="21"/>
  <c r="J170" i="21"/>
  <c r="J164" i="21"/>
  <c r="BK152" i="21"/>
  <c r="BK147" i="21"/>
  <c r="BK138" i="21"/>
  <c r="J131" i="21"/>
  <c r="BK125" i="21"/>
  <c r="BK247" i="22"/>
  <c r="BK240" i="22"/>
  <c r="BK147" i="22"/>
  <c r="BK126" i="22"/>
  <c r="BK219" i="22"/>
  <c r="BK197" i="22"/>
  <c r="J175" i="22"/>
  <c r="BK250" i="22"/>
  <c r="J240" i="22"/>
  <c r="J203" i="22"/>
  <c r="J170" i="22"/>
  <c r="J151" i="22"/>
  <c r="J248" i="22"/>
  <c r="BK203" i="22"/>
  <c r="BK163" i="22"/>
  <c r="BK142" i="22"/>
  <c r="BK220" i="2"/>
  <c r="J218" i="2"/>
  <c r="J212" i="2"/>
  <c r="J207" i="2"/>
  <c r="BK203" i="2"/>
  <c r="J197" i="2"/>
  <c r="BK191" i="2"/>
  <c r="J185" i="2"/>
  <c r="BK179" i="2"/>
  <c r="J174" i="2"/>
  <c r="BK171" i="2"/>
  <c r="BK166" i="2"/>
  <c r="BK162" i="2"/>
  <c r="BK158" i="2"/>
  <c r="J151" i="2"/>
  <c r="BK147" i="2"/>
  <c r="J144" i="2"/>
  <c r="J140" i="2"/>
  <c r="AS103" i="1"/>
  <c r="BK223" i="2"/>
  <c r="BK218" i="2"/>
  <c r="BK212" i="2"/>
  <c r="BK207" i="2"/>
  <c r="BK200" i="2"/>
  <c r="J194" i="2"/>
  <c r="BK187" i="2"/>
  <c r="BK184" i="2"/>
  <c r="BK178" i="2"/>
  <c r="J173" i="2"/>
  <c r="BK170" i="2"/>
  <c r="BK164" i="2"/>
  <c r="J160" i="2"/>
  <c r="J154" i="2"/>
  <c r="J150" i="2"/>
  <c r="J146" i="2"/>
  <c r="J143" i="2"/>
  <c r="BK138" i="2"/>
  <c r="J230" i="2"/>
  <c r="J229" i="2"/>
  <c r="BK284" i="3"/>
  <c r="J271" i="3"/>
  <c r="BK255" i="3"/>
  <c r="J239" i="3"/>
  <c r="BK160" i="3"/>
  <c r="J139" i="3"/>
  <c r="BK271" i="3"/>
  <c r="BK224" i="3"/>
  <c r="BK143" i="3"/>
  <c r="BK279" i="3"/>
  <c r="J269" i="3"/>
  <c r="BK249" i="3"/>
  <c r="BK235" i="3"/>
  <c r="BK193" i="3"/>
  <c r="J143" i="3"/>
  <c r="BK129" i="3"/>
  <c r="BK629" i="4"/>
  <c r="J607" i="4"/>
  <c r="BK588" i="4"/>
  <c r="BK534" i="4"/>
  <c r="BK494" i="4"/>
  <c r="BK465" i="4"/>
  <c r="J433" i="4"/>
  <c r="BK395" i="4"/>
  <c r="J366" i="4"/>
  <c r="BK341" i="4"/>
  <c r="BK300" i="4"/>
  <c r="BK224" i="4"/>
  <c r="J164" i="4"/>
  <c r="BK640" i="4"/>
  <c r="J596" i="4"/>
  <c r="J557" i="4"/>
  <c r="J516" i="4"/>
  <c r="J472" i="4"/>
  <c r="J395" i="4"/>
  <c r="J341" i="4"/>
  <c r="BK293" i="4"/>
  <c r="J273" i="4"/>
  <c r="J244" i="4"/>
  <c r="BK223" i="4"/>
  <c r="BK174" i="4"/>
  <c r="BK663" i="4"/>
  <c r="BK659" i="4"/>
  <c r="BK646" i="4"/>
  <c r="J629" i="4"/>
  <c r="BK607" i="4"/>
  <c r="BK560" i="4"/>
  <c r="J519" i="4"/>
  <c r="BK484" i="4"/>
  <c r="J465" i="4"/>
  <c r="J407" i="4"/>
  <c r="J314" i="4"/>
  <c r="BK286" i="4"/>
  <c r="BK263" i="4"/>
  <c r="J223" i="4"/>
  <c r="J161" i="4"/>
  <c r="BK620" i="4"/>
  <c r="J602" i="4"/>
  <c r="BK585" i="4"/>
  <c r="J534" i="4"/>
  <c r="J510" i="4"/>
  <c r="J446" i="4"/>
  <c r="BK407" i="4"/>
  <c r="BK363" i="4"/>
  <c r="J312" i="4"/>
  <c r="BK273" i="4"/>
  <c r="J224" i="4"/>
  <c r="J174" i="4"/>
  <c r="J283" i="5"/>
  <c r="J278" i="5"/>
  <c r="J271" i="5"/>
  <c r="BK265" i="5"/>
  <c r="J257" i="5"/>
  <c r="J250" i="5"/>
  <c r="J245" i="5"/>
  <c r="BK236" i="5"/>
  <c r="J230" i="5"/>
  <c r="BK225" i="5"/>
  <c r="BK222" i="5"/>
  <c r="BK218" i="5"/>
  <c r="BK208" i="5"/>
  <c r="J203" i="5"/>
  <c r="J198" i="5"/>
  <c r="BK193" i="5"/>
  <c r="J182" i="5"/>
  <c r="BK177" i="5"/>
  <c r="BK172" i="5"/>
  <c r="J168" i="5"/>
  <c r="J163" i="5"/>
  <c r="BK157" i="5"/>
  <c r="J152" i="5"/>
  <c r="J136" i="5"/>
  <c r="J286" i="5"/>
  <c r="BK281" i="5"/>
  <c r="BK275" i="5"/>
  <c r="BK165" i="5"/>
  <c r="J157" i="5"/>
  <c r="J153" i="5"/>
  <c r="J144" i="5"/>
  <c r="BK139" i="5"/>
  <c r="J133" i="5"/>
  <c r="J130" i="5"/>
  <c r="BK284" i="5"/>
  <c r="J277" i="5"/>
  <c r="J268" i="5"/>
  <c r="BK263" i="5"/>
  <c r="BK258" i="5"/>
  <c r="BK249" i="5"/>
  <c r="BK243" i="5"/>
  <c r="BK238" i="5"/>
  <c r="J232" i="5"/>
  <c r="BK228" i="5"/>
  <c r="BK221" i="5"/>
  <c r="J215" i="5"/>
  <c r="J202" i="5"/>
  <c r="J197" i="5"/>
  <c r="J191" i="5"/>
  <c r="BK186" i="5"/>
  <c r="BK175" i="5"/>
  <c r="BK164" i="5"/>
  <c r="J159" i="5"/>
  <c r="BK149" i="5"/>
  <c r="BK140" i="5"/>
  <c r="BK136" i="5"/>
  <c r="J131" i="5"/>
  <c r="BK289" i="5"/>
  <c r="BK287" i="5"/>
  <c r="BK268" i="5"/>
  <c r="J263" i="5"/>
  <c r="BK257" i="5"/>
  <c r="J248" i="5"/>
  <c r="J244" i="5"/>
  <c r="J235" i="5"/>
  <c r="J231" i="5"/>
  <c r="J225" i="5"/>
  <c r="BK216" i="5"/>
  <c r="BK212" i="5"/>
  <c r="BK206" i="5"/>
  <c r="BK203" i="5"/>
  <c r="J199" i="5"/>
  <c r="BK191" i="5"/>
  <c r="J183" i="5"/>
  <c r="J174" i="5"/>
  <c r="BK173" i="6"/>
  <c r="BK169" i="6"/>
  <c r="BK162" i="6"/>
  <c r="BK146" i="6"/>
  <c r="J142" i="6"/>
  <c r="BK157" i="6"/>
  <c r="BK152" i="6"/>
  <c r="BK144" i="6"/>
  <c r="J135" i="6"/>
  <c r="BK166" i="6"/>
  <c r="BK155" i="6"/>
  <c r="J146" i="6"/>
  <c r="J140" i="6"/>
  <c r="J131" i="6"/>
  <c r="J166" i="6"/>
  <c r="J157" i="6"/>
  <c r="BK142" i="6"/>
  <c r="BK134" i="6"/>
  <c r="BK173" i="7"/>
  <c r="J167" i="7"/>
  <c r="J164" i="7"/>
  <c r="BK157" i="7"/>
  <c r="BK152" i="7"/>
  <c r="BK147" i="7"/>
  <c r="J138" i="7"/>
  <c r="BK184" i="7"/>
  <c r="J178" i="7"/>
  <c r="J171" i="7"/>
  <c r="BK172" i="7"/>
  <c r="BK163" i="7"/>
  <c r="J157" i="7"/>
  <c r="J147" i="7"/>
  <c r="J142" i="7"/>
  <c r="J136" i="7"/>
  <c r="BK181" i="7"/>
  <c r="J173" i="7"/>
  <c r="BK170" i="7"/>
  <c r="J161" i="7"/>
  <c r="J152" i="7"/>
  <c r="BK144" i="7"/>
  <c r="J139" i="7"/>
  <c r="BK134" i="7"/>
  <c r="BK187" i="8"/>
  <c r="BK175" i="8"/>
  <c r="J146" i="8"/>
  <c r="J132" i="8"/>
  <c r="J161" i="8"/>
  <c r="J152" i="8"/>
  <c r="BK136" i="8"/>
  <c r="J175" i="8"/>
  <c r="BK167" i="8"/>
  <c r="BK145" i="8"/>
  <c r="J137" i="8"/>
  <c r="J170" i="8"/>
  <c r="BK158" i="8"/>
  <c r="J140" i="8"/>
  <c r="J260" i="9"/>
  <c r="J251" i="9"/>
  <c r="BK245" i="9"/>
  <c r="J235" i="9"/>
  <c r="J222" i="9"/>
  <c r="BK215" i="9"/>
  <c r="BK201" i="9"/>
  <c r="J189" i="9"/>
  <c r="BK184" i="9"/>
  <c r="BK178" i="9"/>
  <c r="BK172" i="9"/>
  <c r="BK167" i="9"/>
  <c r="BK162" i="9"/>
  <c r="J151" i="9"/>
  <c r="BK142" i="9"/>
  <c r="BK130" i="9"/>
  <c r="BK259" i="9"/>
  <c r="BK255" i="9"/>
  <c r="BK248" i="9"/>
  <c r="BK243" i="9"/>
  <c r="BK237" i="9"/>
  <c r="BK228" i="9"/>
  <c r="J221" i="9"/>
  <c r="J213" i="9"/>
  <c r="BK203" i="9"/>
  <c r="BK197" i="9"/>
  <c r="BK190" i="9"/>
  <c r="J181" i="9"/>
  <c r="BK173" i="9"/>
  <c r="J155" i="9"/>
  <c r="J137" i="9"/>
  <c r="BK262" i="9"/>
  <c r="BK257" i="9"/>
  <c r="J248" i="9"/>
  <c r="J239" i="9"/>
  <c r="BK234" i="9"/>
  <c r="BK227" i="9"/>
  <c r="BK213" i="9"/>
  <c r="BK207" i="9"/>
  <c r="J202" i="9"/>
  <c r="J195" i="9"/>
  <c r="J185" i="9"/>
  <c r="BK180" i="9"/>
  <c r="J167" i="9"/>
  <c r="BK159" i="9"/>
  <c r="BK155" i="9"/>
  <c r="J150" i="9"/>
  <c r="BK144" i="9"/>
  <c r="BK256" i="9"/>
  <c r="J243" i="9"/>
  <c r="J236" i="9"/>
  <c r="J229" i="9"/>
  <c r="BK222" i="9"/>
  <c r="J215" i="9"/>
  <c r="J209" i="9"/>
  <c r="BK202" i="9"/>
  <c r="BK193" i="9"/>
  <c r="BK183" i="9"/>
  <c r="J175" i="9"/>
  <c r="J172" i="9"/>
  <c r="BK161" i="9"/>
  <c r="BK151" i="9"/>
  <c r="J145" i="9"/>
  <c r="BK688" i="10"/>
  <c r="BK518" i="10"/>
  <c r="J441" i="10"/>
  <c r="BK385" i="10"/>
  <c r="BK320" i="10"/>
  <c r="J286" i="10"/>
  <c r="J255" i="10"/>
  <c r="BK188" i="10"/>
  <c r="BK172" i="10"/>
  <c r="J604" i="10"/>
  <c r="BK490" i="10"/>
  <c r="BK420" i="10"/>
  <c r="BK350" i="10"/>
  <c r="BK333" i="10"/>
  <c r="J300" i="10"/>
  <c r="J240" i="10"/>
  <c r="J179" i="10"/>
  <c r="BK134" i="10"/>
  <c r="BK472" i="10"/>
  <c r="BK431" i="10"/>
  <c r="J379" i="10"/>
  <c r="J350" i="10"/>
  <c r="J333" i="10"/>
  <c r="BK282" i="10"/>
  <c r="J185" i="10"/>
  <c r="J140" i="10"/>
  <c r="J631" i="10"/>
  <c r="J518" i="10"/>
  <c r="J455" i="10"/>
  <c r="J389" i="10"/>
  <c r="J353" i="10"/>
  <c r="BK290" i="10"/>
  <c r="J188" i="10"/>
  <c r="BK544" i="11"/>
  <c r="BK517" i="11"/>
  <c r="J477" i="11"/>
  <c r="J409" i="11"/>
  <c r="BK347" i="11"/>
  <c r="BK300" i="11"/>
  <c r="J276" i="11"/>
  <c r="J249" i="11"/>
  <c r="J144" i="11"/>
  <c r="J511" i="11"/>
  <c r="J490" i="11"/>
  <c r="BK471" i="11"/>
  <c r="J446" i="11"/>
  <c r="J425" i="11"/>
  <c r="BK369" i="11"/>
  <c r="J340" i="11"/>
  <c r="J215" i="11"/>
  <c r="J136" i="11"/>
  <c r="J546" i="11"/>
  <c r="BK536" i="11"/>
  <c r="BK520" i="11"/>
  <c r="J456" i="11"/>
  <c r="J393" i="11"/>
  <c r="BK335" i="11"/>
  <c r="BK294" i="11"/>
  <c r="J267" i="11"/>
  <c r="BK222" i="11"/>
  <c r="BK189" i="11"/>
  <c r="BK162" i="11"/>
  <c r="BK581" i="11"/>
  <c r="BK571" i="11"/>
  <c r="BK560" i="11"/>
  <c r="J520" i="11"/>
  <c r="J496" i="11"/>
  <c r="BK456" i="11"/>
  <c r="J430" i="11"/>
  <c r="J381" i="11"/>
  <c r="J327" i="11"/>
  <c r="BK264" i="11"/>
  <c r="J246" i="11"/>
  <c r="J192" i="11"/>
  <c r="J166" i="11"/>
  <c r="BK144" i="11"/>
  <c r="BK223" i="12"/>
  <c r="BK217" i="12"/>
  <c r="J185" i="12"/>
  <c r="BK166" i="12"/>
  <c r="BK230" i="12"/>
  <c r="BK216" i="12"/>
  <c r="BK144" i="12"/>
  <c r="BK222" i="12"/>
  <c r="J169" i="12"/>
  <c r="BK233" i="12"/>
  <c r="J211" i="12"/>
  <c r="J166" i="12"/>
  <c r="BK257" i="13"/>
  <c r="J218" i="13"/>
  <c r="J199" i="13"/>
  <c r="J153" i="13"/>
  <c r="J132" i="13"/>
  <c r="J257" i="13"/>
  <c r="J220" i="13"/>
  <c r="BK202" i="13"/>
  <c r="J175" i="13"/>
  <c r="J264" i="13"/>
  <c r="BK220" i="13"/>
  <c r="J211" i="13"/>
  <c r="BK200" i="13"/>
  <c r="J178" i="13"/>
  <c r="BK153" i="13"/>
  <c r="J269" i="13"/>
  <c r="J213" i="13"/>
  <c r="BK175" i="13"/>
  <c r="BK132" i="13"/>
  <c r="BK177" i="14"/>
  <c r="J163" i="14"/>
  <c r="BK147" i="14"/>
  <c r="J141" i="14"/>
  <c r="BK128" i="14"/>
  <c r="J181" i="14"/>
  <c r="BK169" i="14"/>
  <c r="J158" i="14"/>
  <c r="J151" i="14"/>
  <c r="J146" i="14"/>
  <c r="BK133" i="14"/>
  <c r="BK130" i="14"/>
  <c r="J177" i="14"/>
  <c r="J164" i="14"/>
  <c r="BK160" i="14"/>
  <c r="J152" i="14"/>
  <c r="BK150" i="14"/>
  <c r="BK137" i="14"/>
  <c r="BK129" i="14"/>
  <c r="J179" i="14"/>
  <c r="J162" i="14"/>
  <c r="J157" i="14"/>
  <c r="BK146" i="14"/>
  <c r="J139" i="14"/>
  <c r="J129" i="14"/>
  <c r="J192" i="15"/>
  <c r="BK185" i="15"/>
  <c r="BK176" i="15"/>
  <c r="BK166" i="15"/>
  <c r="BK162" i="15"/>
  <c r="BK153" i="15"/>
  <c r="J140" i="15"/>
  <c r="BK130" i="15"/>
  <c r="J184" i="15"/>
  <c r="J181" i="15"/>
  <c r="BK171" i="15"/>
  <c r="BK165" i="15"/>
  <c r="BK159" i="15"/>
  <c r="J153" i="15"/>
  <c r="J142" i="15"/>
  <c r="J189" i="15"/>
  <c r="BK184" i="15"/>
  <c r="J170" i="15"/>
  <c r="BK157" i="15"/>
  <c r="J149" i="15"/>
  <c r="BK135" i="15"/>
  <c r="J195" i="15"/>
  <c r="J171" i="15"/>
  <c r="BK164" i="15"/>
  <c r="J159" i="15"/>
  <c r="BK151" i="15"/>
  <c r="BK142" i="15"/>
  <c r="J135" i="15"/>
  <c r="J130" i="15"/>
  <c r="J157" i="16"/>
  <c r="BK146" i="16"/>
  <c r="BK140" i="16"/>
  <c r="BK133" i="16"/>
  <c r="BK164" i="16"/>
  <c r="J158" i="16"/>
  <c r="J137" i="16"/>
  <c r="J133" i="16"/>
  <c r="J152" i="16"/>
  <c r="BK138" i="16"/>
  <c r="BK134" i="16"/>
  <c r="J154" i="16"/>
  <c r="J149" i="16"/>
  <c r="J144" i="16"/>
  <c r="J140" i="16"/>
  <c r="BK196" i="17"/>
  <c r="J177" i="17"/>
  <c r="BK166" i="17"/>
  <c r="J156" i="17"/>
  <c r="BK145" i="17"/>
  <c r="J182" i="17"/>
  <c r="BK173" i="17"/>
  <c r="BK154" i="17"/>
  <c r="BK198" i="17"/>
  <c r="J185" i="17"/>
  <c r="BK156" i="17"/>
  <c r="BK147" i="17"/>
  <c r="J142" i="17"/>
  <c r="J194" i="17"/>
  <c r="BK183" i="17"/>
  <c r="J175" i="17"/>
  <c r="J159" i="17"/>
  <c r="J152" i="17"/>
  <c r="J145" i="17"/>
  <c r="BK163" i="18"/>
  <c r="J148" i="18"/>
  <c r="J132" i="18"/>
  <c r="BK158" i="18"/>
  <c r="BK156" i="18"/>
  <c r="BK151" i="18"/>
  <c r="J144" i="18"/>
  <c r="J169" i="18"/>
  <c r="BK154" i="18"/>
  <c r="BK141" i="18"/>
  <c r="J137" i="18"/>
  <c r="J163" i="18"/>
  <c r="BK147" i="18"/>
  <c r="J141" i="18"/>
  <c r="J202" i="19"/>
  <c r="BK190" i="19"/>
  <c r="J177" i="19"/>
  <c r="J161" i="19"/>
  <c r="BK157" i="19"/>
  <c r="BK147" i="19"/>
  <c r="J200" i="19"/>
  <c r="J193" i="19"/>
  <c r="BK181" i="19"/>
  <c r="BK165" i="19"/>
  <c r="J157" i="19"/>
  <c r="J147" i="19"/>
  <c r="BK202" i="19"/>
  <c r="BK195" i="19"/>
  <c r="J179" i="19"/>
  <c r="J168" i="19"/>
  <c r="BK164" i="19"/>
  <c r="BK156" i="19"/>
  <c r="J151" i="19"/>
  <c r="J198" i="19"/>
  <c r="BK171" i="19"/>
  <c r="BK163" i="19"/>
  <c r="J154" i="19"/>
  <c r="BK146" i="19"/>
  <c r="BK186" i="20"/>
  <c r="BK143" i="20"/>
  <c r="BK134" i="20"/>
  <c r="BK129" i="20"/>
  <c r="BK181" i="20"/>
  <c r="BK176" i="20"/>
  <c r="BK167" i="20"/>
  <c r="J163" i="20"/>
  <c r="J155" i="20"/>
  <c r="J146" i="20"/>
  <c r="J129" i="20"/>
  <c r="J186" i="20"/>
  <c r="BK180" i="20"/>
  <c r="J175" i="20"/>
  <c r="J167" i="20"/>
  <c r="BK158" i="20"/>
  <c r="J148" i="20"/>
  <c r="J140" i="20"/>
  <c r="J136" i="20"/>
  <c r="J131" i="20"/>
  <c r="BK126" i="20"/>
  <c r="J181" i="20"/>
  <c r="BK175" i="20"/>
  <c r="BK171" i="20"/>
  <c r="J168" i="20"/>
  <c r="BK163" i="20"/>
  <c r="J159" i="20"/>
  <c r="BK154" i="20"/>
  <c r="BK147" i="20"/>
  <c r="J139" i="20"/>
  <c r="J128" i="20"/>
  <c r="J211" i="21"/>
  <c r="BK200" i="21"/>
  <c r="BK193" i="21"/>
  <c r="BK182" i="21"/>
  <c r="J172" i="21"/>
  <c r="J160" i="21"/>
  <c r="BK154" i="21"/>
  <c r="BK144" i="21"/>
  <c r="J140" i="21"/>
  <c r="BK130" i="21"/>
  <c r="BK215" i="21"/>
  <c r="BK204" i="21"/>
  <c r="BK199" i="21"/>
  <c r="J191" i="21"/>
  <c r="BK186" i="21"/>
  <c r="J174" i="21"/>
  <c r="J168" i="21"/>
  <c r="BK160" i="21"/>
  <c r="BK157" i="21"/>
  <c r="J147" i="21"/>
  <c r="BK142" i="21"/>
  <c r="BK127" i="21"/>
  <c r="BK210" i="21"/>
  <c r="J201" i="21"/>
  <c r="J192" i="21"/>
  <c r="J184" i="21"/>
  <c r="J179" i="21"/>
  <c r="BK174" i="21"/>
  <c r="BK164" i="21"/>
  <c r="J154" i="21"/>
  <c r="J145" i="21"/>
  <c r="J135" i="21"/>
  <c r="BK129" i="21"/>
  <c r="J213" i="21"/>
  <c r="J205" i="21"/>
  <c r="J202" i="21"/>
  <c r="J195" i="21"/>
  <c r="J186" i="21"/>
  <c r="J180" i="21"/>
  <c r="BK176" i="21"/>
  <c r="BK168" i="21"/>
  <c r="BK163" i="21"/>
  <c r="J151" i="21"/>
  <c r="BK148" i="21"/>
  <c r="BK139" i="21"/>
  <c r="J133" i="21"/>
  <c r="J126" i="21"/>
  <c r="J246" i="22"/>
  <c r="J237" i="22"/>
  <c r="J178" i="22"/>
  <c r="BK140" i="22"/>
  <c r="J230" i="22"/>
  <c r="BK216" i="22"/>
  <c r="J142" i="22"/>
  <c r="J251" i="22"/>
  <c r="BK246" i="22"/>
  <c r="J210" i="22"/>
  <c r="J194" i="22"/>
  <c r="J157" i="22"/>
  <c r="BK225" i="22"/>
  <c r="BK190" i="22"/>
  <c r="BK151" i="22"/>
  <c r="J222" i="2"/>
  <c r="J217" i="2"/>
  <c r="J210" i="2"/>
  <c r="BK206" i="2"/>
  <c r="BK202" i="2"/>
  <c r="J193" i="2"/>
  <c r="BK186" i="2"/>
  <c r="BK183" i="2"/>
  <c r="J178" i="2"/>
  <c r="J170" i="2"/>
  <c r="BK165" i="2"/>
  <c r="BK161" i="2"/>
  <c r="J156" i="2"/>
  <c r="J152" i="2"/>
  <c r="J148" i="2"/>
  <c r="J142" i="2"/>
  <c r="AS100" i="1"/>
  <c r="BK224" i="2"/>
  <c r="J221" i="2"/>
  <c r="BK217" i="2"/>
  <c r="BK209" i="2"/>
  <c r="J203" i="2"/>
  <c r="J195" i="2"/>
  <c r="J189" i="2"/>
  <c r="J183" i="2"/>
  <c r="BK174" i="2"/>
  <c r="J169" i="2"/>
  <c r="J165" i="2"/>
  <c r="J161" i="2"/>
  <c r="J158" i="2"/>
  <c r="BK152" i="2"/>
  <c r="BK148" i="2"/>
  <c r="BK142" i="2"/>
  <c r="AS118" i="1"/>
  <c r="BK227" i="2"/>
  <c r="J279" i="3"/>
  <c r="J270" i="3"/>
  <c r="BK252" i="3"/>
  <c r="J235" i="3"/>
  <c r="J164" i="3"/>
  <c r="BK146" i="3"/>
  <c r="J265" i="3"/>
  <c r="J243" i="3"/>
  <c r="BK204" i="3"/>
  <c r="J146" i="3"/>
  <c r="J129" i="3"/>
  <c r="BK270" i="3"/>
  <c r="BK260" i="3"/>
  <c r="J224" i="3"/>
  <c r="J187" i="3"/>
  <c r="BK139" i="3"/>
  <c r="J655" i="4"/>
  <c r="BK633" i="4"/>
  <c r="BK611" i="4"/>
  <c r="BK602" i="4"/>
  <c r="J526" i="4"/>
  <c r="BK488" i="4"/>
  <c r="BK462" i="4"/>
  <c r="J413" i="4"/>
  <c r="BK399" i="4"/>
  <c r="J363" i="4"/>
  <c r="J320" i="4"/>
  <c r="J241" i="4"/>
  <c r="BK222" i="4"/>
  <c r="J157" i="4"/>
  <c r="J620" i="4"/>
  <c r="J577" i="4"/>
  <c r="J550" i="4"/>
  <c r="J513" i="4"/>
  <c r="J440" i="4"/>
  <c r="BK404" i="4"/>
  <c r="J344" i="4"/>
  <c r="J290" i="4"/>
  <c r="J261" i="4"/>
  <c r="BK235" i="4"/>
  <c r="J222" i="4"/>
  <c r="BK171" i="4"/>
  <c r="BK157" i="4"/>
  <c r="J660" i="4"/>
  <c r="BK655" i="4"/>
  <c r="J633" i="4"/>
  <c r="J617" i="4"/>
  <c r="BK577" i="4"/>
  <c r="BK554" i="4"/>
  <c r="J498" i="4"/>
  <c r="J468" i="4"/>
  <c r="BK426" i="4"/>
  <c r="BK344" i="4"/>
  <c r="J317" i="4"/>
  <c r="J293" i="4"/>
  <c r="J238" i="4"/>
  <c r="J219" i="4"/>
  <c r="J646" i="4"/>
  <c r="BK617" i="4"/>
  <c r="BK596" i="4"/>
  <c r="J560" i="4"/>
  <c r="BK526" i="4"/>
  <c r="BK498" i="4"/>
  <c r="J484" i="4"/>
  <c r="J426" i="4"/>
  <c r="BK373" i="4"/>
  <c r="BK320" i="4"/>
  <c r="J286" i="4"/>
  <c r="BK248" i="4"/>
  <c r="J226" i="4"/>
  <c r="BK177" i="4"/>
  <c r="BK167" i="4"/>
  <c r="BK273" i="5"/>
  <c r="BK270" i="5"/>
  <c r="J260" i="5"/>
  <c r="BK253" i="5"/>
  <c r="J247" i="5"/>
  <c r="BK241" i="5"/>
  <c r="BK235" i="5"/>
  <c r="J228" i="5"/>
  <c r="BK223" i="5"/>
  <c r="J219" i="5"/>
  <c r="J212" i="5"/>
  <c r="J206" i="5"/>
  <c r="BK200" i="5"/>
  <c r="BK196" i="5"/>
  <c r="BK189" i="5"/>
  <c r="BK184" i="5"/>
  <c r="BK179" i="5"/>
  <c r="BK174" i="5"/>
  <c r="BK169" i="5"/>
  <c r="BK166" i="5"/>
  <c r="J161" i="5"/>
  <c r="J156" i="5"/>
  <c r="BK142" i="5"/>
  <c r="BK129" i="5"/>
  <c r="BK282" i="5"/>
  <c r="BK276" i="5"/>
  <c r="J167" i="5"/>
  <c r="BK159" i="5"/>
  <c r="BK155" i="5"/>
  <c r="J149" i="5"/>
  <c r="BK143" i="5"/>
  <c r="BK135" i="5"/>
  <c r="BK131" i="5"/>
  <c r="J285" i="5"/>
  <c r="J275" i="5"/>
  <c r="BK267" i="5"/>
  <c r="BK262" i="5"/>
  <c r="J253" i="5"/>
  <c r="BK244" i="5"/>
  <c r="J240" i="5"/>
  <c r="BK230" i="5"/>
  <c r="J223" i="5"/>
  <c r="J218" i="5"/>
  <c r="BK211" i="5"/>
  <c r="J201" i="5"/>
  <c r="BK194" i="5"/>
  <c r="BK187" i="5"/>
  <c r="BK181" i="5"/>
  <c r="J169" i="5"/>
  <c r="BK163" i="5"/>
  <c r="J154" i="5"/>
  <c r="BK144" i="5"/>
  <c r="J139" i="5"/>
  <c r="J135" i="5"/>
  <c r="J129" i="5"/>
  <c r="J290" i="5"/>
  <c r="J288" i="5"/>
  <c r="J276" i="5"/>
  <c r="BK266" i="5"/>
  <c r="J261" i="5"/>
  <c r="J252" i="5"/>
  <c r="BK245" i="5"/>
  <c r="BK234" i="5"/>
  <c r="BK227" i="5"/>
  <c r="BK217" i="5"/>
  <c r="J213" i="5"/>
  <c r="BK210" i="5"/>
  <c r="J208" i="5"/>
  <c r="BK201" i="5"/>
  <c r="BK195" i="5"/>
  <c r="J187" i="5"/>
  <c r="BK182" i="5"/>
  <c r="J179" i="5"/>
  <c r="J172" i="5"/>
  <c r="BK172" i="6"/>
  <c r="BK168" i="6"/>
  <c r="J163" i="6"/>
  <c r="BK148" i="6"/>
  <c r="BK143" i="6"/>
  <c r="J161" i="6"/>
  <c r="J155" i="6"/>
  <c r="BK150" i="6"/>
  <c r="BK136" i="6"/>
  <c r="J168" i="6"/>
  <c r="BK156" i="6"/>
  <c r="J145" i="6"/>
  <c r="J137" i="6"/>
  <c r="J130" i="6"/>
  <c r="J162" i="6"/>
  <c r="BK151" i="6"/>
  <c r="J143" i="6"/>
  <c r="BK130" i="6"/>
  <c r="J170" i="7"/>
  <c r="BK165" i="7"/>
  <c r="J158" i="7"/>
  <c r="J153" i="7"/>
  <c r="J144" i="7"/>
  <c r="J134" i="7"/>
  <c r="BK183" i="7"/>
  <c r="J179" i="7"/>
  <c r="BK171" i="7"/>
  <c r="BK161" i="7"/>
  <c r="J150" i="7"/>
  <c r="J145" i="7"/>
  <c r="BK137" i="7"/>
  <c r="J183" i="7"/>
  <c r="BK175" i="7"/>
  <c r="J166" i="7"/>
  <c r="BK158" i="7"/>
  <c r="BK150" i="7"/>
  <c r="BK142" i="7"/>
  <c r="BK136" i="7"/>
  <c r="BK133" i="7"/>
  <c r="J186" i="8"/>
  <c r="BK172" i="8"/>
  <c r="J145" i="8"/>
  <c r="J171" i="8"/>
  <c r="J158" i="8"/>
  <c r="J147" i="8"/>
  <c r="J131" i="8"/>
  <c r="BK178" i="8"/>
  <c r="J168" i="8"/>
  <c r="BK146" i="8"/>
  <c r="BK140" i="8"/>
  <c r="BK171" i="8"/>
  <c r="BK161" i="8"/>
  <c r="BK144" i="8"/>
  <c r="J136" i="8"/>
  <c r="J259" i="9"/>
  <c r="J250" i="9"/>
  <c r="BK244" i="9"/>
  <c r="J230" i="9"/>
  <c r="J225" i="9"/>
  <c r="J216" i="9"/>
  <c r="BK206" i="9"/>
  <c r="BK194" i="9"/>
  <c r="BK187" i="9"/>
  <c r="BK182" i="9"/>
  <c r="BK175" i="9"/>
  <c r="J168" i="9"/>
  <c r="J153" i="9"/>
  <c r="J148" i="9"/>
  <c r="J141" i="9"/>
  <c r="J133" i="9"/>
  <c r="J257" i="9"/>
  <c r="BK254" i="9"/>
  <c r="BK247" i="9"/>
  <c r="BK240" i="9"/>
  <c r="J232" i="9"/>
  <c r="BK226" i="9"/>
  <c r="J219" i="9"/>
  <c r="J214" i="9"/>
  <c r="J204" i="9"/>
  <c r="BK199" i="9"/>
  <c r="J196" i="9"/>
  <c r="J187" i="9"/>
  <c r="BK176" i="9"/>
  <c r="J159" i="9"/>
  <c r="BK146" i="9"/>
  <c r="J130" i="9"/>
  <c r="J262" i="9"/>
  <c r="J254" i="9"/>
  <c r="J241" i="9"/>
  <c r="J237" i="9"/>
  <c r="BK231" i="9"/>
  <c r="BK223" i="9"/>
  <c r="J212" i="9"/>
  <c r="J206" i="9"/>
  <c r="J200" i="9"/>
  <c r="J194" i="9"/>
  <c r="BK186" i="9"/>
  <c r="J178" i="9"/>
  <c r="BK168" i="9"/>
  <c r="J163" i="9"/>
  <c r="J156" i="9"/>
  <c r="BK152" i="9"/>
  <c r="BK148" i="9"/>
  <c r="BK133" i="9"/>
  <c r="J249" i="9"/>
  <c r="BK241" i="9"/>
  <c r="BK230" i="9"/>
  <c r="BK224" i="9"/>
  <c r="BK220" i="9"/>
  <c r="BK210" i="9"/>
  <c r="J205" i="9"/>
  <c r="BK195" i="9"/>
  <c r="BK188" i="9"/>
  <c r="J176" i="9"/>
  <c r="J173" i="9"/>
  <c r="J157" i="9"/>
  <c r="J149" i="9"/>
  <c r="BK141" i="9"/>
  <c r="BK552" i="10"/>
  <c r="J429" i="10"/>
  <c r="BK353" i="10"/>
  <c r="BK313" i="10"/>
  <c r="J282" i="10"/>
  <c r="J237" i="10"/>
  <c r="J176" i="10"/>
  <c r="BK140" i="10"/>
  <c r="J683" i="10"/>
  <c r="J613" i="10"/>
  <c r="BK574" i="10"/>
  <c r="BK486" i="10"/>
  <c r="J427" i="10"/>
  <c r="BK355" i="10"/>
  <c r="BK336" i="10"/>
  <c r="BK286" i="10"/>
  <c r="BK212" i="10"/>
  <c r="J156" i="10"/>
  <c r="BK631" i="10"/>
  <c r="J596" i="10"/>
  <c r="J439" i="10"/>
  <c r="J385" i="10"/>
  <c r="J370" i="10"/>
  <c r="J345" i="10"/>
  <c r="BK240" i="10"/>
  <c r="J160" i="10"/>
  <c r="J134" i="10"/>
  <c r="BK604" i="10"/>
  <c r="BK535" i="10"/>
  <c r="J472" i="10"/>
  <c r="J422" i="10"/>
  <c r="BK379" i="10"/>
  <c r="J326" i="10"/>
  <c r="J258" i="10"/>
  <c r="BK160" i="10"/>
  <c r="J565" i="11"/>
  <c r="J536" i="11"/>
  <c r="J516" i="11"/>
  <c r="J460" i="11"/>
  <c r="J406" i="11"/>
  <c r="J363" i="11"/>
  <c r="BK314" i="11"/>
  <c r="J285" i="11"/>
  <c r="J264" i="11"/>
  <c r="J222" i="11"/>
  <c r="J162" i="11"/>
  <c r="BK534" i="11"/>
  <c r="BK496" i="11"/>
  <c r="BK463" i="11"/>
  <c r="J442" i="11"/>
  <c r="J414" i="11"/>
  <c r="BK358" i="11"/>
  <c r="J269" i="11"/>
  <c r="J189" i="11"/>
  <c r="BK567" i="11"/>
  <c r="J544" i="11"/>
  <c r="BK522" i="11"/>
  <c r="BK516" i="11"/>
  <c r="BK442" i="11"/>
  <c r="J358" i="11"/>
  <c r="BK330" i="11"/>
  <c r="BK276" i="11"/>
  <c r="BK238" i="11"/>
  <c r="BK192" i="11"/>
  <c r="BK166" i="11"/>
  <c r="J139" i="11"/>
  <c r="J571" i="11"/>
  <c r="BK558" i="11"/>
  <c r="J518" i="11"/>
  <c r="J471" i="11"/>
  <c r="J433" i="11"/>
  <c r="BK402" i="11"/>
  <c r="BK340" i="11"/>
  <c r="BK285" i="11"/>
  <c r="J255" i="11"/>
  <c r="J242" i="11"/>
  <c r="BK186" i="11"/>
  <c r="J152" i="11"/>
  <c r="BK136" i="11"/>
  <c r="BK236" i="12"/>
  <c r="BK220" i="12"/>
  <c r="BK197" i="12"/>
  <c r="BK172" i="12"/>
  <c r="J236" i="12"/>
  <c r="J218" i="12"/>
  <c r="J172" i="12"/>
  <c r="J226" i="12"/>
  <c r="BK189" i="12"/>
  <c r="J144" i="12"/>
  <c r="J217" i="12"/>
  <c r="J179" i="12"/>
  <c r="J262" i="13"/>
  <c r="J233" i="13"/>
  <c r="J200" i="13"/>
  <c r="BK159" i="13"/>
  <c r="BK269" i="13"/>
  <c r="BK235" i="13"/>
  <c r="J216" i="13"/>
  <c r="BK189" i="13"/>
  <c r="J147" i="13"/>
  <c r="BK227" i="13"/>
  <c r="BK198" i="13"/>
  <c r="J171" i="13"/>
  <c r="J159" i="13"/>
  <c r="J137" i="13"/>
  <c r="BK253" i="13"/>
  <c r="J204" i="13"/>
  <c r="J163" i="13"/>
  <c r="J182" i="14"/>
  <c r="J169" i="14"/>
  <c r="BK157" i="14"/>
  <c r="J145" i="14"/>
  <c r="BK139" i="14"/>
  <c r="J184" i="14"/>
  <c r="J174" i="14"/>
  <c r="J166" i="14"/>
  <c r="J155" i="14"/>
  <c r="J150" i="14"/>
  <c r="BK141" i="14"/>
  <c r="BK131" i="14"/>
  <c r="BK178" i="14"/>
  <c r="J168" i="14"/>
  <c r="BK161" i="14"/>
  <c r="J153" i="14"/>
  <c r="BK145" i="14"/>
  <c r="J136" i="14"/>
  <c r="BK134" i="14"/>
  <c r="BK184" i="14"/>
  <c r="BK168" i="14"/>
  <c r="J159" i="14"/>
  <c r="J147" i="14"/>
  <c r="BK143" i="14"/>
  <c r="J137" i="14"/>
  <c r="BK191" i="15"/>
  <c r="BK186" i="15"/>
  <c r="BK181" i="15"/>
  <c r="J168" i="15"/>
  <c r="BK163" i="15"/>
  <c r="BK155" i="15"/>
  <c r="BK144" i="15"/>
  <c r="J133" i="15"/>
  <c r="J190" i="15"/>
  <c r="J182" i="15"/>
  <c r="J175" i="15"/>
  <c r="BK168" i="15"/>
  <c r="J157" i="15"/>
  <c r="J151" i="15"/>
  <c r="BK190" i="15"/>
  <c r="J186" i="15"/>
  <c r="J176" i="15"/>
  <c r="J163" i="15"/>
  <c r="J152" i="15"/>
  <c r="J137" i="15"/>
  <c r="BK132" i="15"/>
  <c r="J187" i="15"/>
  <c r="BK167" i="15"/>
  <c r="J161" i="15"/>
  <c r="BK154" i="15"/>
  <c r="J150" i="15"/>
  <c r="BK141" i="15"/>
  <c r="J134" i="15"/>
  <c r="J166" i="16"/>
  <c r="BK154" i="16"/>
  <c r="BK144" i="16"/>
  <c r="BK139" i="16"/>
  <c r="BK166" i="16"/>
  <c r="BK155" i="16"/>
  <c r="J138" i="16"/>
  <c r="BK135" i="16"/>
  <c r="BK160" i="16"/>
  <c r="BK149" i="16"/>
  <c r="J132" i="16"/>
  <c r="J148" i="16"/>
  <c r="BK142" i="16"/>
  <c r="J139" i="16"/>
  <c r="BK192" i="17"/>
  <c r="J173" i="17"/>
  <c r="BK161" i="17"/>
  <c r="J149" i="17"/>
  <c r="J183" i="17"/>
  <c r="BK177" i="17"/>
  <c r="BK168" i="17"/>
  <c r="BK152" i="17"/>
  <c r="J191" i="17"/>
  <c r="BK178" i="17"/>
  <c r="BK165" i="17"/>
  <c r="J155" i="17"/>
  <c r="J146" i="17"/>
  <c r="J198" i="17"/>
  <c r="J189" i="17"/>
  <c r="J178" i="17"/>
  <c r="J165" i="17"/>
  <c r="J161" i="17"/>
  <c r="J154" i="17"/>
  <c r="BK148" i="17"/>
  <c r="BK142" i="17"/>
  <c r="J158" i="18"/>
  <c r="BK137" i="18"/>
  <c r="J167" i="18"/>
  <c r="J159" i="18"/>
  <c r="J153" i="18"/>
  <c r="J147" i="18"/>
  <c r="J140" i="18"/>
  <c r="BK132" i="18"/>
  <c r="J156" i="18"/>
  <c r="J152" i="18"/>
  <c r="BK148" i="18"/>
  <c r="BK139" i="18"/>
  <c r="BK135" i="18"/>
  <c r="BK159" i="18"/>
  <c r="BK146" i="18"/>
  <c r="J135" i="18"/>
  <c r="BK199" i="19"/>
  <c r="J195" i="19"/>
  <c r="BK184" i="19"/>
  <c r="J171" i="19"/>
  <c r="J159" i="19"/>
  <c r="BK149" i="19"/>
  <c r="BK139" i="19"/>
  <c r="BK196" i="19"/>
  <c r="J191" i="19"/>
  <c r="BK166" i="19"/>
  <c r="BK158" i="19"/>
  <c r="J148" i="19"/>
  <c r="J196" i="19"/>
  <c r="J184" i="19"/>
  <c r="BK175" i="19"/>
  <c r="J166" i="19"/>
  <c r="J163" i="19"/>
  <c r="BK153" i="19"/>
  <c r="J142" i="19"/>
  <c r="BK191" i="19"/>
  <c r="J175" i="19"/>
  <c r="J164" i="19"/>
  <c r="J158" i="19"/>
  <c r="J149" i="19"/>
  <c r="BK142" i="19"/>
  <c r="J144" i="20"/>
  <c r="BK141" i="20"/>
  <c r="BK131" i="20"/>
  <c r="BK185" i="20"/>
  <c r="J179" i="20"/>
  <c r="BK168" i="20"/>
  <c r="J164" i="20"/>
  <c r="J157" i="20"/>
  <c r="BK152" i="20"/>
  <c r="BK144" i="20"/>
  <c r="J127" i="20"/>
  <c r="BK179" i="20"/>
  <c r="J174" i="20"/>
  <c r="J170" i="20"/>
  <c r="BK159" i="20"/>
  <c r="BK151" i="20"/>
  <c r="J143" i="20"/>
  <c r="J137" i="20"/>
  <c r="J132" i="20"/>
  <c r="BK128" i="20"/>
  <c r="BK183" i="20"/>
  <c r="J180" i="20"/>
  <c r="BK174" i="20"/>
  <c r="BK170" i="20"/>
  <c r="BK164" i="20"/>
  <c r="J158" i="20"/>
  <c r="BK155" i="20"/>
  <c r="BK148" i="20"/>
  <c r="J142" i="20"/>
  <c r="BK135" i="20"/>
  <c r="BK125" i="20"/>
  <c r="J207" i="21"/>
  <c r="BK195" i="21"/>
  <c r="BK190" i="21"/>
  <c r="J173" i="21"/>
  <c r="J161" i="21"/>
  <c r="J155" i="21"/>
  <c r="BK145" i="21"/>
  <c r="J138" i="21"/>
  <c r="J127" i="21"/>
  <c r="BK214" i="21"/>
  <c r="BK202" i="21"/>
  <c r="BK198" i="21"/>
  <c r="J189" i="21"/>
  <c r="BK184" i="21"/>
  <c r="BK171" i="21"/>
  <c r="J163" i="21"/>
  <c r="BK159" i="21"/>
  <c r="BK150" i="21"/>
  <c r="BK143" i="21"/>
  <c r="BK134" i="21"/>
  <c r="J125" i="21"/>
  <c r="BK211" i="21"/>
  <c r="J208" i="21"/>
  <c r="BK194" i="21"/>
  <c r="J185" i="21"/>
  <c r="BK177" i="21"/>
  <c r="BK169" i="21"/>
  <c r="BK162" i="21"/>
  <c r="J156" i="21"/>
  <c r="BK140" i="21"/>
  <c r="J134" i="21"/>
  <c r="J128" i="21"/>
  <c r="J214" i="21"/>
  <c r="BK208" i="21"/>
  <c r="BK203" i="21"/>
  <c r="BK197" i="21"/>
  <c r="BK183" i="21"/>
  <c r="BK179" i="21"/>
  <c r="BK172" i="21"/>
  <c r="BK167" i="21"/>
  <c r="BK156" i="21"/>
  <c r="BK149" i="21"/>
  <c r="J146" i="21"/>
  <c r="BK135" i="21"/>
  <c r="BK128" i="21"/>
  <c r="BK254" i="22"/>
  <c r="BK251" i="22"/>
  <c r="BK243" i="22"/>
  <c r="J216" i="22"/>
  <c r="BK170" i="22"/>
  <c r="J247" i="22"/>
  <c r="J225" i="22"/>
  <c r="BK200" i="22"/>
  <c r="BK182" i="22"/>
  <c r="J126" i="22"/>
  <c r="J243" i="22"/>
  <c r="J219" i="22"/>
  <c r="BK178" i="22"/>
  <c r="J163" i="22"/>
  <c r="J250" i="22"/>
  <c r="BK210" i="22"/>
  <c r="J200" i="22"/>
  <c r="BK157" i="22"/>
  <c r="BK230" i="2"/>
  <c r="BK215" i="2"/>
  <c r="J209" i="2"/>
  <c r="J204" i="2"/>
  <c r="J200" i="2"/>
  <c r="BK195" i="2"/>
  <c r="J187" i="2"/>
  <c r="BK181" i="2"/>
  <c r="BK177" i="2"/>
  <c r="BK173" i="2"/>
  <c r="BK169" i="2"/>
  <c r="J164" i="2"/>
  <c r="BK160" i="2"/>
  <c r="BK154" i="2"/>
  <c r="J149" i="2"/>
  <c r="BK145" i="2"/>
  <c r="J141" i="2"/>
  <c r="AS96" i="1"/>
  <c r="J224" i="2"/>
  <c r="J220" i="2"/>
  <c r="J215" i="2"/>
  <c r="BK210" i="2"/>
  <c r="J205" i="2"/>
  <c r="J202" i="2"/>
  <c r="BK198" i="2"/>
  <c r="J191" i="2"/>
  <c r="BK185" i="2"/>
  <c r="J179" i="2"/>
  <c r="J175" i="2"/>
  <c r="BK172" i="2"/>
  <c r="BK168" i="2"/>
  <c r="J162" i="2"/>
  <c r="BK156" i="2"/>
  <c r="BK151" i="2"/>
  <c r="J147" i="2"/>
  <c r="BK144" i="2"/>
  <c r="BK141" i="2"/>
  <c r="AS115" i="1"/>
  <c r="BK225" i="2"/>
  <c r="BK275" i="3"/>
  <c r="BK269" i="3"/>
  <c r="J249" i="3"/>
  <c r="J168" i="3"/>
  <c r="J157" i="3"/>
  <c r="BK132" i="3"/>
  <c r="J255" i="3"/>
  <c r="BK239" i="3"/>
  <c r="J193" i="3"/>
  <c r="BK149" i="3"/>
  <c r="J284" i="3"/>
  <c r="BK265" i="3"/>
  <c r="BK243" i="3"/>
  <c r="J213" i="3"/>
  <c r="BK168" i="3"/>
  <c r="J160" i="3"/>
  <c r="J132" i="3"/>
  <c r="J637" i="4"/>
  <c r="J614" i="4"/>
  <c r="BK605" i="4"/>
  <c r="BK564" i="4"/>
  <c r="BK522" i="4"/>
  <c r="BK468" i="4"/>
  <c r="J436" i="4"/>
  <c r="BK382" i="4"/>
  <c r="BK351" i="4"/>
  <c r="BK339" i="4"/>
  <c r="BK314" i="4"/>
  <c r="J232" i="4"/>
  <c r="J167" i="4"/>
  <c r="BK623" i="4"/>
  <c r="J583" i="4"/>
  <c r="BK519" i="4"/>
  <c r="J488" i="4"/>
  <c r="BK436" i="4"/>
  <c r="J373" i="4"/>
  <c r="BK336" i="4"/>
  <c r="J266" i="4"/>
  <c r="BK241" i="4"/>
  <c r="J229" i="4"/>
  <c r="BK164" i="4"/>
  <c r="J153" i="4"/>
  <c r="BK660" i="4"/>
  <c r="J651" i="4"/>
  <c r="J623" i="4"/>
  <c r="BK583" i="4"/>
  <c r="J522" i="4"/>
  <c r="J491" i="4"/>
  <c r="BK458" i="4"/>
  <c r="BK369" i="4"/>
  <c r="J339" i="4"/>
  <c r="J296" i="4"/>
  <c r="J269" i="4"/>
  <c r="J235" i="4"/>
  <c r="BK197" i="4"/>
  <c r="J643" i="4"/>
  <c r="J605" i="4"/>
  <c r="J588" i="4"/>
  <c r="J554" i="4"/>
  <c r="BK516" i="4"/>
  <c r="BK491" i="4"/>
  <c r="BK440" i="4"/>
  <c r="BK413" i="4"/>
  <c r="J382" i="4"/>
  <c r="J336" i="4"/>
  <c r="J300" i="4"/>
  <c r="BK269" i="4"/>
  <c r="BK244" i="4"/>
  <c r="BK219" i="4"/>
  <c r="J287" i="5"/>
  <c r="J281" i="5"/>
  <c r="BK272" i="5"/>
  <c r="J267" i="5"/>
  <c r="J258" i="5"/>
  <c r="J249" i="5"/>
  <c r="BK242" i="5"/>
  <c r="J239" i="5"/>
  <c r="J233" i="5"/>
  <c r="J227" i="5"/>
  <c r="J221" i="5"/>
  <c r="J216" i="5"/>
  <c r="BK209" i="5"/>
  <c r="BK204" i="5"/>
  <c r="BK197" i="5"/>
  <c r="J192" i="5"/>
  <c r="BK185" i="5"/>
  <c r="J175" i="5"/>
  <c r="J170" i="5"/>
  <c r="J164" i="5"/>
  <c r="BK158" i="5"/>
  <c r="BK153" i="5"/>
  <c r="J145" i="5"/>
  <c r="BK133" i="5"/>
  <c r="J284" i="5"/>
  <c r="BK277" i="5"/>
  <c r="BK168" i="5"/>
  <c r="J160" i="5"/>
  <c r="BK156" i="5"/>
  <c r="J150" i="5"/>
  <c r="J140" i="5"/>
  <c r="BK137" i="5"/>
  <c r="J132" i="5"/>
  <c r="BK288" i="5"/>
  <c r="J282" i="5"/>
  <c r="J270" i="5"/>
  <c r="J265" i="5"/>
  <c r="BK261" i="5"/>
  <c r="BK254" i="5"/>
  <c r="BK248" i="5"/>
  <c r="J241" i="5"/>
  <c r="J234" i="5"/>
  <c r="BK229" i="5"/>
  <c r="J222" i="5"/>
  <c r="J217" i="5"/>
  <c r="J210" i="5"/>
  <c r="J196" i="5"/>
  <c r="J189" i="5"/>
  <c r="J185" i="5"/>
  <c r="BK178" i="5"/>
  <c r="J166" i="5"/>
  <c r="BK161" i="5"/>
  <c r="BK150" i="5"/>
  <c r="J142" i="5"/>
  <c r="J137" i="5"/>
  <c r="BK132" i="5"/>
  <c r="BK290" i="5"/>
  <c r="J289" i="5"/>
  <c r="BK278" i="5"/>
  <c r="J272" i="5"/>
  <c r="J264" i="5"/>
  <c r="BK260" i="5"/>
  <c r="BK251" i="5"/>
  <c r="BK247" i="5"/>
  <c r="BK239" i="5"/>
  <c r="BK232" i="5"/>
  <c r="BK224" i="5"/>
  <c r="BK214" i="5"/>
  <c r="J209" i="5"/>
  <c r="J204" i="5"/>
  <c r="BK198" i="5"/>
  <c r="BK192" i="5"/>
  <c r="J184" i="5"/>
  <c r="J181" i="5"/>
  <c r="J178" i="5"/>
  <c r="J171" i="5"/>
  <c r="BK171" i="6"/>
  <c r="BK165" i="6"/>
  <c r="BK159" i="6"/>
  <c r="J138" i="6"/>
  <c r="BK137" i="6"/>
  <c r="J136" i="6"/>
  <c r="BK135" i="6"/>
  <c r="BK133" i="6"/>
  <c r="J132" i="6"/>
  <c r="BK131" i="6"/>
  <c r="J172" i="6"/>
  <c r="J171" i="6"/>
  <c r="BK170" i="6"/>
  <c r="BK164" i="6"/>
  <c r="BK163" i="6"/>
  <c r="J156" i="6"/>
  <c r="J151" i="6"/>
  <c r="BK140" i="6"/>
  <c r="J173" i="6"/>
  <c r="BK161" i="6"/>
  <c r="J147" i="6"/>
  <c r="J144" i="6"/>
  <c r="BK132" i="6"/>
  <c r="J169" i="6"/>
  <c r="J159" i="6"/>
  <c r="BK141" i="6"/>
  <c r="J175" i="7"/>
  <c r="BK166" i="7"/>
  <c r="J162" i="7"/>
  <c r="J154" i="7"/>
  <c r="BK148" i="7"/>
  <c r="BK143" i="7"/>
  <c r="J133" i="7"/>
  <c r="J181" i="7"/>
  <c r="BK177" i="7"/>
  <c r="J177" i="7"/>
  <c r="BK167" i="7"/>
  <c r="J159" i="7"/>
  <c r="J149" i="7"/>
  <c r="J143" i="7"/>
  <c r="BK138" i="7"/>
  <c r="J135" i="7"/>
  <c r="BK179" i="7"/>
  <c r="J172" i="7"/>
  <c r="J165" i="7"/>
  <c r="BK153" i="7"/>
  <c r="BK145" i="7"/>
  <c r="J137" i="7"/>
  <c r="J178" i="8"/>
  <c r="J167" i="8"/>
  <c r="BK137" i="8"/>
  <c r="BK131" i="8"/>
  <c r="BK168" i="8"/>
  <c r="J154" i="8"/>
  <c r="J141" i="8"/>
  <c r="J187" i="8"/>
  <c r="BK170" i="8"/>
  <c r="BK154" i="8"/>
  <c r="BK143" i="8"/>
  <c r="J172" i="8"/>
  <c r="J164" i="8"/>
  <c r="BK155" i="8"/>
  <c r="BK141" i="8"/>
  <c r="BK253" i="9"/>
  <c r="BK249" i="9"/>
  <c r="J242" i="9"/>
  <c r="J226" i="9"/>
  <c r="J218" i="9"/>
  <c r="BK209" i="9"/>
  <c r="J197" i="9"/>
  <c r="J188" i="9"/>
  <c r="J183" i="9"/>
  <c r="J177" i="9"/>
  <c r="J169" i="9"/>
  <c r="BK163" i="9"/>
  <c r="J152" i="9"/>
  <c r="J146" i="9"/>
  <c r="J139" i="9"/>
  <c r="BK261" i="9"/>
  <c r="BK258" i="9"/>
  <c r="BK251" i="9"/>
  <c r="J245" i="9"/>
  <c r="BK236" i="9"/>
  <c r="J231" i="9"/>
  <c r="J224" i="9"/>
  <c r="BK216" i="9"/>
  <c r="J210" i="9"/>
  <c r="BK198" i="9"/>
  <c r="BK191" i="9"/>
  <c r="J184" i="9"/>
  <c r="J174" i="9"/>
  <c r="J158" i="9"/>
  <c r="BK145" i="9"/>
  <c r="BK263" i="9"/>
  <c r="J258" i="9"/>
  <c r="BK252" i="9"/>
  <c r="J247" i="9"/>
  <c r="J238" i="9"/>
  <c r="BK233" i="9"/>
  <c r="BK218" i="9"/>
  <c r="J208" i="9"/>
  <c r="J203" i="9"/>
  <c r="J198" i="9"/>
  <c r="BK192" i="9"/>
  <c r="J182" i="9"/>
  <c r="BK171" i="9"/>
  <c r="BK164" i="9"/>
  <c r="BK158" i="9"/>
  <c r="BK154" i="9"/>
  <c r="BK149" i="9"/>
  <c r="BK137" i="9"/>
  <c r="J244" i="9"/>
  <c r="BK238" i="9"/>
  <c r="BK232" i="9"/>
  <c r="BK221" i="9"/>
  <c r="BK211" i="9"/>
  <c r="BK208" i="9"/>
  <c r="J201" i="9"/>
  <c r="BK189" i="9"/>
  <c r="J179" i="9"/>
  <c r="J164" i="9"/>
  <c r="J160" i="9"/>
  <c r="BK150" i="9"/>
  <c r="J144" i="9"/>
  <c r="J685" i="10"/>
  <c r="J486" i="10"/>
  <c r="BK427" i="10"/>
  <c r="BK358" i="10"/>
  <c r="BK349" i="10"/>
  <c r="J306" i="10"/>
  <c r="BK269" i="10"/>
  <c r="BK185" i="10"/>
  <c r="BK150" i="10"/>
  <c r="BK685" i="10"/>
  <c r="J622" i="10"/>
  <c r="J535" i="10"/>
  <c r="BK439" i="10"/>
  <c r="BK429" i="10"/>
  <c r="J376" i="10"/>
  <c r="J341" i="10"/>
  <c r="BK326" i="10"/>
  <c r="J269" i="10"/>
  <c r="BK182" i="10"/>
  <c r="J150" i="10"/>
  <c r="BK622" i="10"/>
  <c r="J492" i="10"/>
  <c r="BK435" i="10"/>
  <c r="J391" i="10"/>
  <c r="BK351" i="10"/>
  <c r="J336" i="10"/>
  <c r="BK300" i="10"/>
  <c r="BK237" i="10"/>
  <c r="BK153" i="10"/>
  <c r="J656" i="10"/>
  <c r="J552" i="10"/>
  <c r="BK505" i="10"/>
  <c r="BK441" i="10"/>
  <c r="BK391" i="10"/>
  <c r="J358" i="10"/>
  <c r="BK345" i="10"/>
  <c r="BK261" i="10"/>
  <c r="J172" i="10"/>
  <c r="J560" i="11"/>
  <c r="J522" i="11"/>
  <c r="BK490" i="11"/>
  <c r="BK433" i="11"/>
  <c r="J402" i="11"/>
  <c r="J335" i="11"/>
  <c r="J294" i="11"/>
  <c r="BK261" i="11"/>
  <c r="J174" i="11"/>
  <c r="J558" i="11"/>
  <c r="J500" i="11"/>
  <c r="BK474" i="11"/>
  <c r="BK460" i="11"/>
  <c r="J438" i="11"/>
  <c r="J387" i="11"/>
  <c r="BK363" i="11"/>
  <c r="J300" i="11"/>
  <c r="BK211" i="11"/>
  <c r="BK564" i="11"/>
  <c r="J534" i="11"/>
  <c r="BK518" i="11"/>
  <c r="BK446" i="11"/>
  <c r="BK352" i="11"/>
  <c r="J314" i="11"/>
  <c r="BK269" i="11"/>
  <c r="BK215" i="11"/>
  <c r="J186" i="11"/>
  <c r="BK152" i="11"/>
  <c r="J581" i="11"/>
  <c r="J564" i="11"/>
  <c r="BK523" i="11"/>
  <c r="BK500" i="11"/>
  <c r="BK452" i="11"/>
  <c r="BK414" i="11"/>
  <c r="BK387" i="11"/>
  <c r="J330" i="11"/>
  <c r="J261" i="11"/>
  <c r="J238" i="11"/>
  <c r="BK183" i="11"/>
  <c r="BK139" i="11"/>
  <c r="BK238" i="12"/>
  <c r="BK218" i="12"/>
  <c r="J189" i="12"/>
  <c r="BK169" i="12"/>
  <c r="J222" i="12"/>
  <c r="J182" i="12"/>
  <c r="J223" i="12"/>
  <c r="BK182" i="12"/>
  <c r="J238" i="12"/>
  <c r="J216" i="12"/>
  <c r="BK185" i="12"/>
  <c r="J127" i="12"/>
  <c r="J255" i="13"/>
  <c r="J198" i="13"/>
  <c r="J157" i="13"/>
  <c r="BK137" i="13"/>
  <c r="BK262" i="13"/>
  <c r="BK233" i="13"/>
  <c r="J207" i="13"/>
  <c r="J181" i="13"/>
  <c r="BK139" i="13"/>
  <c r="BK218" i="13"/>
  <c r="BK207" i="13"/>
  <c r="J189" i="13"/>
  <c r="BK163" i="13"/>
  <c r="J139" i="13"/>
  <c r="BK264" i="13"/>
  <c r="BK211" i="13"/>
  <c r="BK178" i="13"/>
  <c r="BK147" i="13"/>
  <c r="J180" i="14"/>
  <c r="BK162" i="14"/>
  <c r="J156" i="14"/>
  <c r="J142" i="14"/>
  <c r="J130" i="14"/>
  <c r="BK179" i="14"/>
  <c r="BK164" i="14"/>
  <c r="BK154" i="14"/>
  <c r="J149" i="14"/>
  <c r="J134" i="14"/>
  <c r="BK180" i="14"/>
  <c r="BK174" i="14"/>
  <c r="BK166" i="14"/>
  <c r="BK156" i="14"/>
  <c r="BK151" i="14"/>
  <c r="BK138" i="14"/>
  <c r="J128" i="14"/>
  <c r="J178" i="14"/>
  <c r="J161" i="14"/>
  <c r="BK155" i="14"/>
  <c r="BK144" i="14"/>
  <c r="J138" i="14"/>
  <c r="BK135" i="14"/>
  <c r="BK132" i="14"/>
  <c r="BK195" i="15"/>
  <c r="J188" i="15"/>
  <c r="J179" i="15"/>
  <c r="J167" i="15"/>
  <c r="J164" i="15"/>
  <c r="J160" i="15"/>
  <c r="BK149" i="15"/>
  <c r="BK134" i="15"/>
  <c r="J191" i="15"/>
  <c r="BK183" i="15"/>
  <c r="BK179" i="15"/>
  <c r="BK169" i="15"/>
  <c r="BK160" i="15"/>
  <c r="J154" i="15"/>
  <c r="BK150" i="15"/>
  <c r="J141" i="15"/>
  <c r="BK188" i="15"/>
  <c r="BK182" i="15"/>
  <c r="J169" i="15"/>
  <c r="J156" i="15"/>
  <c r="J146" i="15"/>
  <c r="BK133" i="15"/>
  <c r="J196" i="15"/>
  <c r="BK175" i="15"/>
  <c r="J165" i="15"/>
  <c r="BK158" i="15"/>
  <c r="J148" i="15"/>
  <c r="J136" i="15"/>
  <c r="BK131" i="15"/>
  <c r="BK161" i="16"/>
  <c r="BK152" i="16"/>
  <c r="J141" i="16"/>
  <c r="BK132" i="16"/>
  <c r="J161" i="16"/>
  <c r="BK157" i="16"/>
  <c r="BK143" i="16"/>
  <c r="J134" i="16"/>
  <c r="BK158" i="16"/>
  <c r="J147" i="16"/>
  <c r="J135" i="16"/>
  <c r="J155" i="16"/>
  <c r="J151" i="16"/>
  <c r="J146" i="16"/>
  <c r="BK136" i="16"/>
  <c r="BK191" i="17"/>
  <c r="J172" i="17"/>
  <c r="BK163" i="17"/>
  <c r="BK155" i="17"/>
  <c r="BK143" i="17"/>
  <c r="J180" i="17"/>
  <c r="BK159" i="17"/>
  <c r="J150" i="17"/>
  <c r="BK189" i="17"/>
  <c r="J168" i="17"/>
  <c r="J160" i="17"/>
  <c r="BK151" i="17"/>
  <c r="J143" i="17"/>
  <c r="J192" i="17"/>
  <c r="BK182" i="17"/>
  <c r="BK170" i="17"/>
  <c r="J162" i="17"/>
  <c r="J157" i="17"/>
  <c r="BK149" i="17"/>
  <c r="J144" i="17"/>
  <c r="BK160" i="18"/>
  <c r="BK149" i="18"/>
  <c r="J165" i="18"/>
  <c r="J160" i="18"/>
  <c r="J157" i="18"/>
  <c r="BK152" i="18"/>
  <c r="J145" i="18"/>
  <c r="J139" i="18"/>
  <c r="BK167" i="18"/>
  <c r="J155" i="18"/>
  <c r="J151" i="18"/>
  <c r="J142" i="18"/>
  <c r="J138" i="18"/>
  <c r="BK165" i="18"/>
  <c r="BK150" i="18"/>
  <c r="BK144" i="18"/>
  <c r="J173" i="19"/>
  <c r="J160" i="19"/>
  <c r="BK151" i="19"/>
  <c r="J145" i="19"/>
  <c r="J199" i="19"/>
  <c r="J190" i="19"/>
  <c r="BK179" i="19"/>
  <c r="J162" i="19"/>
  <c r="BK155" i="19"/>
  <c r="J146" i="19"/>
  <c r="BK200" i="19"/>
  <c r="BK188" i="19"/>
  <c r="BK177" i="19"/>
  <c r="BK167" i="19"/>
  <c r="BK162" i="19"/>
  <c r="BK154" i="19"/>
  <c r="BK144" i="19"/>
  <c r="BK193" i="19"/>
  <c r="J181" i="19"/>
  <c r="J167" i="19"/>
  <c r="J155" i="19"/>
  <c r="BK148" i="19"/>
  <c r="J141" i="19"/>
  <c r="BK142" i="20"/>
  <c r="J133" i="20"/>
  <c r="BK127" i="20"/>
  <c r="J178" i="20"/>
  <c r="BK172" i="20"/>
  <c r="J165" i="20"/>
  <c r="J160" i="20"/>
  <c r="J153" i="20"/>
  <c r="BK138" i="20"/>
  <c r="J126" i="20"/>
  <c r="J183" i="20"/>
  <c r="J176" i="20"/>
  <c r="J171" i="20"/>
  <c r="BK161" i="20"/>
  <c r="J152" i="20"/>
  <c r="BK149" i="20"/>
  <c r="J145" i="20"/>
  <c r="J138" i="20"/>
  <c r="BK133" i="20"/>
  <c r="J125" i="20"/>
  <c r="BK182" i="20"/>
  <c r="BK178" i="20"/>
  <c r="BK173" i="20"/>
  <c r="J169" i="20"/>
  <c r="BK165" i="20"/>
  <c r="BK160" i="20"/>
  <c r="BK157" i="20"/>
  <c r="J151" i="20"/>
  <c r="BK145" i="20"/>
  <c r="BK136" i="20"/>
  <c r="BK132" i="20"/>
  <c r="BK206" i="21"/>
  <c r="J194" i="21"/>
  <c r="BK191" i="21"/>
  <c r="BK180" i="21"/>
  <c r="J166" i="21"/>
  <c r="J159" i="21"/>
  <c r="J152" i="21"/>
  <c r="J143" i="21"/>
  <c r="J137" i="21"/>
  <c r="BK126" i="21"/>
  <c r="J206" i="21"/>
  <c r="BK201" i="21"/>
  <c r="J193" i="21"/>
  <c r="J187" i="21"/>
  <c r="BK178" i="21"/>
  <c r="BK170" i="21"/>
  <c r="J162" i="21"/>
  <c r="BK155" i="21"/>
  <c r="J144" i="21"/>
  <c r="J139" i="21"/>
  <c r="J129" i="21"/>
  <c r="BK212" i="21"/>
  <c r="J203" i="21"/>
  <c r="BK196" i="21"/>
  <c r="BK187" i="21"/>
  <c r="BK181" i="21"/>
  <c r="J175" i="21"/>
  <c r="BK166" i="21"/>
  <c r="BK161" i="21"/>
  <c r="BK151" i="21"/>
  <c r="J136" i="21"/>
  <c r="BK131" i="21"/>
  <c r="J210" i="21"/>
  <c r="BK207" i="21"/>
  <c r="J199" i="21"/>
  <c r="J190" i="21"/>
  <c r="J182" i="21"/>
  <c r="J178" i="21"/>
  <c r="J171" i="21"/>
  <c r="BK165" i="21"/>
  <c r="BK153" i="21"/>
  <c r="J150" i="21"/>
  <c r="J142" i="21"/>
  <c r="BK136" i="21"/>
  <c r="J130" i="21"/>
  <c r="J254" i="22"/>
  <c r="BK230" i="22"/>
  <c r="J190" i="22"/>
  <c r="J145" i="22"/>
  <c r="J234" i="22"/>
  <c r="J207" i="22"/>
  <c r="BK194" i="22"/>
  <c r="J140" i="22"/>
  <c r="BK248" i="22"/>
  <c r="BK237" i="22"/>
  <c r="J197" i="22"/>
  <c r="BK175" i="22"/>
  <c r="BK145" i="22"/>
  <c r="BK234" i="22"/>
  <c r="BK207" i="22"/>
  <c r="J182" i="22"/>
  <c r="J147" i="22"/>
  <c r="T334" i="11" l="1"/>
  <c r="T525" i="4"/>
  <c r="P289" i="10"/>
  <c r="T289" i="10"/>
  <c r="T566" i="11"/>
  <c r="R525" i="4"/>
  <c r="R139" i="2"/>
  <c r="T157" i="2"/>
  <c r="R167" i="2"/>
  <c r="BK176" i="2"/>
  <c r="J176" i="2"/>
  <c r="J102" i="2" s="1"/>
  <c r="BK182" i="2"/>
  <c r="J182" i="2" s="1"/>
  <c r="J104" i="2" s="1"/>
  <c r="P192" i="2"/>
  <c r="P196" i="2"/>
  <c r="BK201" i="2"/>
  <c r="J201" i="2"/>
  <c r="J110" i="2" s="1"/>
  <c r="BK208" i="2"/>
  <c r="J208" i="2" s="1"/>
  <c r="J111" i="2" s="1"/>
  <c r="P213" i="2"/>
  <c r="T216" i="2"/>
  <c r="BK228" i="2"/>
  <c r="J228" i="2" s="1"/>
  <c r="J116" i="2" s="1"/>
  <c r="BK128" i="3"/>
  <c r="J128" i="3" s="1"/>
  <c r="J100" i="3" s="1"/>
  <c r="T234" i="3"/>
  <c r="BK268" i="3"/>
  <c r="J268" i="3" s="1"/>
  <c r="J103" i="3" s="1"/>
  <c r="T268" i="3"/>
  <c r="T274" i="3"/>
  <c r="R152" i="4"/>
  <c r="T218" i="4"/>
  <c r="R225" i="4"/>
  <c r="T247" i="4"/>
  <c r="R272" i="4"/>
  <c r="P299" i="4"/>
  <c r="P323" i="4"/>
  <c r="P350" i="4"/>
  <c r="T381" i="4"/>
  <c r="T412" i="4"/>
  <c r="BK445" i="4"/>
  <c r="J445" i="4" s="1"/>
  <c r="J114" i="4" s="1"/>
  <c r="T471" i="4"/>
  <c r="T497" i="4"/>
  <c r="T537" i="4"/>
  <c r="R563" i="4"/>
  <c r="P601" i="4"/>
  <c r="T610" i="4"/>
  <c r="R632" i="4"/>
  <c r="P650" i="4"/>
  <c r="BK658" i="4"/>
  <c r="J658" i="4" s="1"/>
  <c r="J125" i="4" s="1"/>
  <c r="R128" i="5"/>
  <c r="BK151" i="5"/>
  <c r="J151" i="5" s="1"/>
  <c r="J99" i="5" s="1"/>
  <c r="BK173" i="5"/>
  <c r="J173" i="5" s="1"/>
  <c r="J100" i="5" s="1"/>
  <c r="T190" i="5"/>
  <c r="R207" i="5"/>
  <c r="R237" i="5"/>
  <c r="P256" i="5"/>
  <c r="P269" i="5"/>
  <c r="R280" i="5"/>
  <c r="BK129" i="6"/>
  <c r="J129" i="6" s="1"/>
  <c r="J100" i="6" s="1"/>
  <c r="BK139" i="6"/>
  <c r="J139" i="6" s="1"/>
  <c r="J101" i="6" s="1"/>
  <c r="BK149" i="6"/>
  <c r="J149" i="6" s="1"/>
  <c r="J102" i="6" s="1"/>
  <c r="BK153" i="6"/>
  <c r="J153" i="6" s="1"/>
  <c r="J103" i="6" s="1"/>
  <c r="BK158" i="6"/>
  <c r="J158" i="6" s="1"/>
  <c r="J104" i="6" s="1"/>
  <c r="BK167" i="6"/>
  <c r="J167" i="6" s="1"/>
  <c r="J105" i="6" s="1"/>
  <c r="R131" i="7"/>
  <c r="P141" i="7"/>
  <c r="P151" i="7"/>
  <c r="R155" i="7"/>
  <c r="T160" i="7"/>
  <c r="P169" i="7"/>
  <c r="P176" i="7"/>
  <c r="P182" i="7"/>
  <c r="P130" i="8"/>
  <c r="T142" i="8"/>
  <c r="R153" i="8"/>
  <c r="BK174" i="8"/>
  <c r="J174" i="8"/>
  <c r="J105" i="8" s="1"/>
  <c r="BK185" i="8"/>
  <c r="J185" i="8" s="1"/>
  <c r="J106" i="8" s="1"/>
  <c r="T129" i="9"/>
  <c r="T138" i="9"/>
  <c r="R143" i="9"/>
  <c r="P165" i="9"/>
  <c r="T170" i="9"/>
  <c r="T133" i="10"/>
  <c r="BK159" i="10"/>
  <c r="J159" i="10" s="1"/>
  <c r="J99" i="10" s="1"/>
  <c r="BK305" i="10"/>
  <c r="J305" i="10" s="1"/>
  <c r="J102" i="10" s="1"/>
  <c r="BK348" i="10"/>
  <c r="J348" i="10" s="1"/>
  <c r="J103" i="10" s="1"/>
  <c r="T357" i="10"/>
  <c r="R430" i="10"/>
  <c r="P440" i="10"/>
  <c r="R491" i="10"/>
  <c r="R682" i="10"/>
  <c r="R135" i="11"/>
  <c r="R205" i="11"/>
  <c r="R260" i="11"/>
  <c r="R346" i="11"/>
  <c r="T368" i="11"/>
  <c r="P441" i="11"/>
  <c r="P451" i="11"/>
  <c r="BK495" i="11"/>
  <c r="J495" i="11" s="1"/>
  <c r="J106" i="11" s="1"/>
  <c r="BK515" i="11"/>
  <c r="J515" i="11" s="1"/>
  <c r="J107" i="11" s="1"/>
  <c r="BK521" i="11"/>
  <c r="J521" i="11" s="1"/>
  <c r="J108" i="11" s="1"/>
  <c r="T525" i="11"/>
  <c r="T524" i="11" s="1"/>
  <c r="T559" i="11"/>
  <c r="P126" i="12"/>
  <c r="P171" i="12"/>
  <c r="T215" i="12"/>
  <c r="R221" i="12"/>
  <c r="T225" i="12"/>
  <c r="T224" i="12" s="1"/>
  <c r="P131" i="13"/>
  <c r="BK146" i="13"/>
  <c r="J146" i="13" s="1"/>
  <c r="J99" i="13" s="1"/>
  <c r="BK177" i="13"/>
  <c r="J177" i="13" s="1"/>
  <c r="J100" i="13" s="1"/>
  <c r="T197" i="13"/>
  <c r="R206" i="13"/>
  <c r="P219" i="13"/>
  <c r="T234" i="13"/>
  <c r="T256" i="13"/>
  <c r="P127" i="14"/>
  <c r="BK140" i="14"/>
  <c r="J140" i="14" s="1"/>
  <c r="J99" i="14" s="1"/>
  <c r="R148" i="14"/>
  <c r="P167" i="14"/>
  <c r="T176" i="14"/>
  <c r="T175" i="14"/>
  <c r="BK129" i="15"/>
  <c r="R147" i="15"/>
  <c r="R174" i="15"/>
  <c r="R178" i="15"/>
  <c r="R177" i="15" s="1"/>
  <c r="R194" i="15"/>
  <c r="R193" i="15" s="1"/>
  <c r="BK130" i="16"/>
  <c r="J130" i="16" s="1"/>
  <c r="J100" i="16" s="1"/>
  <c r="BK145" i="16"/>
  <c r="J145" i="16" s="1"/>
  <c r="J101" i="16" s="1"/>
  <c r="BK150" i="16"/>
  <c r="J150" i="16" s="1"/>
  <c r="J102" i="16" s="1"/>
  <c r="BK156" i="16"/>
  <c r="J156" i="16" s="1"/>
  <c r="J103" i="16" s="1"/>
  <c r="BK159" i="16"/>
  <c r="J159" i="16" s="1"/>
  <c r="J104" i="16"/>
  <c r="T159" i="16"/>
  <c r="T162" i="16"/>
  <c r="R141" i="17"/>
  <c r="P153" i="17"/>
  <c r="BK158" i="17"/>
  <c r="J158" i="17" s="1"/>
  <c r="J102" i="17" s="1"/>
  <c r="T158" i="17"/>
  <c r="R164" i="17"/>
  <c r="R171" i="17"/>
  <c r="R176" i="17"/>
  <c r="R181" i="17"/>
  <c r="T190" i="17"/>
  <c r="P133" i="18"/>
  <c r="BK136" i="18"/>
  <c r="J136" i="18" s="1"/>
  <c r="J102" i="18" s="1"/>
  <c r="R136" i="18"/>
  <c r="R143" i="18"/>
  <c r="P140" i="19"/>
  <c r="BK150" i="19"/>
  <c r="J150" i="19" s="1"/>
  <c r="J102" i="19" s="1"/>
  <c r="T150" i="19"/>
  <c r="R180" i="19"/>
  <c r="BK189" i="19"/>
  <c r="J189" i="19"/>
  <c r="J112" i="19" s="1"/>
  <c r="T189" i="19"/>
  <c r="R194" i="19"/>
  <c r="BK124" i="21"/>
  <c r="J124" i="21" s="1"/>
  <c r="J100" i="21" s="1"/>
  <c r="P125" i="22"/>
  <c r="P150" i="22"/>
  <c r="P177" i="22"/>
  <c r="P139" i="2"/>
  <c r="BK157" i="2"/>
  <c r="J157" i="2"/>
  <c r="J100" i="2" s="1"/>
  <c r="BK167" i="2"/>
  <c r="J167" i="2" s="1"/>
  <c r="J101" i="2" s="1"/>
  <c r="T176" i="2"/>
  <c r="P182" i="2"/>
  <c r="BK192" i="2"/>
  <c r="J192" i="2" s="1"/>
  <c r="J107" i="2" s="1"/>
  <c r="BK196" i="2"/>
  <c r="J196" i="2" s="1"/>
  <c r="J108" i="2"/>
  <c r="T201" i="2"/>
  <c r="R208" i="2"/>
  <c r="T213" i="2"/>
  <c r="R216" i="2"/>
  <c r="R228" i="2"/>
  <c r="T128" i="3"/>
  <c r="P234" i="3"/>
  <c r="R274" i="3"/>
  <c r="T152" i="4"/>
  <c r="P218" i="4"/>
  <c r="P225" i="4"/>
  <c r="R247" i="4"/>
  <c r="T272" i="4"/>
  <c r="BK299" i="4"/>
  <c r="J299" i="4" s="1"/>
  <c r="J107" i="4" s="1"/>
  <c r="BK323" i="4"/>
  <c r="J323" i="4" s="1"/>
  <c r="J108" i="4" s="1"/>
  <c r="BK350" i="4"/>
  <c r="J350" i="4" s="1"/>
  <c r="J109" i="4" s="1"/>
  <c r="R381" i="4"/>
  <c r="BK412" i="4"/>
  <c r="J412" i="4" s="1"/>
  <c r="J112" i="4" s="1"/>
  <c r="P445" i="4"/>
  <c r="BK471" i="4"/>
  <c r="J471" i="4" s="1"/>
  <c r="J115" i="4" s="1"/>
  <c r="BK497" i="4"/>
  <c r="J497" i="4" s="1"/>
  <c r="J116" i="4" s="1"/>
  <c r="R537" i="4"/>
  <c r="BK563" i="4"/>
  <c r="J563" i="4" s="1"/>
  <c r="J119" i="4" s="1"/>
  <c r="BK601" i="4"/>
  <c r="J601" i="4" s="1"/>
  <c r="J121" i="4" s="1"/>
  <c r="BK610" i="4"/>
  <c r="J610" i="4" s="1"/>
  <c r="J122" i="4" s="1"/>
  <c r="BK632" i="4"/>
  <c r="J632" i="4" s="1"/>
  <c r="J123" i="4" s="1"/>
  <c r="R650" i="4"/>
  <c r="R658" i="4"/>
  <c r="T128" i="5"/>
  <c r="T148" i="5"/>
  <c r="R151" i="5"/>
  <c r="R173" i="5"/>
  <c r="BK190" i="5"/>
  <c r="J190" i="5" s="1"/>
  <c r="J101" i="5" s="1"/>
  <c r="P207" i="5"/>
  <c r="T237" i="5"/>
  <c r="BK256" i="5"/>
  <c r="BK255" i="5" s="1"/>
  <c r="J255" i="5" s="1"/>
  <c r="J104" i="5" s="1"/>
  <c r="BK269" i="5"/>
  <c r="J269" i="5" s="1"/>
  <c r="J106" i="5" s="1"/>
  <c r="BK280" i="5"/>
  <c r="J280" i="5" s="1"/>
  <c r="J107" i="5" s="1"/>
  <c r="R129" i="6"/>
  <c r="P139" i="6"/>
  <c r="T149" i="6"/>
  <c r="R153" i="6"/>
  <c r="P158" i="6"/>
  <c r="P167" i="6"/>
  <c r="P131" i="7"/>
  <c r="BK141" i="7"/>
  <c r="J141" i="7" s="1"/>
  <c r="J101" i="7" s="1"/>
  <c r="BK151" i="7"/>
  <c r="J151" i="7" s="1"/>
  <c r="J102" i="7" s="1"/>
  <c r="BK155" i="7"/>
  <c r="J155" i="7" s="1"/>
  <c r="J103" i="7" s="1"/>
  <c r="BK160" i="7"/>
  <c r="J160" i="7" s="1"/>
  <c r="J104" i="7" s="1"/>
  <c r="BK169" i="7"/>
  <c r="J169" i="7" s="1"/>
  <c r="J105" i="7" s="1"/>
  <c r="BK176" i="7"/>
  <c r="J176" i="7" s="1"/>
  <c r="J106" i="7" s="1"/>
  <c r="BK182" i="7"/>
  <c r="J182" i="7" s="1"/>
  <c r="J107" i="7" s="1"/>
  <c r="R130" i="8"/>
  <c r="P142" i="8"/>
  <c r="P153" i="8"/>
  <c r="T174" i="8"/>
  <c r="T185" i="8"/>
  <c r="P129" i="9"/>
  <c r="BK138" i="9"/>
  <c r="J138" i="9" s="1"/>
  <c r="J102" i="9" s="1"/>
  <c r="T143" i="9"/>
  <c r="T165" i="9"/>
  <c r="P170" i="9"/>
  <c r="P133" i="10"/>
  <c r="T159" i="10"/>
  <c r="T305" i="10"/>
  <c r="T348" i="10"/>
  <c r="P357" i="10"/>
  <c r="P430" i="10"/>
  <c r="R440" i="10"/>
  <c r="P491" i="10"/>
  <c r="P682" i="10"/>
  <c r="P135" i="11"/>
  <c r="BK205" i="11"/>
  <c r="J205" i="11" s="1"/>
  <c r="J99" i="11" s="1"/>
  <c r="BK260" i="11"/>
  <c r="J260" i="11" s="1"/>
  <c r="J100" i="11"/>
  <c r="T346" i="11"/>
  <c r="BK368" i="11"/>
  <c r="J368" i="11" s="1"/>
  <c r="J103" i="11" s="1"/>
  <c r="BK441" i="11"/>
  <c r="J441" i="11" s="1"/>
  <c r="J104" i="11" s="1"/>
  <c r="BK451" i="11"/>
  <c r="J451" i="11" s="1"/>
  <c r="J105" i="11" s="1"/>
  <c r="T495" i="11"/>
  <c r="T515" i="11"/>
  <c r="T521" i="11"/>
  <c r="P525" i="11"/>
  <c r="R559" i="11"/>
  <c r="BK126" i="12"/>
  <c r="J126" i="12" s="1"/>
  <c r="J98" i="12" s="1"/>
  <c r="T171" i="12"/>
  <c r="R215" i="12"/>
  <c r="BK221" i="12"/>
  <c r="J221" i="12" s="1"/>
  <c r="J101" i="12" s="1"/>
  <c r="R225" i="12"/>
  <c r="R224" i="12" s="1"/>
  <c r="R131" i="13"/>
  <c r="R146" i="13"/>
  <c r="R177" i="13"/>
  <c r="BK197" i="13"/>
  <c r="J197" i="13" s="1"/>
  <c r="J102" i="13" s="1"/>
  <c r="P206" i="13"/>
  <c r="BK219" i="13"/>
  <c r="BK234" i="13"/>
  <c r="J234" i="13" s="1"/>
  <c r="J107" i="13" s="1"/>
  <c r="BK256" i="13"/>
  <c r="J256" i="13" s="1"/>
  <c r="J108" i="13" s="1"/>
  <c r="R127" i="14"/>
  <c r="P140" i="14"/>
  <c r="BK148" i="14"/>
  <c r="BK167" i="14"/>
  <c r="J167" i="14" s="1"/>
  <c r="J102" i="14" s="1"/>
  <c r="BK176" i="14"/>
  <c r="J176" i="14" s="1"/>
  <c r="J105" i="14" s="1"/>
  <c r="R129" i="15"/>
  <c r="P147" i="15"/>
  <c r="T174" i="15"/>
  <c r="T178" i="15"/>
  <c r="T177" i="15" s="1"/>
  <c r="T194" i="15"/>
  <c r="T193" i="15" s="1"/>
  <c r="R130" i="16"/>
  <c r="R145" i="16"/>
  <c r="P150" i="16"/>
  <c r="R156" i="16"/>
  <c r="BK162" i="16"/>
  <c r="J162" i="16" s="1"/>
  <c r="J105" i="16" s="1"/>
  <c r="P124" i="21"/>
  <c r="P123" i="21" s="1"/>
  <c r="P122" i="21" s="1"/>
  <c r="AU120" i="1" s="1"/>
  <c r="R125" i="22"/>
  <c r="R150" i="22"/>
  <c r="R169" i="22"/>
  <c r="R177" i="22"/>
  <c r="P229" i="22"/>
  <c r="BK139" i="2"/>
  <c r="J139" i="2" s="1"/>
  <c r="J98" i="2"/>
  <c r="P157" i="2"/>
  <c r="P167" i="2"/>
  <c r="P176" i="2"/>
  <c r="T182" i="2"/>
  <c r="T192" i="2"/>
  <c r="T196" i="2"/>
  <c r="P201" i="2"/>
  <c r="T208" i="2"/>
  <c r="R213" i="2"/>
  <c r="P216" i="2"/>
  <c r="T228" i="2"/>
  <c r="R128" i="3"/>
  <c r="R234" i="3"/>
  <c r="R268" i="3"/>
  <c r="P274" i="3"/>
  <c r="BK152" i="4"/>
  <c r="J152" i="4" s="1"/>
  <c r="J101" i="4" s="1"/>
  <c r="BK218" i="4"/>
  <c r="J218" i="4" s="1"/>
  <c r="J103" i="4" s="1"/>
  <c r="T225" i="4"/>
  <c r="BK247" i="4"/>
  <c r="J247" i="4" s="1"/>
  <c r="J105" i="4" s="1"/>
  <c r="BK272" i="4"/>
  <c r="J272" i="4" s="1"/>
  <c r="J106" i="4" s="1"/>
  <c r="R299" i="4"/>
  <c r="R323" i="4"/>
  <c r="R350" i="4"/>
  <c r="P381" i="4"/>
  <c r="P412" i="4"/>
  <c r="R445" i="4"/>
  <c r="R471" i="4"/>
  <c r="P497" i="4"/>
  <c r="P537" i="4"/>
  <c r="T563" i="4"/>
  <c r="R601" i="4"/>
  <c r="P610" i="4"/>
  <c r="P632" i="4"/>
  <c r="BK650" i="4"/>
  <c r="J650" i="4" s="1"/>
  <c r="J124" i="4" s="1"/>
  <c r="P658" i="4"/>
  <c r="P128" i="5"/>
  <c r="R148" i="5"/>
  <c r="T151" i="5"/>
  <c r="T173" i="5"/>
  <c r="P190" i="5"/>
  <c r="T207" i="5"/>
  <c r="P237" i="5"/>
  <c r="T256" i="5"/>
  <c r="T269" i="5"/>
  <c r="T280" i="5"/>
  <c r="T129" i="6"/>
  <c r="T139" i="6"/>
  <c r="R149" i="6"/>
  <c r="P153" i="6"/>
  <c r="T158" i="6"/>
  <c r="R167" i="6"/>
  <c r="T131" i="7"/>
  <c r="R141" i="7"/>
  <c r="R151" i="7"/>
  <c r="T155" i="7"/>
  <c r="R160" i="7"/>
  <c r="T169" i="7"/>
  <c r="T176" i="7"/>
  <c r="T182" i="7"/>
  <c r="T130" i="8"/>
  <c r="BK153" i="8"/>
  <c r="J153" i="8" s="1"/>
  <c r="J103" i="8" s="1"/>
  <c r="P174" i="8"/>
  <c r="P173" i="8" s="1"/>
  <c r="P185" i="8"/>
  <c r="R129" i="9"/>
  <c r="P138" i="9"/>
  <c r="BK143" i="9"/>
  <c r="J143" i="9" s="1"/>
  <c r="J103" i="9"/>
  <c r="R165" i="9"/>
  <c r="R170" i="9"/>
  <c r="BK133" i="10"/>
  <c r="J133" i="10" s="1"/>
  <c r="J98" i="10" s="1"/>
  <c r="R159" i="10"/>
  <c r="P305" i="10"/>
  <c r="R348" i="10"/>
  <c r="BK357" i="10"/>
  <c r="J357" i="10" s="1"/>
  <c r="J106" i="10" s="1"/>
  <c r="BK430" i="10"/>
  <c r="J430" i="10" s="1"/>
  <c r="J107" i="10" s="1"/>
  <c r="T430" i="10"/>
  <c r="T440" i="10"/>
  <c r="BK491" i="10"/>
  <c r="J491" i="10" s="1"/>
  <c r="J109" i="10" s="1"/>
  <c r="BK682" i="10"/>
  <c r="J682" i="10" s="1"/>
  <c r="J110" i="10" s="1"/>
  <c r="BK135" i="11"/>
  <c r="J135" i="11" s="1"/>
  <c r="J98" i="11" s="1"/>
  <c r="P205" i="11"/>
  <c r="T260" i="11"/>
  <c r="BK346" i="11"/>
  <c r="J346" i="11" s="1"/>
  <c r="J102" i="11" s="1"/>
  <c r="R368" i="11"/>
  <c r="T441" i="11"/>
  <c r="T451" i="11"/>
  <c r="R495" i="11"/>
  <c r="R515" i="11"/>
  <c r="P521" i="11"/>
  <c r="BK525" i="11"/>
  <c r="J525" i="11" s="1"/>
  <c r="J110" i="11" s="1"/>
  <c r="BK559" i="11"/>
  <c r="J559" i="11" s="1"/>
  <c r="J111" i="11" s="1"/>
  <c r="T126" i="12"/>
  <c r="R171" i="12"/>
  <c r="P215" i="12"/>
  <c r="T221" i="12"/>
  <c r="BK225" i="12"/>
  <c r="T131" i="13"/>
  <c r="P146" i="13"/>
  <c r="P177" i="13"/>
  <c r="R197" i="13"/>
  <c r="T206" i="13"/>
  <c r="T219" i="13"/>
  <c r="R234" i="13"/>
  <c r="P256" i="13"/>
  <c r="T127" i="14"/>
  <c r="T140" i="14"/>
  <c r="P148" i="14"/>
  <c r="R167" i="14"/>
  <c r="P176" i="14"/>
  <c r="P175" i="14" s="1"/>
  <c r="T129" i="15"/>
  <c r="T147" i="15"/>
  <c r="BK174" i="15"/>
  <c r="J174" i="15" s="1"/>
  <c r="J103" i="15" s="1"/>
  <c r="P178" i="15"/>
  <c r="P177" i="15" s="1"/>
  <c r="BK194" i="15"/>
  <c r="J194" i="15" s="1"/>
  <c r="J107" i="15" s="1"/>
  <c r="T130" i="16"/>
  <c r="T145" i="16"/>
  <c r="R150" i="16"/>
  <c r="P156" i="16"/>
  <c r="P159" i="16"/>
  <c r="P162" i="16"/>
  <c r="P141" i="17"/>
  <c r="BK153" i="17"/>
  <c r="J153" i="17" s="1"/>
  <c r="J101" i="17" s="1"/>
  <c r="T153" i="17"/>
  <c r="R158" i="17"/>
  <c r="P164" i="17"/>
  <c r="P171" i="17"/>
  <c r="P176" i="17"/>
  <c r="P181" i="17"/>
  <c r="P190" i="17"/>
  <c r="R133" i="18"/>
  <c r="BK143" i="18"/>
  <c r="J143" i="18" s="1"/>
  <c r="J103" i="18" s="1"/>
  <c r="P143" i="18"/>
  <c r="BK140" i="19"/>
  <c r="J140" i="19" s="1"/>
  <c r="J100" i="19" s="1"/>
  <c r="T140" i="19"/>
  <c r="P143" i="19"/>
  <c r="T143" i="19"/>
  <c r="R150" i="19"/>
  <c r="P180" i="19"/>
  <c r="R189" i="19"/>
  <c r="T194" i="19"/>
  <c r="P124" i="20"/>
  <c r="P123" i="20" s="1"/>
  <c r="P122" i="20" s="1"/>
  <c r="AU119" i="1" s="1"/>
  <c r="R124" i="20"/>
  <c r="R123" i="20" s="1"/>
  <c r="R122" i="20" s="1"/>
  <c r="T124" i="21"/>
  <c r="T123" i="21" s="1"/>
  <c r="T122" i="21" s="1"/>
  <c r="BK125" i="22"/>
  <c r="J125" i="22" s="1"/>
  <c r="J98" i="22" s="1"/>
  <c r="BK150" i="22"/>
  <c r="J150" i="22" s="1"/>
  <c r="J99" i="22" s="1"/>
  <c r="BK169" i="22"/>
  <c r="J169" i="22" s="1"/>
  <c r="J100" i="22" s="1"/>
  <c r="BK177" i="22"/>
  <c r="J177" i="22" s="1"/>
  <c r="J101" i="22" s="1"/>
  <c r="BK229" i="22"/>
  <c r="J229" i="22"/>
  <c r="J102" i="22" s="1"/>
  <c r="T229" i="22"/>
  <c r="T139" i="2"/>
  <c r="T137" i="2" s="1"/>
  <c r="T136" i="2" s="1"/>
  <c r="R157" i="2"/>
  <c r="T167" i="2"/>
  <c r="R176" i="2"/>
  <c r="R182" i="2"/>
  <c r="R192" i="2"/>
  <c r="R196" i="2"/>
  <c r="R201" i="2"/>
  <c r="P208" i="2"/>
  <c r="BK213" i="2"/>
  <c r="J213" i="2" s="1"/>
  <c r="J113" i="2" s="1"/>
  <c r="BK216" i="2"/>
  <c r="J216" i="2" s="1"/>
  <c r="J114" i="2" s="1"/>
  <c r="P228" i="2"/>
  <c r="P128" i="3"/>
  <c r="BK234" i="3"/>
  <c r="J234" i="3" s="1"/>
  <c r="J101" i="3" s="1"/>
  <c r="P268" i="3"/>
  <c r="BK274" i="3"/>
  <c r="J274" i="3" s="1"/>
  <c r="J104" i="3" s="1"/>
  <c r="P152" i="4"/>
  <c r="R218" i="4"/>
  <c r="BK225" i="4"/>
  <c r="J225" i="4" s="1"/>
  <c r="J104" i="4" s="1"/>
  <c r="P247" i="4"/>
  <c r="P272" i="4"/>
  <c r="T299" i="4"/>
  <c r="T323" i="4"/>
  <c r="T350" i="4"/>
  <c r="BK381" i="4"/>
  <c r="J381" i="4" s="1"/>
  <c r="J111" i="4" s="1"/>
  <c r="R412" i="4"/>
  <c r="T445" i="4"/>
  <c r="P471" i="4"/>
  <c r="R497" i="4"/>
  <c r="BK537" i="4"/>
  <c r="J537" i="4" s="1"/>
  <c r="J118" i="4" s="1"/>
  <c r="P563" i="4"/>
  <c r="T601" i="4"/>
  <c r="R610" i="4"/>
  <c r="T632" i="4"/>
  <c r="T650" i="4"/>
  <c r="T658" i="4"/>
  <c r="BK128" i="5"/>
  <c r="J128" i="5" s="1"/>
  <c r="J97" i="5" s="1"/>
  <c r="BK148" i="5"/>
  <c r="J148" i="5" s="1"/>
  <c r="J98" i="5" s="1"/>
  <c r="P148" i="5"/>
  <c r="P151" i="5"/>
  <c r="P173" i="5"/>
  <c r="R190" i="5"/>
  <c r="BK207" i="5"/>
  <c r="J207" i="5" s="1"/>
  <c r="J102" i="5" s="1"/>
  <c r="BK237" i="5"/>
  <c r="J237" i="5"/>
  <c r="J103" i="5" s="1"/>
  <c r="R256" i="5"/>
  <c r="R269" i="5"/>
  <c r="P280" i="5"/>
  <c r="P129" i="6"/>
  <c r="R139" i="6"/>
  <c r="P149" i="6"/>
  <c r="T153" i="6"/>
  <c r="R158" i="6"/>
  <c r="T167" i="6"/>
  <c r="BK131" i="7"/>
  <c r="J131" i="7"/>
  <c r="J100" i="7" s="1"/>
  <c r="T141" i="7"/>
  <c r="T151" i="7"/>
  <c r="P155" i="7"/>
  <c r="P160" i="7"/>
  <c r="R169" i="7"/>
  <c r="R176" i="7"/>
  <c r="R182" i="7"/>
  <c r="BK130" i="8"/>
  <c r="J130" i="8" s="1"/>
  <c r="J100" i="8" s="1"/>
  <c r="BK142" i="8"/>
  <c r="J142" i="8"/>
  <c r="J101" i="8" s="1"/>
  <c r="R142" i="8"/>
  <c r="T153" i="8"/>
  <c r="R174" i="8"/>
  <c r="R173" i="8" s="1"/>
  <c r="R185" i="8"/>
  <c r="BK129" i="9"/>
  <c r="J129" i="9"/>
  <c r="J100" i="9" s="1"/>
  <c r="R138" i="9"/>
  <c r="P143" i="9"/>
  <c r="BK165" i="9"/>
  <c r="J165" i="9" s="1"/>
  <c r="J104" i="9" s="1"/>
  <c r="BK170" i="9"/>
  <c r="J170" i="9" s="1"/>
  <c r="J105" i="9" s="1"/>
  <c r="R133" i="10"/>
  <c r="P159" i="10"/>
  <c r="R305" i="10"/>
  <c r="P348" i="10"/>
  <c r="R357" i="10"/>
  <c r="BK440" i="10"/>
  <c r="J440" i="10" s="1"/>
  <c r="J108" i="10" s="1"/>
  <c r="T491" i="10"/>
  <c r="T682" i="10"/>
  <c r="T135" i="11"/>
  <c r="T205" i="11"/>
  <c r="P260" i="11"/>
  <c r="P346" i="11"/>
  <c r="P368" i="11"/>
  <c r="R441" i="11"/>
  <c r="R451" i="11"/>
  <c r="P495" i="11"/>
  <c r="P515" i="11"/>
  <c r="R521" i="11"/>
  <c r="R525" i="11"/>
  <c r="R524" i="11" s="1"/>
  <c r="P559" i="11"/>
  <c r="R126" i="12"/>
  <c r="BK171" i="12"/>
  <c r="J171" i="12" s="1"/>
  <c r="J99" i="12" s="1"/>
  <c r="BK215" i="12"/>
  <c r="J215" i="12" s="1"/>
  <c r="J100" i="12"/>
  <c r="P221" i="12"/>
  <c r="P225" i="12"/>
  <c r="P224" i="12" s="1"/>
  <c r="BK131" i="13"/>
  <c r="J131" i="13"/>
  <c r="J98" i="13" s="1"/>
  <c r="T146" i="13"/>
  <c r="T177" i="13"/>
  <c r="P197" i="13"/>
  <c r="BK206" i="13"/>
  <c r="J206" i="13" s="1"/>
  <c r="J105" i="13" s="1"/>
  <c r="R219" i="13"/>
  <c r="P234" i="13"/>
  <c r="R256" i="13"/>
  <c r="BK127" i="14"/>
  <c r="J127" i="14" s="1"/>
  <c r="J98" i="14" s="1"/>
  <c r="R140" i="14"/>
  <c r="T148" i="14"/>
  <c r="T167" i="14"/>
  <c r="R176" i="14"/>
  <c r="R175" i="14" s="1"/>
  <c r="P129" i="15"/>
  <c r="BK147" i="15"/>
  <c r="J147" i="15" s="1"/>
  <c r="J101" i="15" s="1"/>
  <c r="P174" i="15"/>
  <c r="BK178" i="15"/>
  <c r="J178" i="15" s="1"/>
  <c r="J105" i="15" s="1"/>
  <c r="P194" i="15"/>
  <c r="P193" i="15" s="1"/>
  <c r="P130" i="16"/>
  <c r="P145" i="16"/>
  <c r="T150" i="16"/>
  <c r="T156" i="16"/>
  <c r="R159" i="16"/>
  <c r="R162" i="16"/>
  <c r="BK141" i="17"/>
  <c r="J141" i="17" s="1"/>
  <c r="J100" i="17" s="1"/>
  <c r="T141" i="17"/>
  <c r="R153" i="17"/>
  <c r="P158" i="17"/>
  <c r="BK164" i="17"/>
  <c r="J164" i="17" s="1"/>
  <c r="J103" i="17" s="1"/>
  <c r="T164" i="17"/>
  <c r="BK171" i="17"/>
  <c r="J171" i="17" s="1"/>
  <c r="J106" i="17" s="1"/>
  <c r="T171" i="17"/>
  <c r="BK176" i="17"/>
  <c r="J176" i="17" s="1"/>
  <c r="J108" i="17" s="1"/>
  <c r="T176" i="17"/>
  <c r="BK181" i="17"/>
  <c r="J181" i="17" s="1"/>
  <c r="J110" i="17" s="1"/>
  <c r="T181" i="17"/>
  <c r="BK190" i="17"/>
  <c r="J190" i="17" s="1"/>
  <c r="J114" i="17" s="1"/>
  <c r="R190" i="17"/>
  <c r="BK133" i="18"/>
  <c r="J133" i="18" s="1"/>
  <c r="J101" i="18" s="1"/>
  <c r="T133" i="18"/>
  <c r="P136" i="18"/>
  <c r="T136" i="18"/>
  <c r="T143" i="18"/>
  <c r="R140" i="19"/>
  <c r="BK143" i="19"/>
  <c r="J143" i="19" s="1"/>
  <c r="J101" i="19" s="1"/>
  <c r="R143" i="19"/>
  <c r="P150" i="19"/>
  <c r="BK180" i="19"/>
  <c r="J180" i="19" s="1"/>
  <c r="J108" i="19" s="1"/>
  <c r="T180" i="19"/>
  <c r="P189" i="19"/>
  <c r="BK194" i="19"/>
  <c r="J194" i="19"/>
  <c r="J114" i="19" s="1"/>
  <c r="P194" i="19"/>
  <c r="BK124" i="20"/>
  <c r="BK123" i="20"/>
  <c r="BK122" i="20" s="1"/>
  <c r="J122" i="20" s="1"/>
  <c r="J98" i="20" s="1"/>
  <c r="T124" i="20"/>
  <c r="T123" i="20" s="1"/>
  <c r="T122" i="20" s="1"/>
  <c r="R124" i="21"/>
  <c r="R123" i="21" s="1"/>
  <c r="R122" i="21" s="1"/>
  <c r="T125" i="22"/>
  <c r="T150" i="22"/>
  <c r="P169" i="22"/>
  <c r="T169" i="22"/>
  <c r="T177" i="22"/>
  <c r="R229" i="22"/>
  <c r="BK188" i="2"/>
  <c r="J188" i="2"/>
  <c r="J105" i="2" s="1"/>
  <c r="BK662" i="4"/>
  <c r="J662" i="4" s="1"/>
  <c r="J127" i="4" s="1"/>
  <c r="BK285" i="10"/>
  <c r="J285" i="10" s="1"/>
  <c r="J100" i="10" s="1"/>
  <c r="BK289" i="10"/>
  <c r="J289" i="10"/>
  <c r="J101" i="10" s="1"/>
  <c r="BK143" i="15"/>
  <c r="J143" i="15" s="1"/>
  <c r="J99" i="15" s="1"/>
  <c r="BK145" i="15"/>
  <c r="J145" i="15" s="1"/>
  <c r="J100" i="15" s="1"/>
  <c r="BK174" i="17"/>
  <c r="J174" i="17" s="1"/>
  <c r="J107" i="17" s="1"/>
  <c r="BK186" i="17"/>
  <c r="J186" i="17" s="1"/>
  <c r="J112" i="17" s="1"/>
  <c r="BK162" i="18"/>
  <c r="J162" i="18"/>
  <c r="J104" i="18" s="1"/>
  <c r="BK166" i="18"/>
  <c r="J166" i="18" s="1"/>
  <c r="J106" i="18" s="1"/>
  <c r="BK176" i="19"/>
  <c r="J176" i="19" s="1"/>
  <c r="J106" i="19" s="1"/>
  <c r="BK178" i="19"/>
  <c r="J178" i="19" s="1"/>
  <c r="J107" i="19" s="1"/>
  <c r="BK183" i="19"/>
  <c r="J183" i="19" s="1"/>
  <c r="J109" i="19" s="1"/>
  <c r="BK199" i="2"/>
  <c r="J199" i="2" s="1"/>
  <c r="J109" i="2" s="1"/>
  <c r="BK372" i="4"/>
  <c r="J372" i="4" s="1"/>
  <c r="J110" i="4" s="1"/>
  <c r="BK439" i="4"/>
  <c r="J439" i="4" s="1"/>
  <c r="J113" i="4" s="1"/>
  <c r="BK591" i="4"/>
  <c r="J591" i="4"/>
  <c r="J120" i="4" s="1"/>
  <c r="BK334" i="11"/>
  <c r="J334" i="11" s="1"/>
  <c r="J101" i="11" s="1"/>
  <c r="BK188" i="13"/>
  <c r="J188" i="13" s="1"/>
  <c r="J101" i="13" s="1"/>
  <c r="BK268" i="13"/>
  <c r="J268" i="13"/>
  <c r="J109" i="13" s="1"/>
  <c r="BK165" i="14"/>
  <c r="J165" i="14" s="1"/>
  <c r="J101" i="14" s="1"/>
  <c r="BK173" i="14"/>
  <c r="J173" i="14" s="1"/>
  <c r="J103" i="14" s="1"/>
  <c r="BK155" i="2"/>
  <c r="J155" i="2" s="1"/>
  <c r="J99" i="2" s="1"/>
  <c r="BK180" i="2"/>
  <c r="J180" i="2" s="1"/>
  <c r="J103" i="2" s="1"/>
  <c r="BK226" i="2"/>
  <c r="J226" i="2"/>
  <c r="J115" i="2" s="1"/>
  <c r="BK202" i="4"/>
  <c r="J202" i="4" s="1"/>
  <c r="J102" i="4" s="1"/>
  <c r="BK525" i="4"/>
  <c r="J525" i="4" s="1"/>
  <c r="J117" i="4" s="1"/>
  <c r="BK687" i="10"/>
  <c r="J687" i="10" s="1"/>
  <c r="J111" i="10" s="1"/>
  <c r="BK566" i="11"/>
  <c r="J566" i="11" s="1"/>
  <c r="J112" i="11" s="1"/>
  <c r="BK580" i="11"/>
  <c r="J580" i="11" s="1"/>
  <c r="J113" i="11" s="1"/>
  <c r="BK237" i="12"/>
  <c r="J237" i="12" s="1"/>
  <c r="J104" i="12" s="1"/>
  <c r="BK165" i="16"/>
  <c r="J165" i="16" s="1"/>
  <c r="J106" i="16" s="1"/>
  <c r="BK167" i="17"/>
  <c r="J167" i="17"/>
  <c r="J104" i="17" s="1"/>
  <c r="BK169" i="17"/>
  <c r="J169" i="17" s="1"/>
  <c r="J105" i="17" s="1"/>
  <c r="BK179" i="17"/>
  <c r="J179" i="17" s="1"/>
  <c r="J109" i="17" s="1"/>
  <c r="BK184" i="17"/>
  <c r="J184" i="17"/>
  <c r="J111" i="17" s="1"/>
  <c r="BK188" i="17"/>
  <c r="J188" i="17" s="1"/>
  <c r="J113" i="17" s="1"/>
  <c r="BK195" i="17"/>
  <c r="J195" i="17" s="1"/>
  <c r="J116" i="17" s="1"/>
  <c r="BK131" i="18"/>
  <c r="J131" i="18" s="1"/>
  <c r="J100" i="18" s="1"/>
  <c r="BK164" i="18"/>
  <c r="J164" i="18" s="1"/>
  <c r="J105" i="18" s="1"/>
  <c r="BK168" i="18"/>
  <c r="J168" i="18"/>
  <c r="J107" i="18" s="1"/>
  <c r="BK172" i="19"/>
  <c r="J172" i="19" s="1"/>
  <c r="J104" i="19" s="1"/>
  <c r="BK187" i="19"/>
  <c r="J187" i="19" s="1"/>
  <c r="J111" i="19" s="1"/>
  <c r="BK192" i="19"/>
  <c r="J192" i="19" s="1"/>
  <c r="J113" i="19" s="1"/>
  <c r="BK253" i="22"/>
  <c r="J253" i="22" s="1"/>
  <c r="J103" i="22" s="1"/>
  <c r="BK190" i="2"/>
  <c r="J190" i="2" s="1"/>
  <c r="J106" i="2" s="1"/>
  <c r="BK211" i="2"/>
  <c r="J211" i="2" s="1"/>
  <c r="J112" i="2" s="1"/>
  <c r="BK264" i="3"/>
  <c r="J264" i="3" s="1"/>
  <c r="J102" i="3" s="1"/>
  <c r="BK151" i="8"/>
  <c r="J151" i="8"/>
  <c r="J102" i="8" s="1"/>
  <c r="BK136" i="9"/>
  <c r="J136" i="9" s="1"/>
  <c r="J101" i="9" s="1"/>
  <c r="BK354" i="10"/>
  <c r="J354" i="10" s="1"/>
  <c r="J104" i="10" s="1"/>
  <c r="BK203" i="13"/>
  <c r="J203" i="13"/>
  <c r="J103" i="13" s="1"/>
  <c r="BK172" i="15"/>
  <c r="J172" i="15" s="1"/>
  <c r="J102" i="15" s="1"/>
  <c r="BK193" i="17"/>
  <c r="J193" i="17" s="1"/>
  <c r="J115" i="17" s="1"/>
  <c r="BK197" i="17"/>
  <c r="J197" i="17" s="1"/>
  <c r="J117" i="17" s="1"/>
  <c r="BK170" i="19"/>
  <c r="J170" i="19" s="1"/>
  <c r="J103" i="19" s="1"/>
  <c r="BK174" i="19"/>
  <c r="J174" i="19"/>
  <c r="J105" i="19" s="1"/>
  <c r="BK185" i="19"/>
  <c r="J185" i="19" s="1"/>
  <c r="J110" i="19" s="1"/>
  <c r="BK201" i="19"/>
  <c r="J201" i="19" s="1"/>
  <c r="J115" i="19" s="1"/>
  <c r="E113" i="22"/>
  <c r="F120" i="22"/>
  <c r="BF145" i="22"/>
  <c r="BF151" i="22"/>
  <c r="BF178" i="22"/>
  <c r="BF182" i="22"/>
  <c r="BF190" i="22"/>
  <c r="BF247" i="22"/>
  <c r="BF250" i="22"/>
  <c r="BF147" i="22"/>
  <c r="BF157" i="22"/>
  <c r="BF194" i="22"/>
  <c r="BF207" i="22"/>
  <c r="J89" i="22"/>
  <c r="BF140" i="22"/>
  <c r="BF163" i="22"/>
  <c r="BF170" i="22"/>
  <c r="BF197" i="22"/>
  <c r="BF203" i="22"/>
  <c r="BF216" i="22"/>
  <c r="BF219" i="22"/>
  <c r="BF225" i="22"/>
  <c r="BF230" i="22"/>
  <c r="BF240" i="22"/>
  <c r="BF246" i="22"/>
  <c r="BF126" i="22"/>
  <c r="BF142" i="22"/>
  <c r="BF175" i="22"/>
  <c r="BF200" i="22"/>
  <c r="BF210" i="22"/>
  <c r="BF234" i="22"/>
  <c r="BF237" i="22"/>
  <c r="BF243" i="22"/>
  <c r="BF248" i="22"/>
  <c r="BF251" i="22"/>
  <c r="BF254" i="22"/>
  <c r="J124" i="20"/>
  <c r="J100" i="20"/>
  <c r="J91" i="21"/>
  <c r="F94" i="21"/>
  <c r="BF130" i="21"/>
  <c r="BF133" i="21"/>
  <c r="BF141" i="21"/>
  <c r="BF145" i="21"/>
  <c r="BF151" i="21"/>
  <c r="BF155" i="21"/>
  <c r="BF157" i="21"/>
  <c r="BF158" i="21"/>
  <c r="BF162" i="21"/>
  <c r="BF172" i="21"/>
  <c r="BF173" i="21"/>
  <c r="BF178" i="21"/>
  <c r="BF180" i="21"/>
  <c r="BF189" i="21"/>
  <c r="BF192" i="21"/>
  <c r="BF193" i="21"/>
  <c r="BF197" i="21"/>
  <c r="BF198" i="21"/>
  <c r="BF199" i="21"/>
  <c r="BF202" i="21"/>
  <c r="BF203" i="21"/>
  <c r="BF204" i="21"/>
  <c r="BF208" i="21"/>
  <c r="BF209" i="21"/>
  <c r="BF211" i="21"/>
  <c r="BF215" i="21"/>
  <c r="J94" i="21"/>
  <c r="BF127" i="21"/>
  <c r="BF128" i="21"/>
  <c r="BF135" i="21"/>
  <c r="BF140" i="21"/>
  <c r="BF142" i="21"/>
  <c r="BF143" i="21"/>
  <c r="BF144" i="21"/>
  <c r="BF153" i="21"/>
  <c r="BF156" i="21"/>
  <c r="BF169" i="21"/>
  <c r="BF170" i="21"/>
  <c r="BF171" i="21"/>
  <c r="BF174" i="21"/>
  <c r="BF175" i="21"/>
  <c r="BF185" i="21"/>
  <c r="BF188" i="21"/>
  <c r="BF194" i="21"/>
  <c r="BF196" i="21"/>
  <c r="BF200" i="21"/>
  <c r="BF207" i="21"/>
  <c r="BF212" i="21"/>
  <c r="E110" i="21"/>
  <c r="BF125" i="21"/>
  <c r="BF131" i="21"/>
  <c r="BF132" i="21"/>
  <c r="BF134" i="21"/>
  <c r="BF146" i="21"/>
  <c r="BF148" i="21"/>
  <c r="BF152" i="21"/>
  <c r="BF154" i="21"/>
  <c r="BF160" i="21"/>
  <c r="BF161" i="21"/>
  <c r="BF165" i="21"/>
  <c r="BF167" i="21"/>
  <c r="BF168" i="21"/>
  <c r="BF179" i="21"/>
  <c r="BF181" i="21"/>
  <c r="BF182" i="21"/>
  <c r="BF183" i="21"/>
  <c r="BF184" i="21"/>
  <c r="BF186" i="21"/>
  <c r="BF190" i="21"/>
  <c r="BF191" i="21"/>
  <c r="BF195" i="21"/>
  <c r="BF205" i="21"/>
  <c r="BF210" i="21"/>
  <c r="BF214" i="21"/>
  <c r="BF126" i="21"/>
  <c r="BF129" i="21"/>
  <c r="BF136" i="21"/>
  <c r="BF137" i="21"/>
  <c r="BF138" i="21"/>
  <c r="BF139" i="21"/>
  <c r="BF147" i="21"/>
  <c r="BF149" i="21"/>
  <c r="BF150" i="21"/>
  <c r="BF159" i="21"/>
  <c r="BF163" i="21"/>
  <c r="BF164" i="21"/>
  <c r="BF166" i="21"/>
  <c r="BF176" i="21"/>
  <c r="BF177" i="21"/>
  <c r="BF187" i="21"/>
  <c r="BF201" i="21"/>
  <c r="BF206" i="21"/>
  <c r="BF213" i="21"/>
  <c r="F94" i="20"/>
  <c r="BF140" i="20"/>
  <c r="BF143" i="20"/>
  <c r="BF149" i="20"/>
  <c r="BF150" i="20"/>
  <c r="BF151" i="20"/>
  <c r="BF152" i="20"/>
  <c r="BF160" i="20"/>
  <c r="BF164" i="20"/>
  <c r="BF166" i="20"/>
  <c r="BF175" i="20"/>
  <c r="BF176" i="20"/>
  <c r="BF177" i="20"/>
  <c r="BF186" i="20"/>
  <c r="E85" i="20"/>
  <c r="BF127" i="20"/>
  <c r="BF131" i="20"/>
  <c r="BF134" i="20"/>
  <c r="BF135" i="20"/>
  <c r="BF137" i="20"/>
  <c r="BF138" i="20"/>
  <c r="BF141" i="20"/>
  <c r="BF142" i="20"/>
  <c r="BF144" i="20"/>
  <c r="BF146" i="20"/>
  <c r="BF147" i="20"/>
  <c r="BF153" i="20"/>
  <c r="BF154" i="20"/>
  <c r="BF156" i="20"/>
  <c r="BF162" i="20"/>
  <c r="BF163" i="20"/>
  <c r="BF165" i="20"/>
  <c r="BF167" i="20"/>
  <c r="BF168" i="20"/>
  <c r="BF171" i="20"/>
  <c r="BF178" i="20"/>
  <c r="BF179" i="20"/>
  <c r="BF180" i="20"/>
  <c r="J116" i="20"/>
  <c r="J119" i="20"/>
  <c r="BF125" i="20"/>
  <c r="BF126" i="20"/>
  <c r="BF128" i="20"/>
  <c r="BF129" i="20"/>
  <c r="BF136" i="20"/>
  <c r="BF145" i="20"/>
  <c r="BF155" i="20"/>
  <c r="BF157" i="20"/>
  <c r="BF158" i="20"/>
  <c r="BF159" i="20"/>
  <c r="BF161" i="20"/>
  <c r="BF169" i="20"/>
  <c r="BF170" i="20"/>
  <c r="BF172" i="20"/>
  <c r="BF173" i="20"/>
  <c r="BF174" i="20"/>
  <c r="BF181" i="20"/>
  <c r="BF182" i="20"/>
  <c r="BF183" i="20"/>
  <c r="BF185" i="20"/>
  <c r="BF130" i="20"/>
  <c r="BF132" i="20"/>
  <c r="BF133" i="20"/>
  <c r="BF139" i="20"/>
  <c r="BF148" i="20"/>
  <c r="F134" i="19"/>
  <c r="BF139" i="19"/>
  <c r="BF148" i="19"/>
  <c r="BF154" i="19"/>
  <c r="BF157" i="19"/>
  <c r="BF166" i="19"/>
  <c r="BF167" i="19"/>
  <c r="BF179" i="19"/>
  <c r="BF200" i="19"/>
  <c r="BF202" i="19"/>
  <c r="E125" i="19"/>
  <c r="J131" i="19"/>
  <c r="BF141" i="19"/>
  <c r="BF149" i="19"/>
  <c r="BF151" i="19"/>
  <c r="BF177" i="19"/>
  <c r="BF184" i="19"/>
  <c r="BF186" i="19"/>
  <c r="BF191" i="19"/>
  <c r="BF195" i="19"/>
  <c r="BF196" i="19"/>
  <c r="J134" i="19"/>
  <c r="BF144" i="19"/>
  <c r="BF146" i="19"/>
  <c r="BF152" i="19"/>
  <c r="BF155" i="19"/>
  <c r="BF161" i="19"/>
  <c r="BF162" i="19"/>
  <c r="BF164" i="19"/>
  <c r="BF165" i="19"/>
  <c r="BF168" i="19"/>
  <c r="BF171" i="19"/>
  <c r="BF198" i="19"/>
  <c r="BF199" i="19"/>
  <c r="BF142" i="19"/>
  <c r="BF145" i="19"/>
  <c r="BF147" i="19"/>
  <c r="BF153" i="19"/>
  <c r="BF156" i="19"/>
  <c r="BF158" i="19"/>
  <c r="BF159" i="19"/>
  <c r="BF160" i="19"/>
  <c r="BF163" i="19"/>
  <c r="BF169" i="19"/>
  <c r="BF173" i="19"/>
  <c r="BF175" i="19"/>
  <c r="BF181" i="19"/>
  <c r="BF182" i="19"/>
  <c r="BF188" i="19"/>
  <c r="BF190" i="19"/>
  <c r="BF193" i="19"/>
  <c r="BF197" i="19"/>
  <c r="BF132" i="18"/>
  <c r="BF140" i="18"/>
  <c r="BF153" i="18"/>
  <c r="BF156" i="18"/>
  <c r="F94" i="18"/>
  <c r="BF135" i="18"/>
  <c r="BF137" i="18"/>
  <c r="BF139" i="18"/>
  <c r="BF141" i="18"/>
  <c r="BF146" i="18"/>
  <c r="BF147" i="18"/>
  <c r="BF148" i="18"/>
  <c r="BF149" i="18"/>
  <c r="BF150" i="18"/>
  <c r="BF151" i="18"/>
  <c r="BF154" i="18"/>
  <c r="BF155" i="18"/>
  <c r="BF157" i="18"/>
  <c r="BF158" i="18"/>
  <c r="E85" i="18"/>
  <c r="BF142" i="18"/>
  <c r="BF144" i="18"/>
  <c r="BF152" i="18"/>
  <c r="BF160" i="18"/>
  <c r="BF167" i="18"/>
  <c r="BF169" i="18"/>
  <c r="J91" i="18"/>
  <c r="BF134" i="18"/>
  <c r="BF138" i="18"/>
  <c r="BF145" i="18"/>
  <c r="BF159" i="18"/>
  <c r="BF161" i="18"/>
  <c r="BF163" i="18"/>
  <c r="BF165" i="18"/>
  <c r="F94" i="17"/>
  <c r="J133" i="17"/>
  <c r="J136" i="17"/>
  <c r="BF142" i="17"/>
  <c r="BF145" i="17"/>
  <c r="BF146" i="17"/>
  <c r="BF150" i="17"/>
  <c r="BF152" i="17"/>
  <c r="BF156" i="17"/>
  <c r="BF157" i="17"/>
  <c r="BF160" i="17"/>
  <c r="BF161" i="17"/>
  <c r="BF180" i="17"/>
  <c r="BF185" i="17"/>
  <c r="BF192" i="17"/>
  <c r="BF196" i="17"/>
  <c r="BF198" i="17"/>
  <c r="E127" i="17"/>
  <c r="BF143" i="17"/>
  <c r="BF147" i="17"/>
  <c r="BF148" i="17"/>
  <c r="BF149" i="17"/>
  <c r="BF151" i="17"/>
  <c r="BF154" i="17"/>
  <c r="BF159" i="17"/>
  <c r="BF163" i="17"/>
  <c r="BF166" i="17"/>
  <c r="BF168" i="17"/>
  <c r="BF172" i="17"/>
  <c r="BF177" i="17"/>
  <c r="BF183" i="17"/>
  <c r="BF189" i="17"/>
  <c r="BF144" i="17"/>
  <c r="BF162" i="17"/>
  <c r="BF178" i="17"/>
  <c r="BF182" i="17"/>
  <c r="BF155" i="17"/>
  <c r="BF165" i="17"/>
  <c r="BF170" i="17"/>
  <c r="BF173" i="17"/>
  <c r="BF175" i="17"/>
  <c r="BF187" i="17"/>
  <c r="BF191" i="17"/>
  <c r="BF194" i="17"/>
  <c r="J94" i="16"/>
  <c r="F125" i="16"/>
  <c r="BF132" i="16"/>
  <c r="BF138" i="16"/>
  <c r="BF147" i="16"/>
  <c r="BF148" i="16"/>
  <c r="BF152" i="16"/>
  <c r="BF153" i="16"/>
  <c r="BF154" i="16"/>
  <c r="BF160" i="16"/>
  <c r="BF164" i="16"/>
  <c r="BF166" i="16"/>
  <c r="E116" i="16"/>
  <c r="BF134" i="16"/>
  <c r="BF142" i="16"/>
  <c r="BF143" i="16"/>
  <c r="BF146" i="16"/>
  <c r="BF155" i="16"/>
  <c r="BF161" i="16"/>
  <c r="J91" i="16"/>
  <c r="BF133" i="16"/>
  <c r="BF135" i="16"/>
  <c r="BF136" i="16"/>
  <c r="BF137" i="16"/>
  <c r="BF139" i="16"/>
  <c r="BF140" i="16"/>
  <c r="BF141" i="16"/>
  <c r="BF157" i="16"/>
  <c r="BF158" i="16"/>
  <c r="BF131" i="16"/>
  <c r="BF144" i="16"/>
  <c r="BF149" i="16"/>
  <c r="BF151" i="16"/>
  <c r="BF163" i="16"/>
  <c r="J89" i="15"/>
  <c r="BF130" i="15"/>
  <c r="BF131" i="15"/>
  <c r="BF133" i="15"/>
  <c r="BF134" i="15"/>
  <c r="BF146" i="15"/>
  <c r="BF160" i="15"/>
  <c r="BF164" i="15"/>
  <c r="BF165" i="15"/>
  <c r="BF170" i="15"/>
  <c r="BF175" i="15"/>
  <c r="BF179" i="15"/>
  <c r="BF182" i="15"/>
  <c r="BF186" i="15"/>
  <c r="BF187" i="15"/>
  <c r="BF195" i="15"/>
  <c r="BF196" i="15"/>
  <c r="F92" i="15"/>
  <c r="BF132" i="15"/>
  <c r="BF135" i="15"/>
  <c r="BF136" i="15"/>
  <c r="BF137" i="15"/>
  <c r="BF144" i="15"/>
  <c r="BF148" i="15"/>
  <c r="BF151" i="15"/>
  <c r="BF163" i="15"/>
  <c r="BF168" i="15"/>
  <c r="BF169" i="15"/>
  <c r="BF185" i="15"/>
  <c r="BF188" i="15"/>
  <c r="BF189" i="15"/>
  <c r="BF191" i="15"/>
  <c r="BF192" i="15"/>
  <c r="E85" i="15"/>
  <c r="BF140" i="15"/>
  <c r="BF141" i="15"/>
  <c r="BF142" i="15"/>
  <c r="BF149" i="15"/>
  <c r="BF150" i="15"/>
  <c r="BF153" i="15"/>
  <c r="BF156" i="15"/>
  <c r="BF180" i="15"/>
  <c r="BF181" i="15"/>
  <c r="BF183" i="15"/>
  <c r="BF190" i="15"/>
  <c r="BF152" i="15"/>
  <c r="BF154" i="15"/>
  <c r="BF155" i="15"/>
  <c r="BF157" i="15"/>
  <c r="BF158" i="15"/>
  <c r="BF159" i="15"/>
  <c r="BF161" i="15"/>
  <c r="BF162" i="15"/>
  <c r="BF166" i="15"/>
  <c r="BF167" i="15"/>
  <c r="BF171" i="15"/>
  <c r="BF173" i="15"/>
  <c r="BF176" i="15"/>
  <c r="BF184" i="15"/>
  <c r="J89" i="14"/>
  <c r="E115" i="14"/>
  <c r="BF136" i="14"/>
  <c r="BF137" i="14"/>
  <c r="BF146" i="14"/>
  <c r="BF152" i="14"/>
  <c r="BF156" i="14"/>
  <c r="BF158" i="14"/>
  <c r="BF160" i="14"/>
  <c r="BF161" i="14"/>
  <c r="BF169" i="14"/>
  <c r="F92" i="14"/>
  <c r="BF128" i="14"/>
  <c r="BF134" i="14"/>
  <c r="BF138" i="14"/>
  <c r="BF141" i="14"/>
  <c r="BF150" i="14"/>
  <c r="BF151" i="14"/>
  <c r="BF153" i="14"/>
  <c r="BF163" i="14"/>
  <c r="BF166" i="14"/>
  <c r="BF170" i="14"/>
  <c r="BF177" i="14"/>
  <c r="BF179" i="14"/>
  <c r="BF180" i="14"/>
  <c r="BF130" i="14"/>
  <c r="BF131" i="14"/>
  <c r="BF133" i="14"/>
  <c r="BF144" i="14"/>
  <c r="BF147" i="14"/>
  <c r="BF149" i="14"/>
  <c r="BF154" i="14"/>
  <c r="BF155" i="14"/>
  <c r="BF157" i="14"/>
  <c r="BF159" i="14"/>
  <c r="BF164" i="14"/>
  <c r="BF172" i="14"/>
  <c r="BF178" i="14"/>
  <c r="BF183" i="14"/>
  <c r="BF129" i="14"/>
  <c r="BF132" i="14"/>
  <c r="BF135" i="14"/>
  <c r="BF139" i="14"/>
  <c r="BF142" i="14"/>
  <c r="BF143" i="14"/>
  <c r="BF145" i="14"/>
  <c r="BF162" i="14"/>
  <c r="BF168" i="14"/>
  <c r="BF174" i="14"/>
  <c r="BF181" i="14"/>
  <c r="BF182" i="14"/>
  <c r="BF184" i="14"/>
  <c r="BF204" i="13"/>
  <c r="BF211" i="13"/>
  <c r="BF269" i="13"/>
  <c r="J225" i="12"/>
  <c r="J103" i="12" s="1"/>
  <c r="F92" i="13"/>
  <c r="J123" i="13"/>
  <c r="BF137" i="13"/>
  <c r="BF157" i="13"/>
  <c r="BF159" i="13"/>
  <c r="BF167" i="13"/>
  <c r="BF181" i="13"/>
  <c r="BF199" i="13"/>
  <c r="BF200" i="13"/>
  <c r="BF218" i="13"/>
  <c r="BF233" i="13"/>
  <c r="BF235" i="13"/>
  <c r="BF264" i="13"/>
  <c r="BF266" i="13"/>
  <c r="E119" i="13"/>
  <c r="BF144" i="13"/>
  <c r="BF147" i="13"/>
  <c r="BF171" i="13"/>
  <c r="BF175" i="13"/>
  <c r="BF178" i="13"/>
  <c r="BF202" i="13"/>
  <c r="BF207" i="13"/>
  <c r="BF213" i="13"/>
  <c r="BF220" i="13"/>
  <c r="BF227" i="13"/>
  <c r="BF253" i="13"/>
  <c r="BF257" i="13"/>
  <c r="BF132" i="13"/>
  <c r="BF139" i="13"/>
  <c r="BF153" i="13"/>
  <c r="BF163" i="13"/>
  <c r="BF189" i="13"/>
  <c r="BF198" i="13"/>
  <c r="BF216" i="13"/>
  <c r="BF255" i="13"/>
  <c r="BF262" i="13"/>
  <c r="J89" i="12"/>
  <c r="BF144" i="12"/>
  <c r="BF163" i="12"/>
  <c r="BF166" i="12"/>
  <c r="BF211" i="12"/>
  <c r="BF216" i="12"/>
  <c r="BF218" i="12"/>
  <c r="BF223" i="12"/>
  <c r="BF233" i="12"/>
  <c r="BF238" i="12"/>
  <c r="F92" i="12"/>
  <c r="E114" i="12"/>
  <c r="BF127" i="12"/>
  <c r="BF182" i="12"/>
  <c r="BF222" i="12"/>
  <c r="BF226" i="12"/>
  <c r="BF230" i="12"/>
  <c r="BF169" i="12"/>
  <c r="BF179" i="12"/>
  <c r="BF189" i="12"/>
  <c r="BF197" i="12"/>
  <c r="BF220" i="12"/>
  <c r="BF172" i="12"/>
  <c r="BF185" i="12"/>
  <c r="BF205" i="12"/>
  <c r="BF217" i="12"/>
  <c r="BF236" i="12"/>
  <c r="E85" i="11"/>
  <c r="F92" i="11"/>
  <c r="BF144" i="11"/>
  <c r="BF157" i="11"/>
  <c r="BF238" i="11"/>
  <c r="BF246" i="11"/>
  <c r="BF255" i="11"/>
  <c r="BF269" i="11"/>
  <c r="BF288" i="11"/>
  <c r="BF314" i="11"/>
  <c r="BF330" i="11"/>
  <c r="BF363" i="11"/>
  <c r="BF369" i="11"/>
  <c r="BF425" i="11"/>
  <c r="BF446" i="11"/>
  <c r="BF467" i="11"/>
  <c r="BF477" i="11"/>
  <c r="BF500" i="11"/>
  <c r="BF517" i="11"/>
  <c r="BF518" i="11"/>
  <c r="BF556" i="11"/>
  <c r="BF565" i="11"/>
  <c r="BF567" i="11"/>
  <c r="BF571" i="11"/>
  <c r="BF581" i="11"/>
  <c r="J89" i="11"/>
  <c r="BF152" i="11"/>
  <c r="BF162" i="11"/>
  <c r="BF174" i="11"/>
  <c r="BF206" i="11"/>
  <c r="BF242" i="11"/>
  <c r="BF249" i="11"/>
  <c r="BF264" i="11"/>
  <c r="BF285" i="11"/>
  <c r="BF300" i="11"/>
  <c r="BF327" i="11"/>
  <c r="BF340" i="11"/>
  <c r="BF352" i="11"/>
  <c r="BF387" i="11"/>
  <c r="BF402" i="11"/>
  <c r="BF438" i="11"/>
  <c r="BF463" i="11"/>
  <c r="BF516" i="11"/>
  <c r="BF522" i="11"/>
  <c r="BF544" i="11"/>
  <c r="BF546" i="11"/>
  <c r="BF558" i="11"/>
  <c r="BF564" i="11"/>
  <c r="BF139" i="11"/>
  <c r="BF183" i="11"/>
  <c r="BF186" i="11"/>
  <c r="BF189" i="11"/>
  <c r="BF192" i="11"/>
  <c r="BF211" i="11"/>
  <c r="BF267" i="11"/>
  <c r="BF294" i="11"/>
  <c r="BF347" i="11"/>
  <c r="BF381" i="11"/>
  <c r="BF409" i="11"/>
  <c r="BF414" i="11"/>
  <c r="BF430" i="11"/>
  <c r="BF442" i="11"/>
  <c r="BF460" i="11"/>
  <c r="BF511" i="11"/>
  <c r="BF523" i="11"/>
  <c r="BF526" i="11"/>
  <c r="BF534" i="11"/>
  <c r="BF560" i="11"/>
  <c r="BF136" i="11"/>
  <c r="BF166" i="11"/>
  <c r="BF215" i="11"/>
  <c r="BF222" i="11"/>
  <c r="BF261" i="11"/>
  <c r="BF276" i="11"/>
  <c r="BF335" i="11"/>
  <c r="BF358" i="11"/>
  <c r="BF393" i="11"/>
  <c r="BF406" i="11"/>
  <c r="BF433" i="11"/>
  <c r="BF452" i="11"/>
  <c r="BF456" i="11"/>
  <c r="BF471" i="11"/>
  <c r="BF474" i="11"/>
  <c r="BF490" i="11"/>
  <c r="BF496" i="11"/>
  <c r="BF520" i="11"/>
  <c r="BF536" i="11"/>
  <c r="E85" i="10"/>
  <c r="F128" i="10"/>
  <c r="BF156" i="10"/>
  <c r="BF179" i="10"/>
  <c r="BF258" i="10"/>
  <c r="BF355" i="10"/>
  <c r="BF376" i="10"/>
  <c r="BF385" i="10"/>
  <c r="BF420" i="10"/>
  <c r="BF429" i="10"/>
  <c r="BF441" i="10"/>
  <c r="BF455" i="10"/>
  <c r="BF535" i="10"/>
  <c r="BF596" i="10"/>
  <c r="BF613" i="10"/>
  <c r="BF622" i="10"/>
  <c r="BF681" i="10"/>
  <c r="BF134" i="10"/>
  <c r="BF153" i="10"/>
  <c r="BF160" i="10"/>
  <c r="BF182" i="10"/>
  <c r="BF185" i="10"/>
  <c r="BF212" i="10"/>
  <c r="BF269" i="10"/>
  <c r="BF282" i="10"/>
  <c r="BF306" i="10"/>
  <c r="BF320" i="10"/>
  <c r="BF326" i="10"/>
  <c r="BF341" i="10"/>
  <c r="BF350" i="10"/>
  <c r="BF358" i="10"/>
  <c r="BF379" i="10"/>
  <c r="BF389" i="10"/>
  <c r="BF422" i="10"/>
  <c r="BF435" i="10"/>
  <c r="BF472" i="10"/>
  <c r="BF490" i="10"/>
  <c r="BF492" i="10"/>
  <c r="BF552" i="10"/>
  <c r="J89" i="10"/>
  <c r="BF188" i="10"/>
  <c r="BF237" i="10"/>
  <c r="BF255" i="10"/>
  <c r="BF261" i="10"/>
  <c r="BF290" i="10"/>
  <c r="BF333" i="10"/>
  <c r="BF336" i="10"/>
  <c r="BF345" i="10"/>
  <c r="BF349" i="10"/>
  <c r="BF427" i="10"/>
  <c r="BF431" i="10"/>
  <c r="BF505" i="10"/>
  <c r="BF518" i="10"/>
  <c r="BF604" i="10"/>
  <c r="BF631" i="10"/>
  <c r="BF685" i="10"/>
  <c r="BF688" i="10"/>
  <c r="BF140" i="10"/>
  <c r="BF150" i="10"/>
  <c r="BF172" i="10"/>
  <c r="BF176" i="10"/>
  <c r="BF240" i="10"/>
  <c r="BF286" i="10"/>
  <c r="BF300" i="10"/>
  <c r="BF313" i="10"/>
  <c r="BF351" i="10"/>
  <c r="BF353" i="10"/>
  <c r="BF370" i="10"/>
  <c r="BF391" i="10"/>
  <c r="BF439" i="10"/>
  <c r="BF486" i="10"/>
  <c r="BF574" i="10"/>
  <c r="BF656" i="10"/>
  <c r="BF683" i="10"/>
  <c r="BF141" i="9"/>
  <c r="BF142" i="9"/>
  <c r="BF146" i="9"/>
  <c r="BF148" i="9"/>
  <c r="BF153" i="9"/>
  <c r="BF158" i="9"/>
  <c r="BF159" i="9"/>
  <c r="BF161" i="9"/>
  <c r="BF174" i="9"/>
  <c r="BF178" i="9"/>
  <c r="BF179" i="9"/>
  <c r="BF180" i="9"/>
  <c r="BF186" i="9"/>
  <c r="BF191" i="9"/>
  <c r="BF192" i="9"/>
  <c r="BF194" i="9"/>
  <c r="BF199" i="9"/>
  <c r="BF200" i="9"/>
  <c r="BF208" i="9"/>
  <c r="BF210" i="9"/>
  <c r="BF219" i="9"/>
  <c r="BF221" i="9"/>
  <c r="BF222" i="9"/>
  <c r="BF224" i="9"/>
  <c r="BF231" i="9"/>
  <c r="BF233" i="9"/>
  <c r="BF235" i="9"/>
  <c r="BF241" i="9"/>
  <c r="BF243" i="9"/>
  <c r="BF246" i="9"/>
  <c r="BF248" i="9"/>
  <c r="E115" i="9"/>
  <c r="BF137" i="9"/>
  <c r="BF147" i="9"/>
  <c r="BF150" i="9"/>
  <c r="BF155" i="9"/>
  <c r="BF162" i="9"/>
  <c r="BF164" i="9"/>
  <c r="BF173" i="9"/>
  <c r="BF184" i="9"/>
  <c r="BF188" i="9"/>
  <c r="BF190" i="9"/>
  <c r="BF198" i="9"/>
  <c r="BF201" i="9"/>
  <c r="BF202" i="9"/>
  <c r="BF203" i="9"/>
  <c r="BF204" i="9"/>
  <c r="BF205" i="9"/>
  <c r="BF207" i="9"/>
  <c r="BF212" i="9"/>
  <c r="BF238" i="9"/>
  <c r="BF240" i="9"/>
  <c r="BF245" i="9"/>
  <c r="BF247" i="9"/>
  <c r="BF253" i="9"/>
  <c r="BF254" i="9"/>
  <c r="BF256" i="9"/>
  <c r="BF261" i="9"/>
  <c r="BF262" i="9"/>
  <c r="BF263" i="9"/>
  <c r="J94" i="9"/>
  <c r="BF133" i="9"/>
  <c r="BF139" i="9"/>
  <c r="BF140" i="9"/>
  <c r="BF154" i="9"/>
  <c r="BF156" i="9"/>
  <c r="BF166" i="9"/>
  <c r="BF171" i="9"/>
  <c r="BF175" i="9"/>
  <c r="BF177" i="9"/>
  <c r="BF183" i="9"/>
  <c r="BF185" i="9"/>
  <c r="BF193" i="9"/>
  <c r="BF206" i="9"/>
  <c r="BF209" i="9"/>
  <c r="BF211" i="9"/>
  <c r="BF213" i="9"/>
  <c r="BF214" i="9"/>
  <c r="BF216" i="9"/>
  <c r="BF217" i="9"/>
  <c r="BF220" i="9"/>
  <c r="BF223" i="9"/>
  <c r="BF226" i="9"/>
  <c r="BF227" i="9"/>
  <c r="BF230" i="9"/>
  <c r="BF236" i="9"/>
  <c r="BF237" i="9"/>
  <c r="BF239" i="9"/>
  <c r="BF244" i="9"/>
  <c r="BF260" i="9"/>
  <c r="J91" i="9"/>
  <c r="F94" i="9"/>
  <c r="BF130" i="9"/>
  <c r="BF144" i="9"/>
  <c r="BF145" i="9"/>
  <c r="BF149" i="9"/>
  <c r="BF151" i="9"/>
  <c r="BF152" i="9"/>
  <c r="BF157" i="9"/>
  <c r="BF160" i="9"/>
  <c r="BF163" i="9"/>
  <c r="BF167" i="9"/>
  <c r="BF168" i="9"/>
  <c r="BF169" i="9"/>
  <c r="BF172" i="9"/>
  <c r="BF176" i="9"/>
  <c r="BF181" i="9"/>
  <c r="BF182" i="9"/>
  <c r="BF187" i="9"/>
  <c r="BF189" i="9"/>
  <c r="BF195" i="9"/>
  <c r="BF196" i="9"/>
  <c r="BF197" i="9"/>
  <c r="BF215" i="9"/>
  <c r="BF218" i="9"/>
  <c r="BF225" i="9"/>
  <c r="BF228" i="9"/>
  <c r="BF229" i="9"/>
  <c r="BF232" i="9"/>
  <c r="BF234" i="9"/>
  <c r="BF242" i="9"/>
  <c r="BF249" i="9"/>
  <c r="BF250" i="9"/>
  <c r="BF251" i="9"/>
  <c r="BF252" i="9"/>
  <c r="BF255" i="9"/>
  <c r="BF257" i="9"/>
  <c r="BF258" i="9"/>
  <c r="BF259" i="9"/>
  <c r="BF135" i="8"/>
  <c r="BF137" i="8"/>
  <c r="BF152" i="8"/>
  <c r="BF155" i="8"/>
  <c r="BF158" i="8"/>
  <c r="BF161" i="8"/>
  <c r="BF168" i="8"/>
  <c r="E85" i="8"/>
  <c r="F94" i="8"/>
  <c r="BF131" i="8"/>
  <c r="BF141" i="8"/>
  <c r="BF147" i="8"/>
  <c r="BF167" i="8"/>
  <c r="BF171" i="8"/>
  <c r="BF172" i="8"/>
  <c r="BF175" i="8"/>
  <c r="BF178" i="8"/>
  <c r="BF181" i="8"/>
  <c r="BF187" i="8"/>
  <c r="J94" i="8"/>
  <c r="BF140" i="8"/>
  <c r="BF146" i="8"/>
  <c r="BF154" i="8"/>
  <c r="BF170" i="8"/>
  <c r="BF186" i="8"/>
  <c r="J91" i="8"/>
  <c r="BF132" i="8"/>
  <c r="BF136" i="8"/>
  <c r="BF143" i="8"/>
  <c r="BF144" i="8"/>
  <c r="BF145" i="8"/>
  <c r="BF164" i="8"/>
  <c r="F94" i="7"/>
  <c r="BF132" i="7"/>
  <c r="BF137" i="7"/>
  <c r="BF140" i="7"/>
  <c r="BF142" i="7"/>
  <c r="BF145" i="7"/>
  <c r="BF148" i="7"/>
  <c r="BF156" i="7"/>
  <c r="BF161" i="7"/>
  <c r="BF163" i="7"/>
  <c r="BF164" i="7"/>
  <c r="BF168" i="7"/>
  <c r="BF172" i="7"/>
  <c r="BF181" i="7"/>
  <c r="BF183" i="7"/>
  <c r="E85" i="7"/>
  <c r="J123" i="7"/>
  <c r="J126" i="7"/>
  <c r="BF133" i="7"/>
  <c r="BF143" i="7"/>
  <c r="BF147" i="7"/>
  <c r="BF150" i="7"/>
  <c r="BF152" i="7"/>
  <c r="BF154" i="7"/>
  <c r="BF157" i="7"/>
  <c r="BF162" i="7"/>
  <c r="BF165" i="7"/>
  <c r="BF166" i="7"/>
  <c r="BF170" i="7"/>
  <c r="BF175" i="7"/>
  <c r="BF171" i="7"/>
  <c r="BF173" i="7"/>
  <c r="BF177" i="7"/>
  <c r="BF178" i="7"/>
  <c r="BF180" i="7"/>
  <c r="BF184" i="7"/>
  <c r="BF134" i="7"/>
  <c r="BF135" i="7"/>
  <c r="BF136" i="7"/>
  <c r="BF138" i="7"/>
  <c r="BF139" i="7"/>
  <c r="BF144" i="7"/>
  <c r="BF146" i="7"/>
  <c r="BF149" i="7"/>
  <c r="BF153" i="7"/>
  <c r="BF158" i="7"/>
  <c r="BF159" i="7"/>
  <c r="BF167" i="7"/>
  <c r="BF174" i="7"/>
  <c r="BF179" i="7"/>
  <c r="E115" i="6"/>
  <c r="BF134" i="6"/>
  <c r="BF137" i="6"/>
  <c r="BF142" i="6"/>
  <c r="BF148" i="6"/>
  <c r="BF155" i="6"/>
  <c r="BF157" i="6"/>
  <c r="BF163" i="6"/>
  <c r="BF172" i="6"/>
  <c r="BF173" i="6"/>
  <c r="F94" i="6"/>
  <c r="J124" i="6"/>
  <c r="BF144" i="6"/>
  <c r="BF145" i="6"/>
  <c r="BF146" i="6"/>
  <c r="BF151" i="6"/>
  <c r="BF161" i="6"/>
  <c r="BF164" i="6"/>
  <c r="BF166" i="6"/>
  <c r="BF168" i="6"/>
  <c r="BF170" i="6"/>
  <c r="J256" i="5"/>
  <c r="J105" i="5"/>
  <c r="BF130" i="6"/>
  <c r="BF133" i="6"/>
  <c r="BF138" i="6"/>
  <c r="BF147" i="6"/>
  <c r="BF154" i="6"/>
  <c r="BF156" i="6"/>
  <c r="BF160" i="6"/>
  <c r="BF162" i="6"/>
  <c r="BF165" i="6"/>
  <c r="BF171" i="6"/>
  <c r="J91" i="6"/>
  <c r="BF131" i="6"/>
  <c r="BF132" i="6"/>
  <c r="BF135" i="6"/>
  <c r="BF136" i="6"/>
  <c r="BF140" i="6"/>
  <c r="BF141" i="6"/>
  <c r="BF143" i="6"/>
  <c r="BF150" i="6"/>
  <c r="BF152" i="6"/>
  <c r="BF159" i="6"/>
  <c r="BF169" i="6"/>
  <c r="BF174" i="5"/>
  <c r="BF175" i="5"/>
  <c r="BF184" i="5"/>
  <c r="BF185" i="5"/>
  <c r="BF188" i="5"/>
  <c r="BF189" i="5"/>
  <c r="BF193" i="5"/>
  <c r="BF195" i="5"/>
  <c r="BF196" i="5"/>
  <c r="BF199" i="5"/>
  <c r="BF209" i="5"/>
  <c r="BF211" i="5"/>
  <c r="BF217" i="5"/>
  <c r="BF220" i="5"/>
  <c r="BF221" i="5"/>
  <c r="BF222" i="5"/>
  <c r="BF223" i="5"/>
  <c r="BF228" i="5"/>
  <c r="BF229" i="5"/>
  <c r="BF231" i="5"/>
  <c r="BF233" i="5"/>
  <c r="BF235" i="5"/>
  <c r="BF236" i="5"/>
  <c r="BF239" i="5"/>
  <c r="BF240" i="5"/>
  <c r="BF241" i="5"/>
  <c r="BF248" i="5"/>
  <c r="BF253" i="5"/>
  <c r="BF254" i="5"/>
  <c r="BF257" i="5"/>
  <c r="BF265" i="5"/>
  <c r="BF267" i="5"/>
  <c r="BF270" i="5"/>
  <c r="BF272" i="5"/>
  <c r="BF274" i="5"/>
  <c r="BF277" i="5"/>
  <c r="BF283" i="5"/>
  <c r="BF285" i="5"/>
  <c r="BF288" i="5"/>
  <c r="BF289" i="5"/>
  <c r="BF290" i="5"/>
  <c r="J89" i="5"/>
  <c r="BF129" i="5"/>
  <c r="BF132" i="5"/>
  <c r="BF135" i="5"/>
  <c r="BF139" i="5"/>
  <c r="BF142" i="5"/>
  <c r="BF145" i="5"/>
  <c r="BF149" i="5"/>
  <c r="BF156" i="5"/>
  <c r="BF157" i="5"/>
  <c r="BF161" i="5"/>
  <c r="BF166" i="5"/>
  <c r="BF167" i="5"/>
  <c r="BF170" i="5"/>
  <c r="BF171" i="5"/>
  <c r="BF172" i="5"/>
  <c r="BF176" i="5"/>
  <c r="BF179" i="5"/>
  <c r="BF181" i="5"/>
  <c r="BF183" i="5"/>
  <c r="BF191" i="5"/>
  <c r="BF192" i="5"/>
  <c r="BF197" i="5"/>
  <c r="BF198" i="5"/>
  <c r="BF202" i="5"/>
  <c r="BF203" i="5"/>
  <c r="BF204" i="5"/>
  <c r="BF205" i="5"/>
  <c r="BF208" i="5"/>
  <c r="BF215" i="5"/>
  <c r="BF224" i="5"/>
  <c r="BF225" i="5"/>
  <c r="BF226" i="5"/>
  <c r="BF227" i="5"/>
  <c r="BF230" i="5"/>
  <c r="BF234" i="5"/>
  <c r="BF238" i="5"/>
  <c r="BF244" i="5"/>
  <c r="BF245" i="5"/>
  <c r="BF246" i="5"/>
  <c r="BF247" i="5"/>
  <c r="BF249" i="5"/>
  <c r="BF250" i="5"/>
  <c r="BF259" i="5"/>
  <c r="BF260" i="5"/>
  <c r="BF266" i="5"/>
  <c r="BF271" i="5"/>
  <c r="BF273" i="5"/>
  <c r="BF276" i="5"/>
  <c r="BF284" i="5"/>
  <c r="BF287" i="5"/>
  <c r="F124" i="5"/>
  <c r="BF130" i="5"/>
  <c r="BF137" i="5"/>
  <c r="BF140" i="5"/>
  <c r="BF141" i="5"/>
  <c r="BF150" i="5"/>
  <c r="BF153" i="5"/>
  <c r="BF154" i="5"/>
  <c r="BF155" i="5"/>
  <c r="BF160" i="5"/>
  <c r="BF162" i="5"/>
  <c r="BF163" i="5"/>
  <c r="BF165" i="5"/>
  <c r="BF168" i="5"/>
  <c r="BF275" i="5"/>
  <c r="E85" i="5"/>
  <c r="BF131" i="5"/>
  <c r="BF133" i="5"/>
  <c r="BF134" i="5"/>
  <c r="BF136" i="5"/>
  <c r="BF138" i="5"/>
  <c r="BF143" i="5"/>
  <c r="BF144" i="5"/>
  <c r="BF152" i="5"/>
  <c r="BF158" i="5"/>
  <c r="BF159" i="5"/>
  <c r="BF164" i="5"/>
  <c r="BF169" i="5"/>
  <c r="BF177" i="5"/>
  <c r="BF178" i="5"/>
  <c r="BF180" i="5"/>
  <c r="BF182" i="5"/>
  <c r="BF186" i="5"/>
  <c r="BF187" i="5"/>
  <c r="BF194" i="5"/>
  <c r="BF200" i="5"/>
  <c r="BF201" i="5"/>
  <c r="BF206" i="5"/>
  <c r="BF210" i="5"/>
  <c r="BF212" i="5"/>
  <c r="BF213" i="5"/>
  <c r="BF214" i="5"/>
  <c r="BF216" i="5"/>
  <c r="BF218" i="5"/>
  <c r="BF219" i="5"/>
  <c r="BF232" i="5"/>
  <c r="BF242" i="5"/>
  <c r="BF243" i="5"/>
  <c r="BF251" i="5"/>
  <c r="BF252" i="5"/>
  <c r="BF258" i="5"/>
  <c r="BF261" i="5"/>
  <c r="BF262" i="5"/>
  <c r="BF263" i="5"/>
  <c r="BF264" i="5"/>
  <c r="BF268" i="5"/>
  <c r="BF278" i="5"/>
  <c r="BF279" i="5"/>
  <c r="BF281" i="5"/>
  <c r="BF282" i="5"/>
  <c r="BF286" i="5"/>
  <c r="BF164" i="4"/>
  <c r="BF167" i="4"/>
  <c r="BF171" i="4"/>
  <c r="BF197" i="4"/>
  <c r="BF223" i="4"/>
  <c r="BF226" i="4"/>
  <c r="BF261" i="4"/>
  <c r="BF263" i="4"/>
  <c r="BF269" i="4"/>
  <c r="BF273" i="4"/>
  <c r="BF300" i="4"/>
  <c r="BF312" i="4"/>
  <c r="BF324" i="4"/>
  <c r="BF339" i="4"/>
  <c r="BF344" i="4"/>
  <c r="BF351" i="4"/>
  <c r="BF373" i="4"/>
  <c r="BF407" i="4"/>
  <c r="BF426" i="4"/>
  <c r="BF433" i="4"/>
  <c r="BF446" i="4"/>
  <c r="BF472" i="4"/>
  <c r="BF491" i="4"/>
  <c r="BF494" i="4"/>
  <c r="BF526" i="4"/>
  <c r="BF538" i="4"/>
  <c r="BF550" i="4"/>
  <c r="BF557" i="4"/>
  <c r="BF585" i="4"/>
  <c r="BF596" i="4"/>
  <c r="BF626" i="4"/>
  <c r="BF646" i="4"/>
  <c r="BF174" i="4"/>
  <c r="BF203" i="4"/>
  <c r="BF222" i="4"/>
  <c r="BF232" i="4"/>
  <c r="BF235" i="4"/>
  <c r="BF248" i="4"/>
  <c r="BF293" i="4"/>
  <c r="BF317" i="4"/>
  <c r="BF336" i="4"/>
  <c r="BF395" i="4"/>
  <c r="BF458" i="4"/>
  <c r="BF462" i="4"/>
  <c r="BF465" i="4"/>
  <c r="BF488" i="4"/>
  <c r="BF516" i="4"/>
  <c r="BF519" i="4"/>
  <c r="BF522" i="4"/>
  <c r="BF560" i="4"/>
  <c r="BF577" i="4"/>
  <c r="BF583" i="4"/>
  <c r="BF602" i="4"/>
  <c r="BF620" i="4"/>
  <c r="BF623" i="4"/>
  <c r="BF637" i="4"/>
  <c r="BF651" i="4"/>
  <c r="BF655" i="4"/>
  <c r="BF659" i="4"/>
  <c r="BF660" i="4"/>
  <c r="BF663" i="4"/>
  <c r="J91" i="4"/>
  <c r="F146" i="4"/>
  <c r="BF157" i="4"/>
  <c r="BF177" i="4"/>
  <c r="BF219" i="4"/>
  <c r="BF229" i="4"/>
  <c r="BF241" i="4"/>
  <c r="BF266" i="4"/>
  <c r="BF286" i="4"/>
  <c r="BF314" i="4"/>
  <c r="BF341" i="4"/>
  <c r="BF347" i="4"/>
  <c r="BF369" i="4"/>
  <c r="BF382" i="4"/>
  <c r="BF404" i="4"/>
  <c r="BF436" i="4"/>
  <c r="BF468" i="4"/>
  <c r="BF484" i="4"/>
  <c r="BF498" i="4"/>
  <c r="BF513" i="4"/>
  <c r="BF554" i="4"/>
  <c r="BF564" i="4"/>
  <c r="BF592" i="4"/>
  <c r="BF614" i="4"/>
  <c r="BF629" i="4"/>
  <c r="E85" i="4"/>
  <c r="BF153" i="4"/>
  <c r="BF161" i="4"/>
  <c r="BF224" i="4"/>
  <c r="BF238" i="4"/>
  <c r="BF244" i="4"/>
  <c r="BF290" i="4"/>
  <c r="BF296" i="4"/>
  <c r="BF320" i="4"/>
  <c r="BF363" i="4"/>
  <c r="BF366" i="4"/>
  <c r="BF399" i="4"/>
  <c r="BF413" i="4"/>
  <c r="BF430" i="4"/>
  <c r="BF440" i="4"/>
  <c r="BF510" i="4"/>
  <c r="BF534" i="4"/>
  <c r="BF588" i="4"/>
  <c r="BF605" i="4"/>
  <c r="BF607" i="4"/>
  <c r="BF611" i="4"/>
  <c r="BF617" i="4"/>
  <c r="BF633" i="4"/>
  <c r="BF640" i="4"/>
  <c r="BF643" i="4"/>
  <c r="E85" i="3"/>
  <c r="J91" i="3"/>
  <c r="F94" i="3"/>
  <c r="BF135" i="3"/>
  <c r="BF143" i="3"/>
  <c r="BF146" i="3"/>
  <c r="BF149" i="3"/>
  <c r="BF157" i="3"/>
  <c r="BF187" i="3"/>
  <c r="BF235" i="3"/>
  <c r="BF249" i="3"/>
  <c r="BF252" i="3"/>
  <c r="BF255" i="3"/>
  <c r="BF260" i="3"/>
  <c r="BF270" i="3"/>
  <c r="BF272" i="3"/>
  <c r="BF275" i="3"/>
  <c r="BF284" i="3"/>
  <c r="BF129" i="3"/>
  <c r="BF160" i="3"/>
  <c r="BF164" i="3"/>
  <c r="BF168" i="3"/>
  <c r="BF224" i="3"/>
  <c r="BF246" i="3"/>
  <c r="BF271" i="3"/>
  <c r="BF132" i="3"/>
  <c r="BF139" i="3"/>
  <c r="BF193" i="3"/>
  <c r="BF204" i="3"/>
  <c r="BF213" i="3"/>
  <c r="BF239" i="3"/>
  <c r="BF243" i="3"/>
  <c r="BF265" i="3"/>
  <c r="BF269" i="3"/>
  <c r="BF279" i="3"/>
  <c r="BF225" i="2"/>
  <c r="BF227" i="2"/>
  <c r="F92" i="2"/>
  <c r="E126" i="2"/>
  <c r="J130" i="2"/>
  <c r="BF142" i="2"/>
  <c r="BF146" i="2"/>
  <c r="BF149" i="2"/>
  <c r="BF152" i="2"/>
  <c r="BF153" i="2"/>
  <c r="BF158" i="2"/>
  <c r="BF160" i="2"/>
  <c r="BF161" i="2"/>
  <c r="BF162" i="2"/>
  <c r="BF164" i="2"/>
  <c r="BF165" i="2"/>
  <c r="BF166" i="2"/>
  <c r="BF168" i="2"/>
  <c r="BF170" i="2"/>
  <c r="BF174" i="2"/>
  <c r="BF175" i="2"/>
  <c r="BF178" i="2"/>
  <c r="BF191" i="2"/>
  <c r="BF194" i="2"/>
  <c r="BF203" i="2"/>
  <c r="BF204" i="2"/>
  <c r="BF206" i="2"/>
  <c r="BF207" i="2"/>
  <c r="BF214" i="2"/>
  <c r="BF215" i="2"/>
  <c r="BF218" i="2"/>
  <c r="BF219" i="2"/>
  <c r="BF223" i="2"/>
  <c r="BF224" i="2"/>
  <c r="BF229" i="2"/>
  <c r="BF222" i="2"/>
  <c r="BF138" i="2"/>
  <c r="BF140" i="2"/>
  <c r="BF141" i="2"/>
  <c r="BF143" i="2"/>
  <c r="BF144" i="2"/>
  <c r="BF145" i="2"/>
  <c r="BF147" i="2"/>
  <c r="BF148" i="2"/>
  <c r="BF150" i="2"/>
  <c r="BF151" i="2"/>
  <c r="BF154" i="2"/>
  <c r="BF156" i="2"/>
  <c r="BF159" i="2"/>
  <c r="BF163" i="2"/>
  <c r="BF169" i="2"/>
  <c r="BF171" i="2"/>
  <c r="BF172" i="2"/>
  <c r="BF173" i="2"/>
  <c r="BF177" i="2"/>
  <c r="BF179" i="2"/>
  <c r="BF181" i="2"/>
  <c r="BF183" i="2"/>
  <c r="BF184" i="2"/>
  <c r="BF185" i="2"/>
  <c r="BF186" i="2"/>
  <c r="BF187" i="2"/>
  <c r="BF189" i="2"/>
  <c r="BF193" i="2"/>
  <c r="BF195" i="2"/>
  <c r="BF197" i="2"/>
  <c r="BF198" i="2"/>
  <c r="BF200" i="2"/>
  <c r="BF202" i="2"/>
  <c r="BF205" i="2"/>
  <c r="BF209" i="2"/>
  <c r="BF210" i="2"/>
  <c r="BF212" i="2"/>
  <c r="BF217" i="2"/>
  <c r="BF220" i="2"/>
  <c r="BF221" i="2"/>
  <c r="BF230" i="2"/>
  <c r="F36" i="2"/>
  <c r="BC95" i="1" s="1"/>
  <c r="J35" i="3"/>
  <c r="AV97" i="1" s="1"/>
  <c r="J35" i="4"/>
  <c r="AV98" i="1" s="1"/>
  <c r="F37" i="5"/>
  <c r="BD99" i="1" s="1"/>
  <c r="F33" i="5"/>
  <c r="AZ99" i="1" s="1"/>
  <c r="F39" i="6"/>
  <c r="BD101" i="1" s="1"/>
  <c r="F37" i="6"/>
  <c r="BB101" i="1" s="1"/>
  <c r="F37" i="7"/>
  <c r="BB102" i="1" s="1"/>
  <c r="J35" i="8"/>
  <c r="AV104" i="1" s="1"/>
  <c r="F38" i="9"/>
  <c r="BC105" i="1" s="1"/>
  <c r="J35" i="9"/>
  <c r="AV105" i="1"/>
  <c r="F37" i="10"/>
  <c r="BD106" i="1" s="1"/>
  <c r="F36" i="11"/>
  <c r="BC107" i="1" s="1"/>
  <c r="J33" i="11"/>
  <c r="AV107" i="1" s="1"/>
  <c r="F35" i="12"/>
  <c r="BB108" i="1"/>
  <c r="F36" i="12"/>
  <c r="BC108" i="1" s="1"/>
  <c r="F36" i="13"/>
  <c r="BC109" i="1" s="1"/>
  <c r="J33" i="14"/>
  <c r="AV110" i="1" s="1"/>
  <c r="F35" i="15"/>
  <c r="BB111" i="1" s="1"/>
  <c r="F37" i="15"/>
  <c r="BD111" i="1" s="1"/>
  <c r="F35" i="16"/>
  <c r="AZ113" i="1" s="1"/>
  <c r="F35" i="17"/>
  <c r="AZ114" i="1" s="1"/>
  <c r="J35" i="17"/>
  <c r="AV114" i="1" s="1"/>
  <c r="F35" i="18"/>
  <c r="AZ116" i="1" s="1"/>
  <c r="F37" i="18"/>
  <c r="BB116" i="1" s="1"/>
  <c r="J35" i="19"/>
  <c r="AV117" i="1" s="1"/>
  <c r="F35" i="20"/>
  <c r="AZ119" i="1"/>
  <c r="F37" i="20"/>
  <c r="BB119" i="1" s="1"/>
  <c r="F35" i="21"/>
  <c r="AZ120" i="1" s="1"/>
  <c r="F38" i="21"/>
  <c r="BC120" i="1" s="1"/>
  <c r="F36" i="22"/>
  <c r="BC121" i="1" s="1"/>
  <c r="F35" i="2"/>
  <c r="BB95" i="1" s="1"/>
  <c r="F33" i="2"/>
  <c r="AZ95" i="1" s="1"/>
  <c r="F35" i="3"/>
  <c r="AZ97" i="1" s="1"/>
  <c r="F35" i="4"/>
  <c r="AZ98" i="1" s="1"/>
  <c r="J33" i="5"/>
  <c r="AV99" i="1" s="1"/>
  <c r="F38" i="6"/>
  <c r="BC101" i="1" s="1"/>
  <c r="F35" i="6"/>
  <c r="AZ101" i="1" s="1"/>
  <c r="F38" i="7"/>
  <c r="BC102" i="1" s="1"/>
  <c r="F37" i="8"/>
  <c r="BB104" i="1" s="1"/>
  <c r="F35" i="9"/>
  <c r="AZ105" i="1" s="1"/>
  <c r="F35" i="10"/>
  <c r="BB106" i="1" s="1"/>
  <c r="F33" i="11"/>
  <c r="AZ107" i="1" s="1"/>
  <c r="F33" i="12"/>
  <c r="AZ108" i="1" s="1"/>
  <c r="F35" i="13"/>
  <c r="BB109" i="1" s="1"/>
  <c r="F36" i="14"/>
  <c r="BC110" i="1" s="1"/>
  <c r="J33" i="15"/>
  <c r="AV111" i="1" s="1"/>
  <c r="F39" i="16"/>
  <c r="BD113" i="1" s="1"/>
  <c r="F37" i="17"/>
  <c r="BB114" i="1" s="1"/>
  <c r="F39" i="18"/>
  <c r="BD116" i="1" s="1"/>
  <c r="F35" i="19"/>
  <c r="AZ117" i="1" s="1"/>
  <c r="F39" i="20"/>
  <c r="BD119" i="1" s="1"/>
  <c r="F37" i="21"/>
  <c r="BB120" i="1" s="1"/>
  <c r="F35" i="22"/>
  <c r="BB121" i="1" s="1"/>
  <c r="J33" i="2"/>
  <c r="AV95" i="1"/>
  <c r="F38" i="3"/>
  <c r="BC97" i="1" s="1"/>
  <c r="F37" i="4"/>
  <c r="BB98" i="1" s="1"/>
  <c r="F38" i="4"/>
  <c r="BC98" i="1" s="1"/>
  <c r="J35" i="6"/>
  <c r="AV101" i="1"/>
  <c r="F35" i="7"/>
  <c r="AZ102" i="1" s="1"/>
  <c r="J35" i="7"/>
  <c r="AV102" i="1" s="1"/>
  <c r="F38" i="8"/>
  <c r="BC104" i="1" s="1"/>
  <c r="F39" i="8"/>
  <c r="BD104" i="1" s="1"/>
  <c r="F37" i="9"/>
  <c r="BB105" i="1" s="1"/>
  <c r="F33" i="10"/>
  <c r="AZ106" i="1" s="1"/>
  <c r="F36" i="10"/>
  <c r="BC106" i="1" s="1"/>
  <c r="F35" i="11"/>
  <c r="BB107" i="1" s="1"/>
  <c r="J33" i="12"/>
  <c r="AV108" i="1" s="1"/>
  <c r="F33" i="13"/>
  <c r="AZ109" i="1" s="1"/>
  <c r="J33" i="13"/>
  <c r="AV109" i="1" s="1"/>
  <c r="F33" i="14"/>
  <c r="AZ110" i="1" s="1"/>
  <c r="F36" i="15"/>
  <c r="BC111" i="1" s="1"/>
  <c r="J35" i="16"/>
  <c r="AV113" i="1" s="1"/>
  <c r="F39" i="17"/>
  <c r="BD114" i="1" s="1"/>
  <c r="J35" i="18"/>
  <c r="AV116" i="1" s="1"/>
  <c r="F38" i="19"/>
  <c r="BC117" i="1" s="1"/>
  <c r="F39" i="19"/>
  <c r="BD117" i="1" s="1"/>
  <c r="F38" i="20"/>
  <c r="BC119" i="1" s="1"/>
  <c r="F39" i="21"/>
  <c r="BD120" i="1" s="1"/>
  <c r="J33" i="22"/>
  <c r="AV121" i="1"/>
  <c r="AS94" i="1"/>
  <c r="F37" i="2"/>
  <c r="BD95" i="1" s="1"/>
  <c r="F37" i="3"/>
  <c r="BB97" i="1" s="1"/>
  <c r="F39" i="3"/>
  <c r="BD97" i="1"/>
  <c r="F39" i="4"/>
  <c r="BD98" i="1" s="1"/>
  <c r="F35" i="5"/>
  <c r="BB99" i="1"/>
  <c r="F36" i="5"/>
  <c r="BC99" i="1" s="1"/>
  <c r="F39" i="7"/>
  <c r="BD102" i="1" s="1"/>
  <c r="F35" i="8"/>
  <c r="AZ104" i="1" s="1"/>
  <c r="F39" i="9"/>
  <c r="BD105" i="1" s="1"/>
  <c r="J33" i="10"/>
  <c r="AV106" i="1"/>
  <c r="F37" i="11"/>
  <c r="BD107" i="1" s="1"/>
  <c r="F37" i="12"/>
  <c r="BD108" i="1" s="1"/>
  <c r="F37" i="13"/>
  <c r="BD109" i="1" s="1"/>
  <c r="F37" i="14"/>
  <c r="BD110" i="1"/>
  <c r="F35" i="14"/>
  <c r="BB110" i="1" s="1"/>
  <c r="F33" i="15"/>
  <c r="AZ111" i="1" s="1"/>
  <c r="F37" i="16"/>
  <c r="BB113" i="1" s="1"/>
  <c r="F38" i="16"/>
  <c r="BC113" i="1" s="1"/>
  <c r="F38" i="17"/>
  <c r="BC114" i="1" s="1"/>
  <c r="F38" i="18"/>
  <c r="BC116" i="1" s="1"/>
  <c r="F37" i="19"/>
  <c r="BB117" i="1" s="1"/>
  <c r="J35" i="20"/>
  <c r="AV119" i="1" s="1"/>
  <c r="J35" i="21"/>
  <c r="AV120" i="1" s="1"/>
  <c r="F33" i="22"/>
  <c r="AZ121" i="1" s="1"/>
  <c r="F37" i="22"/>
  <c r="BD121" i="1" s="1"/>
  <c r="T173" i="8" l="1"/>
  <c r="R255" i="5"/>
  <c r="T205" i="13"/>
  <c r="BK127" i="3"/>
  <c r="J127" i="3" s="1"/>
  <c r="J99" i="3" s="1"/>
  <c r="R127" i="3"/>
  <c r="R126" i="3" s="1"/>
  <c r="R125" i="12"/>
  <c r="P255" i="5"/>
  <c r="P127" i="5" s="1"/>
  <c r="AU99" i="1" s="1"/>
  <c r="T130" i="18"/>
  <c r="T129" i="18" s="1"/>
  <c r="BK127" i="5"/>
  <c r="J127" i="5" s="1"/>
  <c r="J96" i="5" s="1"/>
  <c r="J123" i="20"/>
  <c r="J99" i="20" s="1"/>
  <c r="P137" i="2"/>
  <c r="P136" i="2" s="1"/>
  <c r="AU95" i="1" s="1"/>
  <c r="BK126" i="14"/>
  <c r="R356" i="10"/>
  <c r="T255" i="5"/>
  <c r="T127" i="5" s="1"/>
  <c r="T138" i="19"/>
  <c r="T137" i="19" s="1"/>
  <c r="J129" i="15"/>
  <c r="J98" i="15" s="1"/>
  <c r="BK128" i="15"/>
  <c r="P138" i="19"/>
  <c r="P137" i="19" s="1"/>
  <c r="AU117" i="1" s="1"/>
  <c r="R138" i="19"/>
  <c r="R137" i="19" s="1"/>
  <c r="P129" i="16"/>
  <c r="P128" i="16" s="1"/>
  <c r="AU113" i="1" s="1"/>
  <c r="P128" i="15"/>
  <c r="P127" i="15" s="1"/>
  <c r="AU111" i="1" s="1"/>
  <c r="R124" i="12"/>
  <c r="R130" i="18"/>
  <c r="R129" i="18" s="1"/>
  <c r="J148" i="14"/>
  <c r="J100" i="14" s="1"/>
  <c r="J219" i="13"/>
  <c r="J106" i="13" s="1"/>
  <c r="BK205" i="13"/>
  <c r="T134" i="11"/>
  <c r="T133" i="11" s="1"/>
  <c r="T125" i="12"/>
  <c r="T124" i="12" s="1"/>
  <c r="R128" i="15"/>
  <c r="R127" i="15" s="1"/>
  <c r="P130" i="18"/>
  <c r="P129" i="18" s="1"/>
  <c r="AU116" i="1" s="1"/>
  <c r="AU115" i="1" s="1"/>
  <c r="P127" i="3"/>
  <c r="P126" i="3" s="1"/>
  <c r="AU97" i="1" s="1"/>
  <c r="R137" i="2"/>
  <c r="R136" i="2" s="1"/>
  <c r="T124" i="22"/>
  <c r="T123" i="22"/>
  <c r="T140" i="17"/>
  <c r="T139" i="17" s="1"/>
  <c r="P151" i="4"/>
  <c r="P149" i="4" s="1"/>
  <c r="AU98" i="1" s="1"/>
  <c r="T128" i="15"/>
  <c r="T127" i="15" s="1"/>
  <c r="T130" i="13"/>
  <c r="T129" i="13" s="1"/>
  <c r="R130" i="13"/>
  <c r="P524" i="11"/>
  <c r="P356" i="10"/>
  <c r="P132" i="10"/>
  <c r="P128" i="9"/>
  <c r="P127" i="9" s="1"/>
  <c r="AU105" i="1" s="1"/>
  <c r="R129" i="8"/>
  <c r="R128" i="8" s="1"/>
  <c r="R128" i="6"/>
  <c r="R127" i="6"/>
  <c r="T151" i="4"/>
  <c r="T149" i="4" s="1"/>
  <c r="R140" i="17"/>
  <c r="R139" i="17" s="1"/>
  <c r="P126" i="14"/>
  <c r="P125" i="14" s="1"/>
  <c r="AU110" i="1" s="1"/>
  <c r="P125" i="12"/>
  <c r="P124" i="12" s="1"/>
  <c r="AU108" i="1" s="1"/>
  <c r="R134" i="11"/>
  <c r="R133" i="11" s="1"/>
  <c r="R130" i="7"/>
  <c r="R129" i="7"/>
  <c r="R151" i="4"/>
  <c r="R149" i="4" s="1"/>
  <c r="BK224" i="12"/>
  <c r="J224" i="12"/>
  <c r="J102" i="12" s="1"/>
  <c r="BK356" i="10"/>
  <c r="T129" i="8"/>
  <c r="T128" i="8" s="1"/>
  <c r="T128" i="6"/>
  <c r="T127" i="6"/>
  <c r="R124" i="22"/>
  <c r="R123" i="22" s="1"/>
  <c r="P130" i="13"/>
  <c r="T129" i="16"/>
  <c r="T128" i="16" s="1"/>
  <c r="T130" i="7"/>
  <c r="T129" i="7"/>
  <c r="P134" i="11"/>
  <c r="P130" i="7"/>
  <c r="P129" i="7" s="1"/>
  <c r="AU102" i="1" s="1"/>
  <c r="R132" i="10"/>
  <c r="R131" i="10"/>
  <c r="BK129" i="8"/>
  <c r="J129" i="8"/>
  <c r="J99" i="8" s="1"/>
  <c r="P128" i="6"/>
  <c r="P127" i="6" s="1"/>
  <c r="AU101" i="1" s="1"/>
  <c r="P140" i="17"/>
  <c r="P139" i="17" s="1"/>
  <c r="AU114" i="1" s="1"/>
  <c r="AU112" i="1" s="1"/>
  <c r="T126" i="14"/>
  <c r="T125" i="14" s="1"/>
  <c r="R128" i="9"/>
  <c r="R127" i="9" s="1"/>
  <c r="R129" i="16"/>
  <c r="R128" i="16" s="1"/>
  <c r="R126" i="14"/>
  <c r="R125" i="14" s="1"/>
  <c r="P205" i="13"/>
  <c r="P124" i="22"/>
  <c r="P123" i="22"/>
  <c r="AU121" i="1" s="1"/>
  <c r="R205" i="13"/>
  <c r="T356" i="10"/>
  <c r="T132" i="10"/>
  <c r="T128" i="9"/>
  <c r="T127" i="9" s="1"/>
  <c r="P129" i="8"/>
  <c r="P128" i="8" s="1"/>
  <c r="AU104" i="1" s="1"/>
  <c r="R127" i="5"/>
  <c r="T127" i="3"/>
  <c r="T126" i="3" s="1"/>
  <c r="BK137" i="2"/>
  <c r="BK136" i="2" s="1"/>
  <c r="J136" i="2" s="1"/>
  <c r="J96" i="2" s="1"/>
  <c r="BK138" i="19"/>
  <c r="BK137" i="19" s="1"/>
  <c r="J137" i="19" s="1"/>
  <c r="J32" i="19" s="1"/>
  <c r="AG117" i="1" s="1"/>
  <c r="BK128" i="6"/>
  <c r="J128" i="6" s="1"/>
  <c r="J99" i="6" s="1"/>
  <c r="BK173" i="8"/>
  <c r="J173" i="8" s="1"/>
  <c r="J104" i="8" s="1"/>
  <c r="BK134" i="11"/>
  <c r="J134" i="11"/>
  <c r="J97" i="11" s="1"/>
  <c r="BK524" i="11"/>
  <c r="J524" i="11" s="1"/>
  <c r="J109" i="11" s="1"/>
  <c r="BK130" i="18"/>
  <c r="J130" i="18" s="1"/>
  <c r="J99" i="18" s="1"/>
  <c r="BK128" i="9"/>
  <c r="BK127" i="9" s="1"/>
  <c r="J127" i="9" s="1"/>
  <c r="J32" i="9" s="1"/>
  <c r="AG105" i="1" s="1"/>
  <c r="BK132" i="10"/>
  <c r="J132" i="10" s="1"/>
  <c r="J97" i="10" s="1"/>
  <c r="BK125" i="12"/>
  <c r="J125" i="12" s="1"/>
  <c r="J97" i="12" s="1"/>
  <c r="BK130" i="13"/>
  <c r="J130" i="13" s="1"/>
  <c r="J97" i="13" s="1"/>
  <c r="BK175" i="14"/>
  <c r="J175" i="14" s="1"/>
  <c r="J104" i="14" s="1"/>
  <c r="BK129" i="16"/>
  <c r="BK128" i="16"/>
  <c r="J128" i="16" s="1"/>
  <c r="J32" i="16" s="1"/>
  <c r="AG113" i="1" s="1"/>
  <c r="BK124" i="22"/>
  <c r="J124" i="22" s="1"/>
  <c r="J97" i="22" s="1"/>
  <c r="BK661" i="4"/>
  <c r="J661" i="4" s="1"/>
  <c r="J126" i="4" s="1"/>
  <c r="BK130" i="7"/>
  <c r="J130" i="7" s="1"/>
  <c r="J99" i="7" s="1"/>
  <c r="BK193" i="15"/>
  <c r="J193" i="15"/>
  <c r="J106" i="15" s="1"/>
  <c r="BK140" i="17"/>
  <c r="J140" i="17" s="1"/>
  <c r="J99" i="17" s="1"/>
  <c r="BK151" i="4"/>
  <c r="J151" i="4" s="1"/>
  <c r="J100" i="4" s="1"/>
  <c r="BK177" i="15"/>
  <c r="J177" i="15" s="1"/>
  <c r="J104" i="15" s="1"/>
  <c r="BK123" i="21"/>
  <c r="J123" i="21" s="1"/>
  <c r="J99" i="21" s="1"/>
  <c r="J128" i="15"/>
  <c r="J97" i="15" s="1"/>
  <c r="J126" i="14"/>
  <c r="J97" i="14" s="1"/>
  <c r="J205" i="13"/>
  <c r="J104" i="13" s="1"/>
  <c r="BK126" i="3"/>
  <c r="J126" i="3" s="1"/>
  <c r="J32" i="3" s="1"/>
  <c r="AG97" i="1" s="1"/>
  <c r="AU118" i="1"/>
  <c r="J36" i="3"/>
  <c r="AW97" i="1" s="1"/>
  <c r="AT97" i="1" s="1"/>
  <c r="BD96" i="1"/>
  <c r="F36" i="4"/>
  <c r="BA98" i="1" s="1"/>
  <c r="J36" i="8"/>
  <c r="AW104" i="1"/>
  <c r="AT104" i="1" s="1"/>
  <c r="J34" i="10"/>
  <c r="AW106" i="1" s="1"/>
  <c r="AT106" i="1" s="1"/>
  <c r="F34" i="12"/>
  <c r="BA108" i="1"/>
  <c r="F34" i="13"/>
  <c r="BA109" i="1" s="1"/>
  <c r="J36" i="16"/>
  <c r="AW113" i="1" s="1"/>
  <c r="AT113" i="1" s="1"/>
  <c r="AZ112" i="1"/>
  <c r="AV112" i="1" s="1"/>
  <c r="BB112" i="1"/>
  <c r="AX112" i="1" s="1"/>
  <c r="J36" i="17"/>
  <c r="AW114" i="1" s="1"/>
  <c r="AT114" i="1" s="1"/>
  <c r="BC115" i="1"/>
  <c r="AY115" i="1" s="1"/>
  <c r="F36" i="19"/>
  <c r="BA117" i="1" s="1"/>
  <c r="J32" i="20"/>
  <c r="AG119" i="1"/>
  <c r="F36" i="21"/>
  <c r="BA120" i="1" s="1"/>
  <c r="F34" i="2"/>
  <c r="BA95" i="1"/>
  <c r="AZ96" i="1"/>
  <c r="AV96" i="1" s="1"/>
  <c r="J36" i="4"/>
  <c r="AW98" i="1"/>
  <c r="AT98" i="1" s="1"/>
  <c r="F36" i="8"/>
  <c r="BA104" i="1" s="1"/>
  <c r="BC103" i="1"/>
  <c r="AY103" i="1" s="1"/>
  <c r="F34" i="10"/>
  <c r="BA106" i="1" s="1"/>
  <c r="J34" i="12"/>
  <c r="AW108" i="1" s="1"/>
  <c r="AT108" i="1" s="1"/>
  <c r="J34" i="13"/>
  <c r="AW109" i="1" s="1"/>
  <c r="AT109" i="1" s="1"/>
  <c r="F36" i="16"/>
  <c r="BA113" i="1" s="1"/>
  <c r="BC112" i="1"/>
  <c r="AY112" i="1" s="1"/>
  <c r="BD112" i="1"/>
  <c r="F36" i="17"/>
  <c r="BA114" i="1"/>
  <c r="BB115" i="1"/>
  <c r="AX115" i="1" s="1"/>
  <c r="J36" i="19"/>
  <c r="AW117" i="1"/>
  <c r="AT117" i="1" s="1"/>
  <c r="BB118" i="1"/>
  <c r="AX118" i="1" s="1"/>
  <c r="BC118" i="1"/>
  <c r="AY118" i="1" s="1"/>
  <c r="AZ118" i="1"/>
  <c r="AV118" i="1" s="1"/>
  <c r="F34" i="22"/>
  <c r="BA121" i="1" s="1"/>
  <c r="F36" i="3"/>
  <c r="BA97" i="1" s="1"/>
  <c r="BC96" i="1"/>
  <c r="AY96" i="1" s="1"/>
  <c r="J34" i="5"/>
  <c r="AW99" i="1" s="1"/>
  <c r="AT99" i="1" s="1"/>
  <c r="J36" i="6"/>
  <c r="AW101" i="1" s="1"/>
  <c r="AT101" i="1" s="1"/>
  <c r="BB100" i="1"/>
  <c r="AX100" i="1" s="1"/>
  <c r="F36" i="7"/>
  <c r="BA102" i="1" s="1"/>
  <c r="BD103" i="1"/>
  <c r="AZ103" i="1"/>
  <c r="AV103" i="1" s="1"/>
  <c r="F36" i="9"/>
  <c r="BA105" i="1" s="1"/>
  <c r="F34" i="11"/>
  <c r="BA107" i="1" s="1"/>
  <c r="F34" i="14"/>
  <c r="BA110" i="1" s="1"/>
  <c r="J34" i="15"/>
  <c r="AW111" i="1" s="1"/>
  <c r="AT111" i="1" s="1"/>
  <c r="F36" i="18"/>
  <c r="BA116" i="1" s="1"/>
  <c r="AZ115" i="1"/>
  <c r="AV115" i="1" s="1"/>
  <c r="J36" i="20"/>
  <c r="AW119" i="1" s="1"/>
  <c r="AT119" i="1" s="1"/>
  <c r="BD118" i="1"/>
  <c r="J34" i="22"/>
  <c r="AW121" i="1" s="1"/>
  <c r="AT121" i="1" s="1"/>
  <c r="J34" i="2"/>
  <c r="AW95" i="1" s="1"/>
  <c r="AT95" i="1" s="1"/>
  <c r="BB96" i="1"/>
  <c r="AX96" i="1" s="1"/>
  <c r="F34" i="5"/>
  <c r="BA99" i="1" s="1"/>
  <c r="J30" i="5"/>
  <c r="AG99" i="1" s="1"/>
  <c r="F36" i="6"/>
  <c r="BA101" i="1"/>
  <c r="BC100" i="1"/>
  <c r="AY100" i="1" s="1"/>
  <c r="BD100" i="1"/>
  <c r="AZ100" i="1"/>
  <c r="AV100" i="1" s="1"/>
  <c r="J36" i="7"/>
  <c r="AW102" i="1" s="1"/>
  <c r="AT102" i="1" s="1"/>
  <c r="BB103" i="1"/>
  <c r="AX103" i="1" s="1"/>
  <c r="J36" i="9"/>
  <c r="AW105" i="1" s="1"/>
  <c r="AT105" i="1" s="1"/>
  <c r="J34" i="11"/>
  <c r="AW107" i="1"/>
  <c r="AT107" i="1" s="1"/>
  <c r="J34" i="14"/>
  <c r="AW110" i="1" s="1"/>
  <c r="AT110" i="1" s="1"/>
  <c r="F34" i="15"/>
  <c r="BA111" i="1" s="1"/>
  <c r="J36" i="18"/>
  <c r="AW116" i="1" s="1"/>
  <c r="AT116" i="1" s="1"/>
  <c r="BD115" i="1"/>
  <c r="F36" i="20"/>
  <c r="BA119" i="1"/>
  <c r="J36" i="21"/>
  <c r="AW120" i="1" s="1"/>
  <c r="AT120" i="1" s="1"/>
  <c r="P133" i="11" l="1"/>
  <c r="AU107" i="1" s="1"/>
  <c r="P131" i="10"/>
  <c r="AU106" i="1" s="1"/>
  <c r="AU96" i="1"/>
  <c r="T131" i="10"/>
  <c r="AN105" i="1"/>
  <c r="P129" i="13"/>
  <c r="AU109" i="1" s="1"/>
  <c r="BK131" i="10"/>
  <c r="J131" i="10" s="1"/>
  <c r="J30" i="10" s="1"/>
  <c r="AG106" i="1" s="1"/>
  <c r="R129" i="13"/>
  <c r="BK139" i="17"/>
  <c r="J139" i="17" s="1"/>
  <c r="J32" i="17" s="1"/>
  <c r="AG114" i="1" s="1"/>
  <c r="AG112" i="1" s="1"/>
  <c r="J129" i="16"/>
  <c r="J99" i="16" s="1"/>
  <c r="J98" i="16"/>
  <c r="BK127" i="15"/>
  <c r="J127" i="15" s="1"/>
  <c r="J30" i="15" s="1"/>
  <c r="AG111" i="1" s="1"/>
  <c r="BK133" i="11"/>
  <c r="J133" i="11"/>
  <c r="J96" i="11" s="1"/>
  <c r="BK122" i="21"/>
  <c r="J122" i="21" s="1"/>
  <c r="J98" i="21" s="1"/>
  <c r="BK125" i="14"/>
  <c r="J125" i="14" s="1"/>
  <c r="J96" i="14" s="1"/>
  <c r="J98" i="9"/>
  <c r="BK129" i="18"/>
  <c r="J129" i="18" s="1"/>
  <c r="J32" i="18" s="1"/>
  <c r="AG116" i="1" s="1"/>
  <c r="AG115" i="1" s="1"/>
  <c r="BK129" i="7"/>
  <c r="J129" i="7" s="1"/>
  <c r="J98" i="7" s="1"/>
  <c r="BK128" i="8"/>
  <c r="J128" i="8" s="1"/>
  <c r="J32" i="8" s="1"/>
  <c r="AG104" i="1" s="1"/>
  <c r="AG103" i="1" s="1"/>
  <c r="J98" i="19"/>
  <c r="J137" i="2"/>
  <c r="J97" i="2" s="1"/>
  <c r="BK129" i="13"/>
  <c r="J129" i="13"/>
  <c r="J96" i="13" s="1"/>
  <c r="J356" i="10"/>
  <c r="J105" i="10" s="1"/>
  <c r="BK127" i="6"/>
  <c r="J127" i="6" s="1"/>
  <c r="J32" i="6" s="1"/>
  <c r="AG101" i="1" s="1"/>
  <c r="J128" i="9"/>
  <c r="J99" i="9" s="1"/>
  <c r="BK124" i="12"/>
  <c r="J124" i="12"/>
  <c r="J96" i="12" s="1"/>
  <c r="BK149" i="4"/>
  <c r="J149" i="4" s="1"/>
  <c r="J98" i="4" s="1"/>
  <c r="J138" i="19"/>
  <c r="J99" i="19" s="1"/>
  <c r="BK123" i="22"/>
  <c r="J123" i="22" s="1"/>
  <c r="J96" i="22" s="1"/>
  <c r="AN119" i="1"/>
  <c r="J41" i="20"/>
  <c r="J41" i="19"/>
  <c r="J41" i="16"/>
  <c r="J41" i="9"/>
  <c r="AN99" i="1"/>
  <c r="J39" i="5"/>
  <c r="AN97" i="1"/>
  <c r="J98" i="3"/>
  <c r="J41" i="3"/>
  <c r="AN113" i="1"/>
  <c r="AN117" i="1"/>
  <c r="J30" i="2"/>
  <c r="AG95" i="1" s="1"/>
  <c r="BA100" i="1"/>
  <c r="AW100" i="1" s="1"/>
  <c r="AT100" i="1" s="1"/>
  <c r="BA118" i="1"/>
  <c r="AW118" i="1" s="1"/>
  <c r="AT118" i="1" s="1"/>
  <c r="AZ94" i="1"/>
  <c r="W29" i="1" s="1"/>
  <c r="AU100" i="1"/>
  <c r="BA115" i="1"/>
  <c r="AW115" i="1" s="1"/>
  <c r="AT115" i="1" s="1"/>
  <c r="BB94" i="1"/>
  <c r="W31" i="1" s="1"/>
  <c r="AU103" i="1"/>
  <c r="BA96" i="1"/>
  <c r="AW96" i="1"/>
  <c r="AT96" i="1" s="1"/>
  <c r="BA112" i="1"/>
  <c r="AW112" i="1" s="1"/>
  <c r="AT112" i="1" s="1"/>
  <c r="BC94" i="1"/>
  <c r="W32" i="1" s="1"/>
  <c r="BA103" i="1"/>
  <c r="AW103" i="1" s="1"/>
  <c r="AT103" i="1" s="1"/>
  <c r="BD94" i="1"/>
  <c r="W33" i="1" s="1"/>
  <c r="AN112" i="1" l="1"/>
  <c r="AN103" i="1"/>
  <c r="AN115" i="1"/>
  <c r="J41" i="8"/>
  <c r="J41" i="17"/>
  <c r="J41" i="18"/>
  <c r="J39" i="15"/>
  <c r="J41" i="6"/>
  <c r="J39" i="2"/>
  <c r="J39" i="10"/>
  <c r="J96" i="15"/>
  <c r="J98" i="17"/>
  <c r="J96" i="10"/>
  <c r="J98" i="18"/>
  <c r="J98" i="8"/>
  <c r="J98" i="6"/>
  <c r="AN104" i="1"/>
  <c r="AN106" i="1"/>
  <c r="AN114" i="1"/>
  <c r="AN101" i="1"/>
  <c r="AN111" i="1"/>
  <c r="AN95" i="1"/>
  <c r="AN116" i="1"/>
  <c r="J32" i="4"/>
  <c r="AG98" i="1" s="1"/>
  <c r="AG96" i="1" s="1"/>
  <c r="AN96" i="1" s="1"/>
  <c r="AV94" i="1"/>
  <c r="AK29" i="1" s="1"/>
  <c r="AU94" i="1"/>
  <c r="J30" i="22"/>
  <c r="AG121" i="1"/>
  <c r="J30" i="11"/>
  <c r="AG107" i="1"/>
  <c r="AN107" i="1" s="1"/>
  <c r="J32" i="21"/>
  <c r="AG120" i="1" s="1"/>
  <c r="AG118" i="1" s="1"/>
  <c r="AX94" i="1"/>
  <c r="AY94" i="1"/>
  <c r="J30" i="12"/>
  <c r="AG108" i="1" s="1"/>
  <c r="AN108" i="1" s="1"/>
  <c r="J30" i="14"/>
  <c r="AG110" i="1" s="1"/>
  <c r="AN110" i="1" s="1"/>
  <c r="J30" i="13"/>
  <c r="AG109" i="1"/>
  <c r="AN109" i="1"/>
  <c r="J32" i="7"/>
  <c r="AG102" i="1" s="1"/>
  <c r="AG100" i="1" s="1"/>
  <c r="BA94" i="1"/>
  <c r="W30" i="1" s="1"/>
  <c r="J41" i="4" l="1"/>
  <c r="AN98" i="1"/>
  <c r="J39" i="12"/>
  <c r="J39" i="22"/>
  <c r="J39" i="14"/>
  <c r="J39" i="13"/>
  <c r="J39" i="11"/>
  <c r="J41" i="21"/>
  <c r="J41" i="7"/>
  <c r="AN121" i="1"/>
  <c r="AN102" i="1"/>
  <c r="AN120" i="1"/>
  <c r="AG94" i="1"/>
  <c r="AK26" i="1" s="1"/>
  <c r="AN100" i="1"/>
  <c r="AN118" i="1"/>
  <c r="AW94" i="1"/>
  <c r="AK30" i="1" s="1"/>
  <c r="AK35" i="1" l="1"/>
  <c r="AT94" i="1"/>
  <c r="AN94" i="1" s="1"/>
</calcChain>
</file>

<file path=xl/sharedStrings.xml><?xml version="1.0" encoding="utf-8"?>
<sst xmlns="http://schemas.openxmlformats.org/spreadsheetml/2006/main" count="37404" uniqueCount="4296">
  <si>
    <t>Export Komplet</t>
  </si>
  <si>
    <t/>
  </si>
  <si>
    <t>2.0</t>
  </si>
  <si>
    <t>False</t>
  </si>
  <si>
    <t>{aa01f9a5-1b0f-4b60-b100-e941065cd8e1}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</si>
  <si>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</si>
  <si>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</si>
  <si>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</si>
  <si>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</si>
  <si>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</si>
  <si>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</si>
  <si>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</si>
  <si>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</si>
  <si>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</si>
  <si>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</si>
  <si>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NÁMESTIA SNP 31.3.2022</t>
  </si>
  <si>
    <t>JKSO:</t>
  </si>
  <si>
    <t>KS:</t>
  </si>
  <si>
    <t>Miesto:</t>
  </si>
  <si>
    <t>Námestie SNP, Trnava</t>
  </si>
  <si>
    <t>Dátum:</t>
  </si>
  <si>
    <t>31. 3. 2022</t>
  </si>
  <si>
    <t>Objednávateľ:</t>
  </si>
  <si>
    <t>IČO:</t>
  </si>
  <si>
    <t>MESTO TRNAVA, Hlavná č.1,91771 TRNAVA</t>
  </si>
  <si>
    <t>IČ DPH:</t>
  </si>
  <si>
    <t>Zhotoviteľ:</t>
  </si>
  <si>
    <t>Vyplň údaj</t>
  </si>
  <si>
    <t>Projektant:</t>
  </si>
  <si>
    <t>ATELIER DV, s.r.o.Ing.Arch.P.ĎURKO a kol.</t>
  </si>
  <si>
    <t>True</t>
  </si>
  <si>
    <t>Spracovateľ:</t>
  </si>
  <si>
    <t xml:space="preserve"> </t>
  </si>
  <si>
    <t>Poznámka:</t>
  </si>
  <si>
    <t>V prípade  výskytu obchodných  názvov výrobkov a technológií, tieto  majú informatívny charakter a slúžia ako minimálny štandart.Sú uvedené ako referenčná kvalita a môžu byť 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</si>
  <si>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</si>
  <si>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</si>
  <si>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</si>
  <si>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</si>
  <si>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</si>
  <si>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</si>
  <si>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</si>
  <si>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</si>
  <si>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</si>
  <si>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</si>
  <si>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</si>
  <si>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</si>
  <si>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</si>
  <si>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</si>
  <si>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</si>
  <si>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</si>
  <si>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</si>
  <si>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</si>
  <si>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</si>
  <si>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</si>
  <si>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</si>
  <si>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</si>
  <si>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</si>
  <si>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</si>
  <si>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</si>
  <si>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</si>
  <si>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</si>
  <si>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</si>
  <si>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</si>
  <si>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</si>
  <si>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</si>
  <si>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</si>
  <si>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</si>
  <si>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</si>
  <si>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</si>
  <si>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</si>
  <si>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</si>
  <si>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</si>
  <si>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</si>
  <si>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</si>
  <si>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</si>
  <si>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</si>
  <si>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</si>
  <si>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</si>
  <si>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</si>
  <si>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</si>
  <si>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 xml:space="preserve">SO01 - PREKRYTIE POTOKA TRNÁVKA </t>
  </si>
  <si>
    <t>STA</t>
  </si>
  <si>
    <t>1</t>
  </si>
  <si>
    <t>{26d88ea4-4bc7-41d4-b768-79a586066f6f}</t>
  </si>
  <si>
    <t>SO02X</t>
  </si>
  <si>
    <t xml:space="preserve">CESTY A SPEVNENÉ PLOCHY </t>
  </si>
  <si>
    <t>{3e21801f-b5ec-439f-8304-0fb1703407a6}</t>
  </si>
  <si>
    <t>SO02.1</t>
  </si>
  <si>
    <t xml:space="preserve">SO02.1    Búracie práce </t>
  </si>
  <si>
    <t>Časť</t>
  </si>
  <si>
    <t>2</t>
  </si>
  <si>
    <t>{8b9fab72-7e20-4961-be28-80411de07e4f}</t>
  </si>
  <si>
    <t>SO02.2</t>
  </si>
  <si>
    <t xml:space="preserve">SO02.2 Cesty a spevnené plochy nové konšrukcie </t>
  </si>
  <si>
    <t>{ba06902c-9ef7-4e0c-aaf7-e8ec086ef1f7}</t>
  </si>
  <si>
    <t>SO03r</t>
  </si>
  <si>
    <t xml:space="preserve">SO03  SADOVÉ ÚPRAVY </t>
  </si>
  <si>
    <t>{00d97383-e291-4407-80bd-fb9ffde15df8}</t>
  </si>
  <si>
    <t>SO04</t>
  </si>
  <si>
    <t>SO04 ZÁVLAHY</t>
  </si>
  <si>
    <t>{ab8d1191-74de-4fbc-9662-81190b3fa6ff}</t>
  </si>
  <si>
    <t>SO04.1</t>
  </si>
  <si>
    <t>SO04.1 Závlahy materiál</t>
  </si>
  <si>
    <t>{28a38e76-cefb-478b-ac7c-e951bd5a5d91}</t>
  </si>
  <si>
    <t>SO04.2</t>
  </si>
  <si>
    <t xml:space="preserve">SO04.2 Závlahy - montaž </t>
  </si>
  <si>
    <t>{fd128004-d94a-4673-9760-a2826ec96abf}</t>
  </si>
  <si>
    <t>SO05</t>
  </si>
  <si>
    <t>SO05 FONTÁNA</t>
  </si>
  <si>
    <t>{65caa957-66ea-4083-8f32-9d3fb1036690}</t>
  </si>
  <si>
    <t>SO05.1</t>
  </si>
  <si>
    <t xml:space="preserve">SO05.1 Stavebná časť </t>
  </si>
  <si>
    <t>{6325bb77-a7c2-4b31-b56a-5ad213eff173}</t>
  </si>
  <si>
    <t>SO05.2</t>
  </si>
  <si>
    <t xml:space="preserve">SO05.2 Technologická časť </t>
  </si>
  <si>
    <t>{e2f56f5d-a738-4560-a2e0-4f66a7871175}</t>
  </si>
  <si>
    <t>SO06</t>
  </si>
  <si>
    <t xml:space="preserve">SO06 REINŠTALÁCIA PAMATNÍKA  OSLOBODENIA </t>
  </si>
  <si>
    <t>{eca09268-28cc-470f-9db0-45d70bb20314}</t>
  </si>
  <si>
    <t>SO07</t>
  </si>
  <si>
    <t xml:space="preserve">SO07 OPLOTENIE PARČÍKA, REINŠTALÁCIA BAROK. SOCH, HYDROIZOLÁCIE, CHODNIK V PARČÍKU </t>
  </si>
  <si>
    <t>{fc2b3754-4397-4242-8139-b882ed2ed935}</t>
  </si>
  <si>
    <t>SO08</t>
  </si>
  <si>
    <t xml:space="preserve">SO08 REKONŠTRUKCIA ZÁBRADLIA A VÝCHODNÉHO PORTÁLU  PREKRYTIA TRNÁVKY </t>
  </si>
  <si>
    <t>{53dfc6c4-776d-4954-b02c-59be7be1604b}</t>
  </si>
  <si>
    <t>SO09</t>
  </si>
  <si>
    <t>SO09 REINŠTALÁCIA PAMATNÍKA NESPRAVODLIVO PRENASLEDOVANÝCH</t>
  </si>
  <si>
    <t>{b69fab32-0c2e-4edb-a2e1-0edfa6d80cce}</t>
  </si>
  <si>
    <t>SO10</t>
  </si>
  <si>
    <t xml:space="preserve">SO10 DAŽĎOVÁ KANALIZÁCIA </t>
  </si>
  <si>
    <t>{3c0b8860-de97-465b-8586-4d7b543789c0}</t>
  </si>
  <si>
    <t>SO11</t>
  </si>
  <si>
    <t>SO11 PRÍPOJKY VODY A KANALIZACIE  PRE FONTÁNY A  K HYDRANTU</t>
  </si>
  <si>
    <t>{4e0d77d4-0b47-4344-851d-15f70292d90a}</t>
  </si>
  <si>
    <t>SO12</t>
  </si>
  <si>
    <t>SO12 VEREJNÉ OSVETLENIE</t>
  </si>
  <si>
    <t>{9fe61da5-a863-4c2c-9d99-f889f2b72fbd}</t>
  </si>
  <si>
    <t>SO12.1</t>
  </si>
  <si>
    <t xml:space="preserve">SO12.1 Materiál - verejné osvetlenie </t>
  </si>
  <si>
    <t>{02ee5bd8-8757-4abc-aa45-b43a564f5c46}</t>
  </si>
  <si>
    <t>SO12.2</t>
  </si>
  <si>
    <t xml:space="preserve">SO12.2 Montaž - verejné osvetlenie </t>
  </si>
  <si>
    <t>{e81deacd-4265-465c-b078-4bd542120b44}</t>
  </si>
  <si>
    <t>SO13</t>
  </si>
  <si>
    <t xml:space="preserve">SO13   ROZVODY NN </t>
  </si>
  <si>
    <t>{b5a9cb2b-f508-4e2d-b9c7-54cb609f2337}</t>
  </si>
  <si>
    <t>SO13.1</t>
  </si>
  <si>
    <t>SO13.1 Materiál -  rozvody NN</t>
  </si>
  <si>
    <t>{1e961129-8a56-4e25-a654-5b882598e511}</t>
  </si>
  <si>
    <t>SO13.2</t>
  </si>
  <si>
    <t>SO13.2  Montaž -  rozvody NN</t>
  </si>
  <si>
    <t>{f74aaf9a-e5db-4cdf-90fc-886ba844e429}</t>
  </si>
  <si>
    <t>SO14</t>
  </si>
  <si>
    <t>SO14 SLABOPRÚDOVÉ ROZVODY</t>
  </si>
  <si>
    <t>{e911fca9-e32a-4836-bfc9-7944c690d06a}</t>
  </si>
  <si>
    <t>SO14.1</t>
  </si>
  <si>
    <t>SO14.1 Slaboprúdové rozvody - materiál</t>
  </si>
  <si>
    <t>{c6f29761-30a0-453b-b977-46845828b538}</t>
  </si>
  <si>
    <t>SO14.2</t>
  </si>
  <si>
    <t xml:space="preserve">SO14.2 Slaboprúdové rozvody - montaž </t>
  </si>
  <si>
    <t>{e4acad48-605f-4b96-9831-aedc8259e034}</t>
  </si>
  <si>
    <t>SO15</t>
  </si>
  <si>
    <t xml:space="preserve">SO15 MOBILIÁR A DROBNÁ ARCHITEKTÚRA </t>
  </si>
  <si>
    <t>{738ac9c0-8d5d-4b76-adaa-8c087062e78a}</t>
  </si>
  <si>
    <t>KRYCÍ LIST ROZPOČTU</t>
  </si>
  <si>
    <t>Objekt:</t>
  </si>
  <si>
    <t xml:space="preserve">SO01 - SO01 - PREKRYTIE POTOKA TRNÁVKA </t>
  </si>
  <si>
    <t>Ing.Brliť, Ing.L.Farkaš</t>
  </si>
  <si>
    <t>REKAPITULÁCIA ROZPOČTU</t>
  </si>
  <si>
    <t>Kód dielu - Popis</t>
  </si>
  <si>
    <t>Cena celkom [EUR]</t>
  </si>
  <si>
    <t>Náklady z rozpočtu</t>
  </si>
  <si>
    <t>-1</t>
  </si>
  <si>
    <t xml:space="preserve">D1 - Všeobecné položky v procese obstarávania stavieb   </t>
  </si>
  <si>
    <t xml:space="preserve">    D2 - Konštrukcie z hornín - obsypy bez zhutnenia   </t>
  </si>
  <si>
    <t xml:space="preserve">    D3 - Príprava staveniska a vyčisťovacie práce   </t>
  </si>
  <si>
    <t xml:space="preserve">    D4 - Ostatné výkopové a súvisiace zemné práce   </t>
  </si>
  <si>
    <t xml:space="preserve">    D5 - Práce na hrubej stavbe mostov a visutých diaľníc   </t>
  </si>
  <si>
    <t xml:space="preserve">    D6 - Práce na stavbe miestnych potrubných vedení vody a kanalizácie (vrátane doplnkových prác)   </t>
  </si>
  <si>
    <t xml:space="preserve">    D7 - Práce na stavbe miestnych vedení energetických okrem elektrických (vrátane doplnkových prác)   </t>
  </si>
  <si>
    <t xml:space="preserve">    D8 - Práce na hrubej stavbe technických diel, i.n.   </t>
  </si>
  <si>
    <t xml:space="preserve">    D9 - Práce na spodnej stavbe diaľníc (okrem visutých), ciest, ulíc, chodníkov a nekrytých parkovísk   </t>
  </si>
  <si>
    <t xml:space="preserve">    D10 - Práce na vrchnej stavbe diaľníc (okrem visutých), ciest, ulíc, chodníkov a nekrytých parkovísk   </t>
  </si>
  <si>
    <t xml:space="preserve">    D11 - Práce na hrubej stavbe úprav tokov, hrádzí, zavlažovacích kanálov a akvaduktov   </t>
  </si>
  <si>
    <t xml:space="preserve">    D12 - Ostatné betonárske práce   </t>
  </si>
  <si>
    <t xml:space="preserve">    D13 - Omietkárske práce   </t>
  </si>
  <si>
    <t xml:space="preserve">    D14 - Maľby a nátery ostatných stavieb   </t>
  </si>
  <si>
    <t xml:space="preserve">    D15 - Ozdobné práce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</si>
  <si>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</si>
  <si>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</si>
  <si>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</si>
  <si>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</si>
  <si>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</si>
  <si>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</si>
  <si>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</si>
  <si>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</si>
  <si>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</si>
  <si>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</si>
  <si>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</si>
  <si>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</si>
  <si>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</si>
  <si>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 xml:space="preserve">Všeobecné položky v procese obstarávania stavieb   </t>
  </si>
  <si>
    <t>ROZPOCET</t>
  </si>
  <si>
    <t>K</t>
  </si>
  <si>
    <t>00000106</t>
  </si>
  <si>
    <t xml:space="preserve">Priebežná kontrola počas realizácie  stavby - statik </t>
  </si>
  <si>
    <t>hod</t>
  </si>
  <si>
    <t>4</t>
  </si>
  <si>
    <t>D2</t>
  </si>
  <si>
    <t xml:space="preserve">Konštrukcie z hornín - obsypy bez zhutnenia   </t>
  </si>
  <si>
    <t>05010205</t>
  </si>
  <si>
    <t>Búranie konštrukcií muriva, priečok, pilierov,prekladov železobetónových</t>
  </si>
  <si>
    <t>m3</t>
  </si>
  <si>
    <t>10</t>
  </si>
  <si>
    <t>3</t>
  </si>
  <si>
    <t>05040104</t>
  </si>
  <si>
    <t>Odstránenie konštrukcií vodných korýt a vo vodných tokoch, dlažieb včítane podkladov z betónu</t>
  </si>
  <si>
    <t>12</t>
  </si>
  <si>
    <t>05010812</t>
  </si>
  <si>
    <t>Búranie konštrukcií, otlčenie omietok a odstránenie povrchových úprav cementových</t>
  </si>
  <si>
    <t>m2</t>
  </si>
  <si>
    <t>14</t>
  </si>
  <si>
    <t>5</t>
  </si>
  <si>
    <t>05030162</t>
  </si>
  <si>
    <t>Odstránenie spevnených plôch a vozoviek, krytov bitúmenových</t>
  </si>
  <si>
    <t>16</t>
  </si>
  <si>
    <t>6</t>
  </si>
  <si>
    <t>05030166</t>
  </si>
  <si>
    <t>Odstránenie spevnených plôch a vozoviek, krytov dlaždených</t>
  </si>
  <si>
    <t>18</t>
  </si>
  <si>
    <t>7</t>
  </si>
  <si>
    <t>05030261</t>
  </si>
  <si>
    <t>Odstránenie spevnených plôch a vozoviek, podkladov z betónu prostého</t>
  </si>
  <si>
    <t>8</t>
  </si>
  <si>
    <t>05030263</t>
  </si>
  <si>
    <t>Odstránenie spevnených plôch a vozoviek, podkladov z kameniva ťaženého</t>
  </si>
  <si>
    <t>22</t>
  </si>
  <si>
    <t>9</t>
  </si>
  <si>
    <t>05030264</t>
  </si>
  <si>
    <t>Odstránenie spevnených plôch a vozoviek, podkladov z kameniva hrubého drveného</t>
  </si>
  <si>
    <t>24</t>
  </si>
  <si>
    <t>05030302</t>
  </si>
  <si>
    <t>Odstránenie spevnených plôch a vozoviek, obrubníkov a krajníkov kamenných</t>
  </si>
  <si>
    <t>m</t>
  </si>
  <si>
    <t>26</t>
  </si>
  <si>
    <t>11</t>
  </si>
  <si>
    <t>05080200</t>
  </si>
  <si>
    <t>Doprava vybúraných hmôt vodorovná 6km</t>
  </si>
  <si>
    <t>t</t>
  </si>
  <si>
    <t>28</t>
  </si>
  <si>
    <t>00000109</t>
  </si>
  <si>
    <t>Poplatok za skládkovanie vybúraných hmôt a sutí</t>
  </si>
  <si>
    <t>13</t>
  </si>
  <si>
    <t>00010401</t>
  </si>
  <si>
    <t>Poplatky za skládky zemina</t>
  </si>
  <si>
    <t>05090205</t>
  </si>
  <si>
    <t>Doplňujúce práce, úprava stavebných konštrukcií vysokotlakým vodným lúčom železobetónových</t>
  </si>
  <si>
    <t>30</t>
  </si>
  <si>
    <t>15</t>
  </si>
  <si>
    <t>05090362</t>
  </si>
  <si>
    <t>Doplňujúce práce, frézovanie bitúmenového krytu, podkladu</t>
  </si>
  <si>
    <t>32</t>
  </si>
  <si>
    <t>05090500</t>
  </si>
  <si>
    <t>Jadrové vŕtanie</t>
  </si>
  <si>
    <t>34</t>
  </si>
  <si>
    <t>D3</t>
  </si>
  <si>
    <t xml:space="preserve">Príprava staveniska a vyčisťovacie práce   </t>
  </si>
  <si>
    <t>17</t>
  </si>
  <si>
    <t>01010001.</t>
  </si>
  <si>
    <t>Prípravné práce, všeobecné vypratanie zastavaných území</t>
  </si>
  <si>
    <t>36</t>
  </si>
  <si>
    <t>D4</t>
  </si>
  <si>
    <t xml:space="preserve">Ostatné výkopové a súvisiace zemné práce   </t>
  </si>
  <si>
    <t>01030102</t>
  </si>
  <si>
    <t>Hĺbené vykopávky jám nezapažených</t>
  </si>
  <si>
    <t>38</t>
  </si>
  <si>
    <t>19</t>
  </si>
  <si>
    <t>01040401</t>
  </si>
  <si>
    <t>Konštrukcie z hornín - zásypy bez zhutnenia</t>
  </si>
  <si>
    <t>40</t>
  </si>
  <si>
    <t>01040501</t>
  </si>
  <si>
    <t>Konštrukcie z hornín - obsypy bez zhutnenia</t>
  </si>
  <si>
    <t>42</t>
  </si>
  <si>
    <t>21</t>
  </si>
  <si>
    <t>01060202</t>
  </si>
  <si>
    <t>Premiestnenie  vodorovné do 1 000 m</t>
  </si>
  <si>
    <t>44</t>
  </si>
  <si>
    <t>01060204</t>
  </si>
  <si>
    <t>Premiestnenie  vodorovné nad 5 000 m</t>
  </si>
  <si>
    <t>46</t>
  </si>
  <si>
    <t>23</t>
  </si>
  <si>
    <t>01060700</t>
  </si>
  <si>
    <t>Premiestnenie  - nakladanie, prekladanie, vykladanie</t>
  </si>
  <si>
    <t>48</t>
  </si>
  <si>
    <t>01070101</t>
  </si>
  <si>
    <t>Paženie, resp.zaistenie výrubu v podzemí vykopávok príložné</t>
  </si>
  <si>
    <t>50</t>
  </si>
  <si>
    <t>25</t>
  </si>
  <si>
    <t>02010205</t>
  </si>
  <si>
    <t>Zlepšovanie základovej pôdy, lôžko pre trativody a vankúše pod základy, z ílu</t>
  </si>
  <si>
    <t>52</t>
  </si>
  <si>
    <t>02010309</t>
  </si>
  <si>
    <t>Zlepšovanie základovej pôdy, trativody kompletné z potrubia plastického</t>
  </si>
  <si>
    <t>54</t>
  </si>
  <si>
    <t>D5</t>
  </si>
  <si>
    <t xml:space="preserve">Práce na hrubej stavbe mostov a visutých diaľníc   </t>
  </si>
  <si>
    <t>27</t>
  </si>
  <si>
    <t>11080202</t>
  </si>
  <si>
    <t>Vodorovné nosné konštrukcie inžinierskych stavieb, mostné dosky z betónu železového</t>
  </si>
  <si>
    <t>56</t>
  </si>
  <si>
    <t>11080212</t>
  </si>
  <si>
    <t>Vodorovné nosné konštrukcie inžinierskych stavieb, mostné dosky, debnenie z dielcov</t>
  </si>
  <si>
    <t>58</t>
  </si>
  <si>
    <t>29</t>
  </si>
  <si>
    <t>11080213</t>
  </si>
  <si>
    <t>Vodorovné nosné konštrukcie inžinierskych stavieb, mostné dosky, debnenie zabudované</t>
  </si>
  <si>
    <t>60</t>
  </si>
  <si>
    <t>11080221</t>
  </si>
  <si>
    <t>Vodorovné nosné konštrukcie inžinierskych stavieb, mostné dosky, výstuž z betonárskej ocele</t>
  </si>
  <si>
    <t>62</t>
  </si>
  <si>
    <t>31</t>
  </si>
  <si>
    <t>21200102</t>
  </si>
  <si>
    <t>Výplňové kliny a filtračné vrstvy za oporou z betónu filtračného drenážneho hutneného po vrstvách</t>
  </si>
  <si>
    <t>64</t>
  </si>
  <si>
    <t>21250422</t>
  </si>
  <si>
    <t>Doplňujúce konštrukcie, dilatačné zariadenia, výplň dilatačných škár</t>
  </si>
  <si>
    <t>66</t>
  </si>
  <si>
    <t>33</t>
  </si>
  <si>
    <t>21250424</t>
  </si>
  <si>
    <t>Doplňujúce konštrukcie, dilatačné zariadenia, tesnenie dilatačných škár</t>
  </si>
  <si>
    <t>68</t>
  </si>
  <si>
    <t>21251006</t>
  </si>
  <si>
    <t>Doplňujúce konštrukcie, podperné konštrukcie mostov oceľové</t>
  </si>
  <si>
    <t>70</t>
  </si>
  <si>
    <t>D6</t>
  </si>
  <si>
    <t xml:space="preserve">Práce na stavbe miestnych potrubných vedení vody a kanalizácie (vrátane doplnkových prác)   </t>
  </si>
  <si>
    <t>35</t>
  </si>
  <si>
    <t>12200116</t>
  </si>
  <si>
    <t>Podkladné konštr.pre inž. stavby, prstence z prefabrikovaných dielcov</t>
  </si>
  <si>
    <t>ks</t>
  </si>
  <si>
    <t>72</t>
  </si>
  <si>
    <t>27021176</t>
  </si>
  <si>
    <t>Vodovody, ostatné konštrukcie, doplnky</t>
  </si>
  <si>
    <t>74</t>
  </si>
  <si>
    <t>37</t>
  </si>
  <si>
    <t>27030422</t>
  </si>
  <si>
    <t>Kanalizácie, rúry plastové, PVC</t>
  </si>
  <si>
    <t>76</t>
  </si>
  <si>
    <t>D7</t>
  </si>
  <si>
    <t xml:space="preserve">Práce na stavbe miestnych vedení energetických okrem elektrických (vrátane doplnkových prác)   </t>
  </si>
  <si>
    <t>27010408</t>
  </si>
  <si>
    <t>Plynovody z rúr plastových, chráničky, pozdĺžne delené chráničky</t>
  </si>
  <si>
    <t>78</t>
  </si>
  <si>
    <t>39</t>
  </si>
  <si>
    <t>27010421</t>
  </si>
  <si>
    <t>Plynovody z rúr plastových, PE, PP</t>
  </si>
  <si>
    <t>80</t>
  </si>
  <si>
    <t>27011283</t>
  </si>
  <si>
    <t>Plynovody, ostatné montážne práce, doplňujúce činnosti,</t>
  </si>
  <si>
    <t>82</t>
  </si>
  <si>
    <t>41</t>
  </si>
  <si>
    <t>27030423</t>
  </si>
  <si>
    <t>Plynovody, ostatné montážne práce, tvarovky</t>
  </si>
  <si>
    <t>84</t>
  </si>
  <si>
    <t>27201391</t>
  </si>
  <si>
    <t>Podkladné konštrukcie pod potrubie, šachty, stoky atď.,štrkopieskom</t>
  </si>
  <si>
    <t>86</t>
  </si>
  <si>
    <t>43</t>
  </si>
  <si>
    <t>93080500</t>
  </si>
  <si>
    <t>Potrubie- tesnenie</t>
  </si>
  <si>
    <t>88</t>
  </si>
  <si>
    <t>D8</t>
  </si>
  <si>
    <t xml:space="preserve">Práce na hrubej stavbe technických diel, i.n.   </t>
  </si>
  <si>
    <t>15190402</t>
  </si>
  <si>
    <t>Kompletné konštrukcie, kanály z dielcov železobetónových</t>
  </si>
  <si>
    <t>90</t>
  </si>
  <si>
    <t>45</t>
  </si>
  <si>
    <t>61010501</t>
  </si>
  <si>
    <t>Izolácie proti vode a zemnej vlhkosti, mostoviek náterivami a tmelmi</t>
  </si>
  <si>
    <t>92</t>
  </si>
  <si>
    <t>61010502</t>
  </si>
  <si>
    <t>Izolácie proti vode a zemnej vlhkosti, mostoviek pásmi</t>
  </si>
  <si>
    <t>94</t>
  </si>
  <si>
    <t>47</t>
  </si>
  <si>
    <t>61010503</t>
  </si>
  <si>
    <t>Izolácie proti vode a zemnej vlhkosti, mostoviek fóliami</t>
  </si>
  <si>
    <t>96</t>
  </si>
  <si>
    <t>61010505</t>
  </si>
  <si>
    <t>Izolácie proti vode a zemnej vlhkosti, mostoviek ochrannými a podkladnými textíliami</t>
  </si>
  <si>
    <t>98</t>
  </si>
  <si>
    <t>D9</t>
  </si>
  <si>
    <t xml:space="preserve">Práce na spodnej stavbe diaľníc (okrem visutých), ciest, ulíc, chodníkov a nekrytých parkovísk   </t>
  </si>
  <si>
    <t>49</t>
  </si>
  <si>
    <t>22020210</t>
  </si>
  <si>
    <t>Podkladné a krycie vrstvy s hydraulickým spojivom, stabilizované z miešacieho centra cementom</t>
  </si>
  <si>
    <t>100</t>
  </si>
  <si>
    <t>22020317</t>
  </si>
  <si>
    <t>Podkladné a krycie vrstvy s hydraulickým spojivom, drenážna malta</t>
  </si>
  <si>
    <t>102</t>
  </si>
  <si>
    <t>D10</t>
  </si>
  <si>
    <t xml:space="preserve">Práce na vrchnej stavbe diaľníc (okrem visutých), ciest, ulíc, chodníkov a nekrytých parkovísk   </t>
  </si>
  <si>
    <t>51</t>
  </si>
  <si>
    <t>22040247</t>
  </si>
  <si>
    <t>Kryty dláždené,chodníkov komunikácií,rigolov z kociek prírodných</t>
  </si>
  <si>
    <t>104</t>
  </si>
  <si>
    <t>22040317</t>
  </si>
  <si>
    <t>Kryty dláždené,chodníkov komunikácií,rigolov z dlaždíc betónových</t>
  </si>
  <si>
    <t>106</t>
  </si>
  <si>
    <t>53</t>
  </si>
  <si>
    <t>22040750</t>
  </si>
  <si>
    <t>Kryty dláždené,chodníkov komunikácií,rigolov - vyplnenie škár  dlažby z prírodných kociek pružnou zálievkou</t>
  </si>
  <si>
    <t>108</t>
  </si>
  <si>
    <t>22040754</t>
  </si>
  <si>
    <t>Kryty dláždené,chodníkov komunikácií,rigolov - vyplnenie škár maltou</t>
  </si>
  <si>
    <t>110</t>
  </si>
  <si>
    <t>55</t>
  </si>
  <si>
    <t>22250980</t>
  </si>
  <si>
    <t>Doplňujúce konštrukcie,  obrubníky chodníkové</t>
  </si>
  <si>
    <t>112</t>
  </si>
  <si>
    <t>22250981</t>
  </si>
  <si>
    <t>Doplňujúce konštrukcie,  obrubníky záhonové</t>
  </si>
  <si>
    <t>114</t>
  </si>
  <si>
    <t>57</t>
  </si>
  <si>
    <t>22251488</t>
  </si>
  <si>
    <t>Doplňujúce konštrukcie,  pri stavbe krytov komunikácií, zvarované siete</t>
  </si>
  <si>
    <t>116</t>
  </si>
  <si>
    <t>D11</t>
  </si>
  <si>
    <t xml:space="preserve">Práce na hrubej stavbe úprav tokov, hrádzí, zavlažovacích kanálov a akvaduktov   </t>
  </si>
  <si>
    <t>11200101</t>
  </si>
  <si>
    <t>Podkladné konštrukcie, podkladné vrstvy, z betónu prostého</t>
  </si>
  <si>
    <t>118</t>
  </si>
  <si>
    <t>59</t>
  </si>
  <si>
    <t>31210308</t>
  </si>
  <si>
    <t>Spevnené plochy, dlažby z betónových dielcov, tvárnic</t>
  </si>
  <si>
    <t>120</t>
  </si>
  <si>
    <t>03010101</t>
  </si>
  <si>
    <t>Lešenie radové, ľahké pracovné(do 1,5 kPa), s podlahami</t>
  </si>
  <si>
    <t>122</t>
  </si>
  <si>
    <t>D12</t>
  </si>
  <si>
    <t xml:space="preserve">Ostatné betonárske práce   </t>
  </si>
  <si>
    <t>61</t>
  </si>
  <si>
    <t>11010302</t>
  </si>
  <si>
    <t>Základy, dosky z betónu železového</t>
  </si>
  <si>
    <t>124</t>
  </si>
  <si>
    <t>11010321</t>
  </si>
  <si>
    <t>Základy, dosky, výstuž z betonárskej ocele</t>
  </si>
  <si>
    <t>126</t>
  </si>
  <si>
    <t>D13</t>
  </si>
  <si>
    <t xml:space="preserve">Omietkárske práce   </t>
  </si>
  <si>
    <t>63</t>
  </si>
  <si>
    <t>13071514</t>
  </si>
  <si>
    <t>Vonkajšie povrchy podhľadov, reprofilácia podhľadov maltou sanačnou, hr. do 20 mm</t>
  </si>
  <si>
    <t>128</t>
  </si>
  <si>
    <t>13071515</t>
  </si>
  <si>
    <t>Vonkajšie povrchy podhľadov, reprofilácia podhľadov maltou sanačnou, hr. 20-50 mm</t>
  </si>
  <si>
    <t>130</t>
  </si>
  <si>
    <t>65</t>
  </si>
  <si>
    <t>13071516</t>
  </si>
  <si>
    <t>Vonkajšie povrchy podhľadov, reprofilácia podhľadov maltou sanačnou, hr. nad 50 mm</t>
  </si>
  <si>
    <t>132</t>
  </si>
  <si>
    <t>13071613</t>
  </si>
  <si>
    <t>Vonkajšie povrchy podhľadov, reprofilácia vodor. plôch maltou sanačnou hr. do 20 mm</t>
  </si>
  <si>
    <t>134</t>
  </si>
  <si>
    <t>67</t>
  </si>
  <si>
    <t>13071614</t>
  </si>
  <si>
    <t>Vonkajšie povrchy podhľadov, reprofilácia vodor. plôch maltou sanačnou hr. 20-50 mm</t>
  </si>
  <si>
    <t>136</t>
  </si>
  <si>
    <t>13071615</t>
  </si>
  <si>
    <t>Vonkajšie povrchy podhľadov, reprofilácia vodor. plôch maltou sanačnou hr. nad 50 mm</t>
  </si>
  <si>
    <t>138</t>
  </si>
  <si>
    <t>69</t>
  </si>
  <si>
    <t>13091514</t>
  </si>
  <si>
    <t>Vonkajšie povrchy stien, reprofilácia zvislých a šikmých plôch maltou sanačnou, hr. do 20 mm</t>
  </si>
  <si>
    <t>140</t>
  </si>
  <si>
    <t>13091515</t>
  </si>
  <si>
    <t>Vonkajšie povrchy stien, reprofilácia zvislých a šikmých plôch maltou sanačnou, hr. 20-50 mm</t>
  </si>
  <si>
    <t>142</t>
  </si>
  <si>
    <t>71</t>
  </si>
  <si>
    <t>13091516</t>
  </si>
  <si>
    <t>Vonkajšie povrchy stien, reprofilácia zvislých a šikmých plôch maltou sanačnou, hr. nad 50 mm</t>
  </si>
  <si>
    <t>144</t>
  </si>
  <si>
    <t>D14</t>
  </si>
  <si>
    <t xml:space="preserve">Maľby a nátery ostatných stavieb   </t>
  </si>
  <si>
    <t>84010807</t>
  </si>
  <si>
    <t>Náter omietok a betónových povrchov, farba epoxidová</t>
  </si>
  <si>
    <t>146</t>
  </si>
  <si>
    <t>D15</t>
  </si>
  <si>
    <t xml:space="preserve">Ozdobné práce   </t>
  </si>
  <si>
    <t>73</t>
  </si>
  <si>
    <t>67120901</t>
  </si>
  <si>
    <t>Montáž zámočníckych konštrukcií, doplnky, atypické konštrukcie</t>
  </si>
  <si>
    <t>148</t>
  </si>
  <si>
    <t>67120902.</t>
  </si>
  <si>
    <t xml:space="preserve">Presun hmôt </t>
  </si>
  <si>
    <t>150</t>
  </si>
  <si>
    <t>chodník1</t>
  </si>
  <si>
    <t>chodník 1</t>
  </si>
  <si>
    <t>1042,5</t>
  </si>
  <si>
    <t>chodník2</t>
  </si>
  <si>
    <t>choodník 2</t>
  </si>
  <si>
    <t>452,9</t>
  </si>
  <si>
    <t>chodník3</t>
  </si>
  <si>
    <t>chodník 3</t>
  </si>
  <si>
    <t>875,7</t>
  </si>
  <si>
    <t>chodník4</t>
  </si>
  <si>
    <t>chodník 4</t>
  </si>
  <si>
    <t>67,8</t>
  </si>
  <si>
    <t>chodník5</t>
  </si>
  <si>
    <t>chodník 5</t>
  </si>
  <si>
    <t>209,1</t>
  </si>
  <si>
    <t>komunikácia1</t>
  </si>
  <si>
    <t>plocha 1   komunikácia 1808,1m2  v.č.02</t>
  </si>
  <si>
    <t>1808,1</t>
  </si>
  <si>
    <t>komunikácia2</t>
  </si>
  <si>
    <t>plocha 2 konunikácia v.č.2</t>
  </si>
  <si>
    <t>824,1</t>
  </si>
  <si>
    <t xml:space="preserve">SO02X - CESTY A SPEVNENÉ PLOCHY </t>
  </si>
  <si>
    <t>komunikácia3</t>
  </si>
  <si>
    <t>plocha 3 komunikácia v.č.2</t>
  </si>
  <si>
    <t>320,8</t>
  </si>
  <si>
    <t>Časť:</t>
  </si>
  <si>
    <t>komunikacia4</t>
  </si>
  <si>
    <t>plocha 4  komunikácia CB hr.25cm</t>
  </si>
  <si>
    <t>24,6</t>
  </si>
  <si>
    <t xml:space="preserve">SO02.1 - SO02.1    Búracie práce </t>
  </si>
  <si>
    <t>sutASF1</t>
  </si>
  <si>
    <t>sute asf.1</t>
  </si>
  <si>
    <t>4500</t>
  </si>
  <si>
    <t>sutASF2</t>
  </si>
  <si>
    <t>suť asfalty 2</t>
  </si>
  <si>
    <t>sutASF3</t>
  </si>
  <si>
    <t>suť asf3</t>
  </si>
  <si>
    <t>84,1</t>
  </si>
  <si>
    <t>Ing.Peter Hlbocký</t>
  </si>
  <si>
    <t>HSV - Práce a dodávky HSV</t>
  </si>
  <si>
    <t xml:space="preserve">    11B - Búracie  práce</t>
  </si>
  <si>
    <t xml:space="preserve">    91B - BÚRACIE PRÁCE </t>
  </si>
  <si>
    <t xml:space="preserve">    9 - OSTATNÉ KONŠTRUKCIE A PRÁCE</t>
  </si>
  <si>
    <t xml:space="preserve">    97S - Sute</t>
  </si>
  <si>
    <t xml:space="preserve">    97P - POPLATOK SUTE</t>
  </si>
  <si>
    <t>HSV</t>
  </si>
  <si>
    <t>Práce a dodávky HSV</t>
  </si>
  <si>
    <t>11B</t>
  </si>
  <si>
    <t>Búracie  práce</t>
  </si>
  <si>
    <t>11320-1111</t>
  </si>
  <si>
    <t>Vytrhanie obrubníkov chodníkových ležatých -0,2300t</t>
  </si>
  <si>
    <t>1009277740</t>
  </si>
  <si>
    <t>VV</t>
  </si>
  <si>
    <t>587,2 " v.č.2</t>
  </si>
  <si>
    <t>Súčet</t>
  </si>
  <si>
    <t>11320-4111</t>
  </si>
  <si>
    <t>Vytrhanie obrubníkov záhonových - 0,0400t</t>
  </si>
  <si>
    <t>-341815393</t>
  </si>
  <si>
    <t>379,1  " v.č.2</t>
  </si>
  <si>
    <t>113106511.S</t>
  </si>
  <si>
    <t>Rozoberanie dlažby v ploche nad 200 m2 z veľkých kociek  /vybur.prídlažby čistenie a nakladanie na palety  v.č.2 -0,41700t</t>
  </si>
  <si>
    <t>346477151</t>
  </si>
  <si>
    <t xml:space="preserve">218,9 </t>
  </si>
  <si>
    <t>Súčet v.č.2</t>
  </si>
  <si>
    <t>113106121.S</t>
  </si>
  <si>
    <t>Rozoberanie dlažby,kamennej    / použije sa na spätné uloženie</t>
  </si>
  <si>
    <t>-1497037465</t>
  </si>
  <si>
    <t>11,6</t>
  </si>
  <si>
    <t>11310-6211</t>
  </si>
  <si>
    <t>Robobratie dlažby vozoviek z veľkých kociek - 0,41700t</t>
  </si>
  <si>
    <t>-867920793</t>
  </si>
  <si>
    <t xml:space="preserve">8,6 </t>
  </si>
  <si>
    <t>96600-6261</t>
  </si>
  <si>
    <t>Odstránenie spomalovacieho plastového prahu</t>
  </si>
  <si>
    <t>489964729</t>
  </si>
  <si>
    <t>11310-6600</t>
  </si>
  <si>
    <t>Rozobratie zámkovej dlažby vr.uloženia na paletu , odvoz na skladku určenu investorom -chodníky - 0,23000t</t>
  </si>
  <si>
    <t>-1720221190</t>
  </si>
  <si>
    <t>" chodník 4</t>
  </si>
  <si>
    <t xml:space="preserve">67,8  "   betonová dlažba  hr.8cm  rozoberaná ručne , ručne očistena a  ukladaná na palety </t>
  </si>
  <si>
    <t>Medzisúčet</t>
  </si>
  <si>
    <t>" chodník 5</t>
  </si>
  <si>
    <t xml:space="preserve">209,1 " betonová dlažba hr.8cm rozoberaná ručne ,ručne očistená a ukladaná na palety </t>
  </si>
  <si>
    <t>Súčet  v.č.2</t>
  </si>
  <si>
    <t>97905-4441</t>
  </si>
  <si>
    <t>Očistenie vybúraných dlaždíc</t>
  </si>
  <si>
    <t>289733049</t>
  </si>
  <si>
    <t>400,2+209,1</t>
  </si>
  <si>
    <t>11310-71.1</t>
  </si>
  <si>
    <t>Odstránenie podkladov nespevnených - 0,5000t - v.č.2</t>
  </si>
  <si>
    <t>-643473179</t>
  </si>
  <si>
    <t>352</t>
  </si>
  <si>
    <t>Medzisúčet  v.č.2</t>
  </si>
  <si>
    <t>11315-1215</t>
  </si>
  <si>
    <t>Odstránenie krytu vozovky frezovaním  s povrchom z asfalt. betonu  priem. hr.60mm  - v.č.2 - 0,15400t</t>
  </si>
  <si>
    <t>-1252077619</t>
  </si>
  <si>
    <t>"plocha 7  odstr. krytu vozovky frezovaním  s povrch. asfbeton hr.60mm</t>
  </si>
  <si>
    <t>Súčet v.č.2 Situácia buracie práce</t>
  </si>
  <si>
    <t>113107242.S</t>
  </si>
  <si>
    <t>Odstránenie krytu asfaltového v ploche nad 200 m2, hr. nad 50 do 100 mm,  -0,18100t</t>
  </si>
  <si>
    <t>-2062444925</t>
  </si>
  <si>
    <t>" CHODNIKY</t>
  </si>
  <si>
    <t>"   chodník 3x vrstva asfaltu hr.3cm spolu 10cm/ beton hr.10cm + štrkodrva hr.10cm</t>
  </si>
  <si>
    <t>Medzisúčet  CHodník 1</t>
  </si>
  <si>
    <t>Medzisúčet  chodník 2</t>
  </si>
  <si>
    <t>" chodník 2x vrstva liateho asfaltu hr.3cm spolu 6cm/  vrstva betonu hr. 15cm + štrkodrva 15cm</t>
  </si>
  <si>
    <t>Medzisúčet  chodník 3</t>
  </si>
  <si>
    <t>" KOMUNIKACIE</t>
  </si>
  <si>
    <t>" Vrstva asfaltobetonu  hr.100mm   v.č2 situácia buracích prác / beton hr.25cm + štrkodrva 10cm</t>
  </si>
  <si>
    <t>Medzisúčet  komunikácia 1  plocha 1808,1 m2</t>
  </si>
  <si>
    <t>" Vrstva asfaltobetonu  hr.70mm   v.č2 situácia buracích prác / beton hr.10cm + štrkodrva 15cm</t>
  </si>
  <si>
    <t>Medzisúčet komunikácia 2  plocha 320,8m2</t>
  </si>
  <si>
    <t>113107243.S</t>
  </si>
  <si>
    <t>Odstránenie krytu asfaltového v ploche nad 200 m2, hr. nad 100 do 150 mm,  -0,31600t</t>
  </si>
  <si>
    <t>-1173766555</t>
  </si>
  <si>
    <t xml:space="preserve">" komunikácia 2  </t>
  </si>
  <si>
    <t xml:space="preserve"> " vrstva  asfaltobetonu  hr.14cm  /  vrstva betónu  hr.20cm+štrkodrva 10cm</t>
  </si>
  <si>
    <t xml:space="preserve">Súčet v.č.2 Buracie práce situácia </t>
  </si>
  <si>
    <t>11310-7332</t>
  </si>
  <si>
    <t>Odstránenie podkl. alebo krytov z betónu prost. hr. nad 10 do 15 cm - 0,22500 t</t>
  </si>
  <si>
    <t>-286250147</t>
  </si>
  <si>
    <t xml:space="preserve">"KOMUNIKACIE </t>
  </si>
  <si>
    <t>komunikácia3  " hr.10cm beton</t>
  </si>
  <si>
    <t>"CHODNIKY</t>
  </si>
  <si>
    <t>chodník1 " beton hr.10cm</t>
  </si>
  <si>
    <t>chodník3  " beton hr.15cm</t>
  </si>
  <si>
    <t xml:space="preserve">chodník2*2  " beton 2x15cm celkom30cm </t>
  </si>
  <si>
    <t xml:space="preserve">chodník5 " beton hr.15cm </t>
  </si>
  <si>
    <t>Súčet  v.č.2  situácia buracích prác</t>
  </si>
  <si>
    <t>11310-7333</t>
  </si>
  <si>
    <t>Odstráneniepodkl. alebo  krytu  z betónu prostého, hr. vrstvy 150 do 300 mm,  -0,50000t</t>
  </si>
  <si>
    <t>1196963644</t>
  </si>
  <si>
    <t>"KOMUNIKACIE</t>
  </si>
  <si>
    <t>komunikácia1  " beton hr.25cm</t>
  </si>
  <si>
    <t xml:space="preserve">komunikácia2 "  beton hr.20cm </t>
  </si>
  <si>
    <t>" komunikácia 4   beton hr.25cm/  štrkodrva hr.25cm</t>
  </si>
  <si>
    <t>11310-7212</t>
  </si>
  <si>
    <t>Odstránenie podkladov alebo krytov z kameniva ťaž. hr. 100-200 mm, nad 200 m2 - 0,2400t</t>
  </si>
  <si>
    <t>-1206159653</t>
  </si>
  <si>
    <t xml:space="preserve">" CHODNIKY  štrkodrva </t>
  </si>
  <si>
    <t>chodník1  " hr.15cm</t>
  </si>
  <si>
    <t>chodník2 " hr.10cm</t>
  </si>
  <si>
    <t>chodník3  " hr.15cm</t>
  </si>
  <si>
    <t>chodník5 "hr.20cm</t>
  </si>
  <si>
    <t>komunikácia1  " hr.10cm</t>
  </si>
  <si>
    <t>komunikácia2 " hr.10cm</t>
  </si>
  <si>
    <t>komunikácia3  " hr.15cm</t>
  </si>
  <si>
    <t>11310-7213</t>
  </si>
  <si>
    <t>Odstránenie podkladov alebo krytov z kameniva ťaž. hr. 200-300 mm, nad 200 m2 - 0,5000t</t>
  </si>
  <si>
    <t>-1940196393</t>
  </si>
  <si>
    <t>"CHONIKY</t>
  </si>
  <si>
    <t xml:space="preserve">352  "odstránenie nesp. podkladov </t>
  </si>
  <si>
    <t>91B</t>
  </si>
  <si>
    <t xml:space="preserve">BÚRACIE PRÁCE </t>
  </si>
  <si>
    <t>97902-4441b</t>
  </si>
  <si>
    <t>Očistenie vybúraných obrubníkov a krajníkov, čistenie a nakladanie na palety/cestný obrubník, v.č.2</t>
  </si>
  <si>
    <t>-582475812</t>
  </si>
  <si>
    <t xml:space="preserve">587,2  " vyb. cestný obrubník </t>
  </si>
  <si>
    <t>97902-4441</t>
  </si>
  <si>
    <t>Očistenie vybúraných obrubníkov a krajníkov , čietenie  a nakladanie na palety/ parkový obrubník v.č.2</t>
  </si>
  <si>
    <t>1571015071</t>
  </si>
  <si>
    <t xml:space="preserve">379,1  " vyburanie parkového obrubnka </t>
  </si>
  <si>
    <t>91973-5112</t>
  </si>
  <si>
    <t>Rezanie stávajúceho živičného krytu alebo podkladu hr. 50-100 mm</t>
  </si>
  <si>
    <t>436799142</t>
  </si>
  <si>
    <t xml:space="preserve">125,2 </t>
  </si>
  <si>
    <t>96600-81.1</t>
  </si>
  <si>
    <t>Búranie líniového žlabu DN do 300mm s bet. základom v.č.2</t>
  </si>
  <si>
    <t>-1067331913</t>
  </si>
  <si>
    <t xml:space="preserve">17,8 </t>
  </si>
  <si>
    <t>9369421R1.S</t>
  </si>
  <si>
    <t>Vybúranie kanalizačných vpustov - 0,04500t</t>
  </si>
  <si>
    <t>-1756079322</t>
  </si>
  <si>
    <t>96600-6211</t>
  </si>
  <si>
    <t>Odstránenie zvislých dopravných značiek zo stĺpikov alebo konzol v.č.2</t>
  </si>
  <si>
    <t>kus</t>
  </si>
  <si>
    <t>-1703636397</t>
  </si>
  <si>
    <t xml:space="preserve">25 </t>
  </si>
  <si>
    <t>96600-6253</t>
  </si>
  <si>
    <t>Odstránenie parkovacej zábrany, tvaru U prichytenej skrutkami/ stojany na bicykle, pakr. automat, zábrany spolu s bet.základom - naloženie odvoz na skladku určenú investorom -v.č.2</t>
  </si>
  <si>
    <t>998189675</t>
  </si>
  <si>
    <t xml:space="preserve">"stojany ny bicykle"   23 </t>
  </si>
  <si>
    <t>"parkov. automat"   1</t>
  </si>
  <si>
    <t>"parkovacie zábrany"   15</t>
  </si>
  <si>
    <t>98101-2716</t>
  </si>
  <si>
    <t xml:space="preserve">Demolácia zábran zo ŽB  iným spôsobom s podielom 35% / zábrany z II.sv. vojny - 2,1000 t </t>
  </si>
  <si>
    <t>-662771240</t>
  </si>
  <si>
    <t xml:space="preserve">"zábrany z II. svet. vojny predpokladané miesto a rozmer </t>
  </si>
  <si>
    <t xml:space="preserve"> 2,0*2,0*4,0*20</t>
  </si>
  <si>
    <t>OSTATNÉ KONŠTRUKCIE A PRÁCE</t>
  </si>
  <si>
    <t>91332-1111</t>
  </si>
  <si>
    <t>Demontáž dočasnej  dopravnej smerovej dosky základnej</t>
  </si>
  <si>
    <t>-739297375</t>
  </si>
  <si>
    <t>13,0</t>
  </si>
  <si>
    <t>97S</t>
  </si>
  <si>
    <t>Sute</t>
  </si>
  <si>
    <t>979082212.S</t>
  </si>
  <si>
    <t>Vodorovná doprava sutiny po suchu s naložením a so zložením na vzdialenosť do 50 m</t>
  </si>
  <si>
    <t>245715087</t>
  </si>
  <si>
    <t>979087212</t>
  </si>
  <si>
    <t>Nakladanie na dopravné prostriedky pre vodorovnú dopravu sutiny</t>
  </si>
  <si>
    <t>-577339976</t>
  </si>
  <si>
    <t>979081111.S</t>
  </si>
  <si>
    <t>Odvoz sutiny a vybúraných hmôt na skládku do 1 km</t>
  </si>
  <si>
    <t>563159327</t>
  </si>
  <si>
    <t>979082219</t>
  </si>
  <si>
    <t xml:space="preserve">Príplatok k cene za každý ďalší aj začatý 1 km nad 1 km pre vodorovnú dopravu sutiny (5x) </t>
  </si>
  <si>
    <t>198693008</t>
  </si>
  <si>
    <t>5895,831*5 'Prepočítané koeficientom množstva</t>
  </si>
  <si>
    <t>97P</t>
  </si>
  <si>
    <t>POPLATOK SUTE</t>
  </si>
  <si>
    <t>979089012.S</t>
  </si>
  <si>
    <t>-34153577</t>
  </si>
  <si>
    <t>5896,251</t>
  </si>
  <si>
    <t>-1087,867</t>
  </si>
  <si>
    <t>979089212.S</t>
  </si>
  <si>
    <t>Poplatok za skladovanie - bitúmenové zmesi, uholný decht, dechtové výrobky (17 03 ), ostatné</t>
  </si>
  <si>
    <t>1696021855</t>
  </si>
  <si>
    <t>sutASF1*0,181</t>
  </si>
  <si>
    <t>sutASF2*0,316</t>
  </si>
  <si>
    <t>sutASF3*0,154</t>
  </si>
  <si>
    <t>979089715.S</t>
  </si>
  <si>
    <t>Prenájom kontajneru 16 m3</t>
  </si>
  <si>
    <t>596262918</t>
  </si>
  <si>
    <t>asfaltkom13</t>
  </si>
  <si>
    <t>asfaltová kounikácia E</t>
  </si>
  <si>
    <t>94,7</t>
  </si>
  <si>
    <t>dlažba2</t>
  </si>
  <si>
    <t xml:space="preserve">dlažba kladená do vejarov </t>
  </si>
  <si>
    <t>1244,4</t>
  </si>
  <si>
    <t>dlažba3</t>
  </si>
  <si>
    <t>dlažba kocy 100/100/100mm</t>
  </si>
  <si>
    <t>173,5</t>
  </si>
  <si>
    <t>dlažba1</t>
  </si>
  <si>
    <t>dlažba B1  kocky 100/100/100mm</t>
  </si>
  <si>
    <t>139,6</t>
  </si>
  <si>
    <t>dlažba15</t>
  </si>
  <si>
    <t xml:space="preserve">dlažba 15 cyklotrasa </t>
  </si>
  <si>
    <t>385,5</t>
  </si>
  <si>
    <t>dlažba5</t>
  </si>
  <si>
    <t xml:space="preserve">F kocky z pôvodnej očistenej dlažby kovcky </t>
  </si>
  <si>
    <t>138,1</t>
  </si>
  <si>
    <t>dlažba7</t>
  </si>
  <si>
    <t>1978,7</t>
  </si>
  <si>
    <t>dlažbaj6</t>
  </si>
  <si>
    <t xml:space="preserve">dlažba </t>
  </si>
  <si>
    <t>116,6</t>
  </si>
  <si>
    <t>dlažba16</t>
  </si>
  <si>
    <t>dlažba ozn.16</t>
  </si>
  <si>
    <t>69,3</t>
  </si>
  <si>
    <t xml:space="preserve">SO02.2 - SO02.2 Cesty a spevnené plochy nové konšrukcie </t>
  </si>
  <si>
    <t>dlažba11</t>
  </si>
  <si>
    <t xml:space="preserve">tehla dlažba tehla klinkerr   farba žlta </t>
  </si>
  <si>
    <t>61,4</t>
  </si>
  <si>
    <t>prídlažba4</t>
  </si>
  <si>
    <t xml:space="preserve">prídlažba C </t>
  </si>
  <si>
    <t>329,3</t>
  </si>
  <si>
    <t>dlažba8</t>
  </si>
  <si>
    <t xml:space="preserve">dlažba 8  </t>
  </si>
  <si>
    <t>156,3</t>
  </si>
  <si>
    <t>dlažba9</t>
  </si>
  <si>
    <t xml:space="preserve">chodníky v parku ozn.9  použitá jestv.dlažba </t>
  </si>
  <si>
    <t>13,5</t>
  </si>
  <si>
    <t>dlažba10</t>
  </si>
  <si>
    <t>dlažba 10  klinker</t>
  </si>
  <si>
    <t>62,5</t>
  </si>
  <si>
    <t>ASFkomunik12</t>
  </si>
  <si>
    <t>asf.kounikácia 12</t>
  </si>
  <si>
    <t>35,3</t>
  </si>
  <si>
    <t>5 - KOMUNIKÁCIE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</si>
  <si>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</si>
  <si>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</si>
  <si>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</si>
  <si>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</si>
  <si>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5.2 - KOMUNIKÁCIE- automobilová komunikácia " v centre mesta ozn.1</t>
  </si>
  <si>
    <t xml:space="preserve">    5.1 - KOMUNIKÁCIE- automobilová komunikácia " za hradbami ozn.2</t>
  </si>
  <si>
    <t xml:space="preserve">    5.1.3 - KOMUNIKÁCIE- automobilová komunikácia " za hradbami ozn.3</t>
  </si>
  <si>
    <t xml:space="preserve">    5.1.4 - KOMUNIKÁCIE- automobilová komunikácia " za hradbami ozn.4</t>
  </si>
  <si>
    <t xml:space="preserve">    5.4 - KOMUNIKÁCIE- Parkovacie  státia  ozn.5</t>
  </si>
  <si>
    <t xml:space="preserve">    5.6.6 - CHODNIKY -Pešie komunik.  ozn.6</t>
  </si>
  <si>
    <t xml:space="preserve">    5.5.7 - KOMUNIKÁCIE-Pešie komunik. " za hradbami -ozn.7</t>
  </si>
  <si>
    <t xml:space="preserve">    5.5.8 - Pešie komunik. " za hradbami -ozn.8</t>
  </si>
  <si>
    <t xml:space="preserve">    5.5.9 - CHODNÍKY v parku  -ozn.9</t>
  </si>
  <si>
    <t xml:space="preserve">    5.5.10 - CHODNÍK prezentácia hradieb -ozn.10</t>
  </si>
  <si>
    <t xml:space="preserve">    5.5.11 - CHODNÍK prezentácia barbakanu  -ozn.11</t>
  </si>
  <si>
    <t xml:space="preserve">    5.3 - KOMUNIKÁCIE- automobilová komunikácia " napojenie -ozn.12</t>
  </si>
  <si>
    <t xml:space="preserve">    5.13 - KOMUNIKÁCIE- automobilová komunikácia " napojenie -ozn.13</t>
  </si>
  <si>
    <t xml:space="preserve">    5.15 - Cyklochodník  - ozn.15 </t>
  </si>
  <si>
    <t xml:space="preserve">    5.16 - Pešie komunikácie v časti centra mesta  - ozn.16 </t>
  </si>
  <si>
    <t xml:space="preserve">    5.7 - Lemovanie otvorov pre stromy a okraje parku</t>
  </si>
  <si>
    <t xml:space="preserve">    8 - RÚROVÉ VEDENIA</t>
  </si>
  <si>
    <t xml:space="preserve">    91Z - Osadenie značiek+ značenie </t>
  </si>
  <si>
    <t xml:space="preserve">    91DDZ - Dočasné dopravné značenie</t>
  </si>
  <si>
    <t xml:space="preserve">    99 - Presun hmôt HSV</t>
  </si>
  <si>
    <t>D2 - PRÁCE A DODÁVKY PSV</t>
  </si>
  <si>
    <t xml:space="preserve">    711 - Izolácie proti vode a vlhkosti</t>
  </si>
  <si>
    <t>KOMUNIKÁCIE</t>
  </si>
  <si>
    <t>Zemné práce</t>
  </si>
  <si>
    <t>12210-2202</t>
  </si>
  <si>
    <t>Odkopávky pre cesty v horn. tr. 1-2 nad 100 do 1 000 m3</t>
  </si>
  <si>
    <t>679367873</t>
  </si>
  <si>
    <t xml:space="preserve">858,3 </t>
  </si>
  <si>
    <t>167102102.S</t>
  </si>
  <si>
    <t>Nakladanie neuľahnutého výkopku z hornín tr.1-4 nad 1000 do 10000 m3</t>
  </si>
  <si>
    <t>354403285</t>
  </si>
  <si>
    <t>16270-1105</t>
  </si>
  <si>
    <t>Vodorovné premiestnenie výkopu do 10000 m horn. tr. 1-4</t>
  </si>
  <si>
    <t>1781583705</t>
  </si>
  <si>
    <t>"odvoz zeminy"   858,3</t>
  </si>
  <si>
    <t>97913-1415</t>
  </si>
  <si>
    <t>Poplatok za uloženie vykopanej zeminy</t>
  </si>
  <si>
    <t>212610788</t>
  </si>
  <si>
    <t>858,3 *1,8</t>
  </si>
  <si>
    <t>12210-1402</t>
  </si>
  <si>
    <t>Výkopy v zemníku na suchu v horn. tr. 1-2 nad 100 do 1 000 m3</t>
  </si>
  <si>
    <t>-400118208</t>
  </si>
  <si>
    <t xml:space="preserve">"zemina na zásyp"   </t>
  </si>
  <si>
    <t xml:space="preserve">   675,000</t>
  </si>
  <si>
    <t>-582399026</t>
  </si>
  <si>
    <t>"dovoz zeminy"   675,0</t>
  </si>
  <si>
    <t>17110-2101</t>
  </si>
  <si>
    <t>Násypy pre cesty z hornín súdržných zhutnených do 95% PS</t>
  </si>
  <si>
    <t>-1844378092</t>
  </si>
  <si>
    <t xml:space="preserve">675,0 </t>
  </si>
  <si>
    <t>181101102.S</t>
  </si>
  <si>
    <t xml:space="preserve">Úprava pláne v zárezoch </t>
  </si>
  <si>
    <t>652366739</t>
  </si>
  <si>
    <t>170R1</t>
  </si>
  <si>
    <t>Hutniaca skúška</t>
  </si>
  <si>
    <t>303692072</t>
  </si>
  <si>
    <t>" Úlohou doplňujúceho geologického prieskumu je zistiť statickou zaťažovacou skúškou (kruhovou doskou) Edef 1 a  Edef 2</t>
  </si>
  <si>
    <t>" vykopaných do úrovne -0,30m pod prirodzeným povrchom terénu, polohu skúšobných bodov geodeticky zamerať.</t>
  </si>
  <si>
    <t>Zakladanie</t>
  </si>
  <si>
    <t>216451211.S</t>
  </si>
  <si>
    <t xml:space="preserve">Stabilizácia a hutnenie     pláne na Edef,2&gt;45 MPa,  Edef,2/Edef,1&lt;2,5                                                                                                       </t>
  </si>
  <si>
    <t>585007859</t>
  </si>
  <si>
    <t>Zvislé a kompletné konštrukcie</t>
  </si>
  <si>
    <t>338172112.S</t>
  </si>
  <si>
    <t>Osadzovanie stlpikov  so zabetónovaním do vykopaných dier v.č.23</t>
  </si>
  <si>
    <t>-1955850662</t>
  </si>
  <si>
    <t>M</t>
  </si>
  <si>
    <t>404440000100.S</t>
  </si>
  <si>
    <t>Úchyt na stĺpik, d 60 mm, križový, Zn</t>
  </si>
  <si>
    <t>-1376182116</t>
  </si>
  <si>
    <t>404490008400.S</t>
  </si>
  <si>
    <t>Stĺpik Zn, d 60 mm/3m, pre dopravné značky</t>
  </si>
  <si>
    <t>-1463365735</t>
  </si>
  <si>
    <t>404490008600.S</t>
  </si>
  <si>
    <t>Krytka stĺpika, d 60 mm, plastová</t>
  </si>
  <si>
    <t>-1978601795</t>
  </si>
  <si>
    <t>VODOROVNÉ KONŠTRUKCIE</t>
  </si>
  <si>
    <t>41132-1616</t>
  </si>
  <si>
    <t>Stropy doskové zo železobetónu tr. C30/37- XC3, XF3(SK) v.č.22 statika</t>
  </si>
  <si>
    <t>-1648947545</t>
  </si>
  <si>
    <t xml:space="preserve">2,45*3,4*0,15*5 </t>
  </si>
  <si>
    <t>41135-1101</t>
  </si>
  <si>
    <t>Debnenie stropov doskových zhotovenie</t>
  </si>
  <si>
    <t>1926663004</t>
  </si>
  <si>
    <t>2,45*3,4*5+(2,45+3,4)*0,15*5</t>
  </si>
  <si>
    <t>41135-1102</t>
  </si>
  <si>
    <t>Debnenie stropov doskových odstránenie</t>
  </si>
  <si>
    <t>1236146390</t>
  </si>
  <si>
    <t xml:space="preserve">2,45*3,4*5+(2,45+3,4)*0,15*5 </t>
  </si>
  <si>
    <t>41135-4177</t>
  </si>
  <si>
    <t>Podperná konštr. stropov pre zaťaženie do 30 kPa zhotovenie</t>
  </si>
  <si>
    <t>713708724</t>
  </si>
  <si>
    <t xml:space="preserve">2,45*3,4*5 </t>
  </si>
  <si>
    <t>41135-4178</t>
  </si>
  <si>
    <t>Podperná konštr. stropov pre zaťaženie do 30 kPa odstránenie</t>
  </si>
  <si>
    <t>1545591497</t>
  </si>
  <si>
    <t>2,45*3,4*5</t>
  </si>
  <si>
    <t>41136-1821</t>
  </si>
  <si>
    <t>Výstuž stropov BSt 500 (10505)</t>
  </si>
  <si>
    <t>-2051506480</t>
  </si>
  <si>
    <t xml:space="preserve">119,2*4*0,001 </t>
  </si>
  <si>
    <t>Súčet v.č.22</t>
  </si>
  <si>
    <t>41136-2021</t>
  </si>
  <si>
    <t>Výstuž stropov zo zvarovaných sietí KARI</t>
  </si>
  <si>
    <t>1355711793</t>
  </si>
  <si>
    <t xml:space="preserve">83,53*4*0,001 </t>
  </si>
  <si>
    <t>5.2</t>
  </si>
  <si>
    <t>KOMUNIKÁCIE- automobilová komunikácia " v centre mesta ozn.1</t>
  </si>
  <si>
    <t>591141121.S</t>
  </si>
  <si>
    <t xml:space="preserve">Kladenie dlažby z kociek drobných do lôžka z cementovej malty  do  hr.40mm- ozn.1 techn.správa </t>
  </si>
  <si>
    <t>1900328461</t>
  </si>
  <si>
    <t>"   Automobilové komunikácie v časti centra mesta:</t>
  </si>
  <si>
    <t>"  čadičová kocka štiepaná 100/100/100, kladená do vejárov</t>
  </si>
  <si>
    <t xml:space="preserve">" drenážna  pružná lôžková malta  NBM 4D/8D , C3 0/35 hr40mm </t>
  </si>
  <si>
    <t xml:space="preserve">"SKLADBA  podklad.konštrukcie </t>
  </si>
  <si>
    <t>"  cementom stmelená zmes CBGM C8/10  hr200mm</t>
  </si>
  <si>
    <t>"   drvené kamenivo, ŠD fr. 0/63  hr.240-280mm</t>
  </si>
  <si>
    <t xml:space="preserve">" plán zhutn. Edef,2&gt;45 MPa,  Edef,2/Edef,1&lt;2,5                                                                                                       </t>
  </si>
  <si>
    <t xml:space="preserve">" hr. 580-620mm </t>
  </si>
  <si>
    <t>583810000200.S</t>
  </si>
  <si>
    <t>B - Kocka dlažobná drobná z vyvretých hornín, veľkosť 100/100/100mm</t>
  </si>
  <si>
    <t>692520409</t>
  </si>
  <si>
    <t>139,6*1,01 'Prepočítané koeficientom množstva</t>
  </si>
  <si>
    <t>567132115.S</t>
  </si>
  <si>
    <t>Podklad z kameniva stmeleného cementom s rozprestretím a zhutnením, CBGM C 8/10 (C 6/8), po zhutnení hr. 200 mm</t>
  </si>
  <si>
    <t>424212025</t>
  </si>
  <si>
    <t>216451211.Sx</t>
  </si>
  <si>
    <t xml:space="preserve">Stabilizácia a hutnenie     pláne na Edef,2&gt;100 MPa,  Edef,2/Edef,1&lt;2,5                                                                                                       </t>
  </si>
  <si>
    <t>2116848734</t>
  </si>
  <si>
    <t>564772114.S</t>
  </si>
  <si>
    <t>Podklad alebo kryt z kameniva hrubého drveného veľ. 0-63 mm (vibr.štrk) po zhut.hr. 280 mm</t>
  </si>
  <si>
    <t>1877053800</t>
  </si>
  <si>
    <t>5.1</t>
  </si>
  <si>
    <t>KOMUNIKÁCIE- automobilová komunikácia " za hradbami ozn.2</t>
  </si>
  <si>
    <t>596911224.S</t>
  </si>
  <si>
    <t xml:space="preserve">Kladenie betónovej zámkovej dlažby pozemných komunikácií hr. 80 mm pre peších nad 300 m2 so zriadením lôžka z kameniva hr. 40 mm fr.4-8mm - ozn.2 techn.správa </t>
  </si>
  <si>
    <t>-1257214054</t>
  </si>
  <si>
    <t xml:space="preserve">" ozn. 2    techn.správa .konštrukcie  hr.570-610mm </t>
  </si>
  <si>
    <t>"  betónová dlažba hr. 100mm, kladená do vejárov</t>
  </si>
  <si>
    <t>"   farba sivočierna melírovaná</t>
  </si>
  <si>
    <t>"    drvené kamenivo fr. 4-8 mm  hr.40mm</t>
  </si>
  <si>
    <t xml:space="preserve">" PODKLAD </t>
  </si>
  <si>
    <t>"   cementom stmelená zmes CBGM C8/10 hr.200mm</t>
  </si>
  <si>
    <t xml:space="preserve">"plán zhutn. Edef,2&gt;100 MPa,  Edef,2/Edef,1&lt;2,5                                                                                                       </t>
  </si>
  <si>
    <t xml:space="preserve">"    drvené kamenivo, ŠD fr. 0/63  hr.240-280mm </t>
  </si>
  <si>
    <t>5926682 4461</t>
  </si>
  <si>
    <t xml:space="preserve">Betónová dlažba hr.100mm kladená do vejárov -farba sivočierna ,melírovaná </t>
  </si>
  <si>
    <t>1758443662</t>
  </si>
  <si>
    <t>dlažba2*1,02</t>
  </si>
  <si>
    <t>0,712</t>
  </si>
  <si>
    <t>1486200535</t>
  </si>
  <si>
    <t>2018745356</t>
  </si>
  <si>
    <t>-1485066068</t>
  </si>
  <si>
    <t>5.1.3</t>
  </si>
  <si>
    <t>KOMUNIKÁCIE- automobilová komunikácia " za hradbami ozn.3</t>
  </si>
  <si>
    <t>591111121.S</t>
  </si>
  <si>
    <t xml:space="preserve">Kladenie dlažby z kociek drobných do lôžka hr. do 40mm  z drv. kamenivoo  4-8mm- ozn.3 techn.správa </t>
  </si>
  <si>
    <t>-242030750</t>
  </si>
  <si>
    <t xml:space="preserve">" ozn.3  automob. komunikácie  v okoli pre chodcov </t>
  </si>
  <si>
    <t xml:space="preserve">" žula 250/250/100mm uložená na kolmo </t>
  </si>
  <si>
    <t>583810000200.Sx</t>
  </si>
  <si>
    <t xml:space="preserve">Žula 250/250/100mm , uložená na kolmo </t>
  </si>
  <si>
    <t>-2123976122</t>
  </si>
  <si>
    <t>173,5*1,01 'Prepočítané koeficientom množstva</t>
  </si>
  <si>
    <t>-1561127391</t>
  </si>
  <si>
    <t>1567764528</t>
  </si>
  <si>
    <t>-1975860938</t>
  </si>
  <si>
    <t>5.1.4</t>
  </si>
  <si>
    <t>KOMUNIKÁCIE- automobilová komunikácia " za hradbami ozn.4</t>
  </si>
  <si>
    <t>451317777.S</t>
  </si>
  <si>
    <t>Podklad pod prídlažbu vodorovne alebo v sklone do 1:5 hr. 40mm drv. kamenivo - ozn.4</t>
  </si>
  <si>
    <t>-702189265</t>
  </si>
  <si>
    <t xml:space="preserve">"   ozn.4  techn.správa </t>
  </si>
  <si>
    <t>"   Prídlažba / odvodňovací žliabok  dlaž.kocky SYENIT  100-120//100-120/80  hr.100mm</t>
  </si>
  <si>
    <t xml:space="preserve">"PODKLAD </t>
  </si>
  <si>
    <t>594611120.S</t>
  </si>
  <si>
    <t xml:space="preserve">Kladenie  prídlažby </t>
  </si>
  <si>
    <t>2004085819</t>
  </si>
  <si>
    <t>592460020400.S</t>
  </si>
  <si>
    <t>Prídlažba / odvodňovací žliabok – dlažobné kocky syenit, 100-120/100-120/80, farba antracit, horná hrana rezaná, opaľovaný povrch</t>
  </si>
  <si>
    <t>1536281501</t>
  </si>
  <si>
    <t>prídlažba4*1,02</t>
  </si>
  <si>
    <t>1549034827</t>
  </si>
  <si>
    <t>-609041331</t>
  </si>
  <si>
    <t>-245075629</t>
  </si>
  <si>
    <t>5.4</t>
  </si>
  <si>
    <t>KOMUNIKÁCIE- Parkovacie  státia  ozn.5</t>
  </si>
  <si>
    <t>594411111.S</t>
  </si>
  <si>
    <t xml:space="preserve">Kladenie dlažby z čadič. kocka    kladená na strih , do drenážnej malty NBM 4D/8D, C3 hr do 50mm/ materiál pôvodná vyčistená dlažba- ozn.5  </t>
  </si>
  <si>
    <t>-623039259</t>
  </si>
  <si>
    <t>" ozn.5  Parkovacie státia  hr.konštrukcie 540-580mm</t>
  </si>
  <si>
    <t xml:space="preserve">" Čadičové kocky rôznej šírky cca 100-140mm / 100-120mm </t>
  </si>
  <si>
    <t xml:space="preserve"> "   (kocky budú získané z vybúrania prídlažby a jej vyčistenia)</t>
  </si>
  <si>
    <t>" drenážna pružná lôžková malta NBM 4D/8D, C30/35 hr. 50mm</t>
  </si>
  <si>
    <t>"  cementom stmelená zmes CBGM C8/10   hr.150mm</t>
  </si>
  <si>
    <t>"   drvené kamenivo, ŠD fr. 0/63  hr240-280mm</t>
  </si>
  <si>
    <t>567122114.Sx</t>
  </si>
  <si>
    <t>Podklad z kameniva stmeleného cementom s rozprestretím a zhutnením, CBGM C 8/10 (C 6/8), po zhutnení hr. 150 mm</t>
  </si>
  <si>
    <t>1717431018</t>
  </si>
  <si>
    <t>-191553574</t>
  </si>
  <si>
    <t>-1726925575</t>
  </si>
  <si>
    <t>5.6.6</t>
  </si>
  <si>
    <t>CHODNIKY -Pešie komunik.  ozn.6</t>
  </si>
  <si>
    <t>596911164.Sx</t>
  </si>
  <si>
    <t xml:space="preserve">Kladenie betónovej zámkovej dlažby komunikácií pre peších hr. 80 mm pre peších nad 300 m2 so zriadením lôžka z kameniva do hr. 40 mm- ozn.6 znovuuloženie </t>
  </si>
  <si>
    <t>1677522779</t>
  </si>
  <si>
    <t xml:space="preserve">" ozn. 6  chdoniky pešia zona </t>
  </si>
  <si>
    <t>"  Jestvujúca plocha pešej zóny z dlažby a uloženie do novej výškovej úrovne - 116,6 m2</t>
  </si>
  <si>
    <t>5.5.7</t>
  </si>
  <si>
    <t>KOMUNIKÁCIE-Pešie komunik. " za hradbami -ozn.7</t>
  </si>
  <si>
    <t>596911164.S</t>
  </si>
  <si>
    <t>Kladenie betónovej zámkovej dlažby komunikácií pre peších hr. 80 mm pre peších nad 300 m2 so zriadením lôžka z kameniva do hr. 40 mm</t>
  </si>
  <si>
    <t>581051968</t>
  </si>
  <si>
    <t>"ozn.7</t>
  </si>
  <si>
    <t>"  drvené kamenivo fr. 4-8 mm  hr.40mm</t>
  </si>
  <si>
    <t>"   cementom stmelená zmes CBGM C8/10      hr.150mm</t>
  </si>
  <si>
    <t xml:space="preserve">"    drvené kamenivo, ŠD fr. 0/63  hr.200-270mm </t>
  </si>
  <si>
    <t>59246001</t>
  </si>
  <si>
    <t>1652984122</t>
  </si>
  <si>
    <t>dlažba7*1,02</t>
  </si>
  <si>
    <t>0,726</t>
  </si>
  <si>
    <t>567122114.S</t>
  </si>
  <si>
    <t>1842149879</t>
  </si>
  <si>
    <t>1563798742</t>
  </si>
  <si>
    <t>564772113.S</t>
  </si>
  <si>
    <t>Podklad alebo kryt z kameniva hrubého drveného veľ. 0-63 mm (vibr.štrk) po zhut.hr. 270 mm</t>
  </si>
  <si>
    <t>-410273739</t>
  </si>
  <si>
    <t>5.5.8</t>
  </si>
  <si>
    <t>Pešie komunik. " za hradbami -ozn.8</t>
  </si>
  <si>
    <t>596911332.S</t>
  </si>
  <si>
    <t>Kladenie dlažby pre nevidiacich hr. 80 mm do lôžka z kameniva ťaženého s vyplnením škár-vodiaci pás -ozn.8</t>
  </si>
  <si>
    <t>1556321719</t>
  </si>
  <si>
    <t>"     8. Pešie komunikácie , dlažba pre nevidiacich a slabozrakých mrákotinská žula, hr. 80mm, rozmer 200/200mm</t>
  </si>
  <si>
    <t>"    presný pomer kociek pre vodiaci pás a výstražný pás bude určený dodávateľom podľa merania na stavbe</t>
  </si>
  <si>
    <t xml:space="preserve"> "skladba hr.470-540mm</t>
  </si>
  <si>
    <t xml:space="preserve">"  </t>
  </si>
  <si>
    <t>"  drvené kamenivo fr. 4-8 mm hr.40mm</t>
  </si>
  <si>
    <t>"   cementom stmelená zmes CBGM C8/10   hr150mm</t>
  </si>
  <si>
    <t>"     Edef,2&gt;100 MPa,  Edef,2/Edef,1&lt;2,5</t>
  </si>
  <si>
    <t>"     drvené kamenivo, ŠD fr. 0/63  hr200-270mm</t>
  </si>
  <si>
    <t xml:space="preserve">"     Edef,2&gt;45 MPa,  Edef,2/Edef,1&lt;2,5                                                                                                       </t>
  </si>
  <si>
    <t xml:space="preserve">156,3 </t>
  </si>
  <si>
    <t>583žula</t>
  </si>
  <si>
    <t>833742993</t>
  </si>
  <si>
    <t>dlažba8*1,02</t>
  </si>
  <si>
    <t>1-0,426</t>
  </si>
  <si>
    <t>980143077</t>
  </si>
  <si>
    <t>1055296533</t>
  </si>
  <si>
    <t>2006967410</t>
  </si>
  <si>
    <t>5.5.9</t>
  </si>
  <si>
    <t>CHODNÍKY v parku  -ozn.9</t>
  </si>
  <si>
    <t>59111112.Sx</t>
  </si>
  <si>
    <t>Kladenie dlažby z kociek drobných do lôžka hr. do 50mm  z kameniva ťaženého 4-8mm - ozn.9 znovuuloženie</t>
  </si>
  <si>
    <t>-358922636</t>
  </si>
  <si>
    <t xml:space="preserve">" chodníky </t>
  </si>
  <si>
    <t>5.5.10</t>
  </si>
  <si>
    <t>CHODNÍK prezentácia hradieb -ozn.10</t>
  </si>
  <si>
    <t>632245311.Sx</t>
  </si>
  <si>
    <t>Dlažba vnútorná alebo vonkajšia z tehál dĺžky 250 mm MVC 2,5 na plocho do lôžka fr4-8mm do hr.50mm - ozn.10</t>
  </si>
  <si>
    <t>1173178079</t>
  </si>
  <si>
    <t>"  ozn.10</t>
  </si>
  <si>
    <t>"    drenážna  pružná lôžková malta NBM  4D/8D, C3 0/3</t>
  </si>
  <si>
    <t xml:space="preserve">" podklad </t>
  </si>
  <si>
    <t>"   cementom stmelená zmes CBGM C8/10 hr.1500mm</t>
  </si>
  <si>
    <t>5961100</t>
  </si>
  <si>
    <t>-165778675</t>
  </si>
  <si>
    <t>dlažba10*1,02</t>
  </si>
  <si>
    <t>0,25</t>
  </si>
  <si>
    <t>-165079360</t>
  </si>
  <si>
    <t>-1983194889</t>
  </si>
  <si>
    <t>1008908166</t>
  </si>
  <si>
    <t>5.5.11</t>
  </si>
  <si>
    <t>CHODNÍK prezentácia barbakanu  -ozn.11</t>
  </si>
  <si>
    <t>632245311.S</t>
  </si>
  <si>
    <t>Dlažba vnútorná alebo vonkajšia z tehál dĺžky 250 mm MVC 2,5 na plocho do lôžka fr4-8mm do hr.50mm- ozn.11</t>
  </si>
  <si>
    <t>-128440311</t>
  </si>
  <si>
    <t xml:space="preserve">" ozn.11  </t>
  </si>
  <si>
    <t xml:space="preserve">"  PODKLAD </t>
  </si>
  <si>
    <t>"   cementom stmelená zmes CBGM C8/10 hr.150mm</t>
  </si>
  <si>
    <t>5961109</t>
  </si>
  <si>
    <t>-1834740665</t>
  </si>
  <si>
    <t>dlažba11*1,05</t>
  </si>
  <si>
    <t>0,53</t>
  </si>
  <si>
    <t>-508534315</t>
  </si>
  <si>
    <t>-1824728300</t>
  </si>
  <si>
    <t>1457569030</t>
  </si>
  <si>
    <t>5.3</t>
  </si>
  <si>
    <t>KOMUNIKÁCIE- automobilová komunikácia " napojenie -ozn.12</t>
  </si>
  <si>
    <t>57714-1112</t>
  </si>
  <si>
    <t>Betón asfaltový tr. 1 stred. AC 11(ABS), hrub. AC 16 (ABH ) š. do 3 m hr.50 mm</t>
  </si>
  <si>
    <t>-1969802180</t>
  </si>
  <si>
    <t>"     Automobilové komunikácie v napojení na jestvujúce časti komunikácií bez zmeny krytu vozovky:</t>
  </si>
  <si>
    <t xml:space="preserve">" ozn.12  techn.správa </t>
  </si>
  <si>
    <t>"   asfaltový betón, ACo, 11, I.  hr.50mm</t>
  </si>
  <si>
    <t xml:space="preserve">" geomreža  Glasgrid 8501  </t>
  </si>
  <si>
    <t>"   postrek živičný spojovací, PS A-0,7 kg/m2</t>
  </si>
  <si>
    <t>"  asfaltový  beton ACl16 II  hr.70mm</t>
  </si>
  <si>
    <t xml:space="preserve">"  postrek infiltračný  PS I-0,7kg/m2  </t>
  </si>
  <si>
    <t xml:space="preserve">" CBGM  B8/10 hr.150mm </t>
  </si>
  <si>
    <t xml:space="preserve">"  pôvodné konštrukčné vrstvy po odfrézovaní  a vyb.  asti pri ulož. orubníka               </t>
  </si>
  <si>
    <t>57321-1111</t>
  </si>
  <si>
    <t>Postrek živičný spojovací z cestného asfaltu 0,5-0,7 kg/m2</t>
  </si>
  <si>
    <t>-1610368031</t>
  </si>
  <si>
    <t>57333-23.1</t>
  </si>
  <si>
    <t>Vrstva mreže Glasgrit 8501</t>
  </si>
  <si>
    <t>-1309657735</t>
  </si>
  <si>
    <t>577164331.S</t>
  </si>
  <si>
    <t>Asfaltový betón vrstva obrusná alebo ložná AC 16 v pruhu š. do 3 m z nemodifik. asfaltu tr. II, po zhutnení hr. 70 mm</t>
  </si>
  <si>
    <t>2081809481</t>
  </si>
  <si>
    <t>573111112.S</t>
  </si>
  <si>
    <t>Postrek asfaltový infiltračný s posypom kamenivom z asfaltu cestného v množstve 0,7 kg/m2</t>
  </si>
  <si>
    <t>-1656631010</t>
  </si>
  <si>
    <t>1015453271</t>
  </si>
  <si>
    <t>5.13</t>
  </si>
  <si>
    <t>KOMUNIKÁCIE- automobilová komunikácia " napojenie -ozn.13</t>
  </si>
  <si>
    <t>75</t>
  </si>
  <si>
    <t>-659834221</t>
  </si>
  <si>
    <t xml:space="preserve">" ozn.13  techn.správa </t>
  </si>
  <si>
    <t xml:space="preserve">"  pôvodné konštrukčné vrstvy po odfrézovaní                                 </t>
  </si>
  <si>
    <t>-294153046</t>
  </si>
  <si>
    <t>5.15</t>
  </si>
  <si>
    <t xml:space="preserve">Cyklochodník  - ozn.15 </t>
  </si>
  <si>
    <t>77</t>
  </si>
  <si>
    <t>-830415146</t>
  </si>
  <si>
    <t xml:space="preserve">" ozn.15      CYKLOCHODNIK </t>
  </si>
  <si>
    <t>59246001789</t>
  </si>
  <si>
    <t xml:space="preserve">Dlažba betónová systémová bez fázy - nehlučná, rozmer 100x200x80 mm,  grafit </t>
  </si>
  <si>
    <t>-1806521149</t>
  </si>
  <si>
    <t>dlažba15*1,02</t>
  </si>
  <si>
    <t>0,79</t>
  </si>
  <si>
    <t>79</t>
  </si>
  <si>
    <t>-1932067369</t>
  </si>
  <si>
    <t>-1746818452</t>
  </si>
  <si>
    <t>81</t>
  </si>
  <si>
    <t>-927436752</t>
  </si>
  <si>
    <t>5.16</t>
  </si>
  <si>
    <t xml:space="preserve">Pešie komunikácie v časti centra mesta  - ozn.16 </t>
  </si>
  <si>
    <t>594411120.S</t>
  </si>
  <si>
    <t xml:space="preserve">Kladenie dlažby prírodný lomový kameň hr. do 10 cm do lôžka  hr. 40 mm  fr.4-8mm drv.kamena - ozn.4  tech.správa </t>
  </si>
  <si>
    <t>-1254396642</t>
  </si>
  <si>
    <t>" ozn.16</t>
  </si>
  <si>
    <t>" drenážna pružná malta NBM 4D/8D. C3 0/35  hr.50mm</t>
  </si>
  <si>
    <t>"PODKLAD</t>
  </si>
  <si>
    <t>" CBGM  C8/10   hr.150mm</t>
  </si>
  <si>
    <t xml:space="preserve">"    drvené kamenivo, ŠD fr. 0/63  hr.200mm </t>
  </si>
  <si>
    <t>83</t>
  </si>
  <si>
    <t>583840001700.S</t>
  </si>
  <si>
    <t>Dlažba nepravidelného tvaru - andezit, priemer 100-500 mm, hrúbka 80 mm</t>
  </si>
  <si>
    <t>1573969020</t>
  </si>
  <si>
    <t>dlažba16*1,02</t>
  </si>
  <si>
    <t>0,314</t>
  </si>
  <si>
    <t>71*1,01 'Prepočítané koeficientom množstva</t>
  </si>
  <si>
    <t>-134073052</t>
  </si>
  <si>
    <t>85</t>
  </si>
  <si>
    <t>-1606037446</t>
  </si>
  <si>
    <t>564762111.S</t>
  </si>
  <si>
    <t>Podklad alebo kryt z kameniva hrubého drveného veľ. 0-63 mm (vibr.štrk) po zhut.hr. 200 mm</t>
  </si>
  <si>
    <t>926551220</t>
  </si>
  <si>
    <t>5.7</t>
  </si>
  <si>
    <t>Lemovanie otvorov pre stromy a okraje parku</t>
  </si>
  <si>
    <t>87</t>
  </si>
  <si>
    <t>59111112R.S</t>
  </si>
  <si>
    <t>Kladenie dlažby z kociek drobných do lôžka hr. do 50mm  z kameniva ťaženého 4-8mm</t>
  </si>
  <si>
    <t>194308276</t>
  </si>
  <si>
    <t>583810000290.S</t>
  </si>
  <si>
    <t xml:space="preserve"> Kocka dlažobná drobná z vyvretých hornín, veľkosť 100-120/100-120/80  syenit </t>
  </si>
  <si>
    <t>1551439223</t>
  </si>
  <si>
    <t>105,21*1,01 'Prepočítané koeficientom množstva</t>
  </si>
  <si>
    <t>RÚROVÉ VEDENIA</t>
  </si>
  <si>
    <t>89</t>
  </si>
  <si>
    <t>89593-11.1</t>
  </si>
  <si>
    <t xml:space="preserve">Úprava jestvujúceho uličného vpustu  s kalovým priestorom </t>
  </si>
  <si>
    <t>-1380920767</t>
  </si>
  <si>
    <t>"výmena mreže, nálevky a koša"   3</t>
  </si>
  <si>
    <t>899331111.S</t>
  </si>
  <si>
    <t>Výšková úprava uličného vstupu alebo vpuste do 200 mm zvýšením poklopu</t>
  </si>
  <si>
    <t>-197557686</t>
  </si>
  <si>
    <t>91</t>
  </si>
  <si>
    <t>895941111.S</t>
  </si>
  <si>
    <t>1117087248</t>
  </si>
  <si>
    <t>91Z</t>
  </si>
  <si>
    <t xml:space="preserve">Osadenie značiek+ značenie </t>
  </si>
  <si>
    <t>914001111</t>
  </si>
  <si>
    <t>Osadenie a montáž cestnej zvislej dopravnej značky na stĺpik, stĺp, konzolu alebo objekt  v.č.23</t>
  </si>
  <si>
    <t>918488945</t>
  </si>
  <si>
    <t>29  " v.č.23</t>
  </si>
  <si>
    <t>značky</t>
  </si>
  <si>
    <t>93</t>
  </si>
  <si>
    <t>40445-3040</t>
  </si>
  <si>
    <t>Značky dopravné  v.č.23 TRVALÉ DOPRAVNE ZNAČENIE</t>
  </si>
  <si>
    <t>80974784</t>
  </si>
  <si>
    <t>91570-1111</t>
  </si>
  <si>
    <t>Zhotovenie vodor. značenia krytu náterovými hmotami, čiary, zebry, šípky, nápisy</t>
  </si>
  <si>
    <t>2026770884</t>
  </si>
  <si>
    <t xml:space="preserve">45,35+13,94+19,7+22,41+7,5+19,24+15,95 </t>
  </si>
  <si>
    <t>95</t>
  </si>
  <si>
    <t>91571-1111</t>
  </si>
  <si>
    <t>Vodorovné značenie krytov striek. farbou, deliace čiary š. 120 mm</t>
  </si>
  <si>
    <t>1037838933</t>
  </si>
  <si>
    <t xml:space="preserve">74,0 </t>
  </si>
  <si>
    <t>91616-11.1</t>
  </si>
  <si>
    <t>Osadenie cestnej obruby v 1 rade z veľkých kociek s oporou do lôžka z betónu tr. C 12/15</t>
  </si>
  <si>
    <t>-1988452826</t>
  </si>
  <si>
    <t xml:space="preserve">12,0+88,2 </t>
  </si>
  <si>
    <t>97</t>
  </si>
  <si>
    <t>91631-1123</t>
  </si>
  <si>
    <t>Osadenie cest. obrubníka bet. stojatého, lôžko betón tr. C 12/15 s bočnou oporou</t>
  </si>
  <si>
    <t>-451858756</t>
  </si>
  <si>
    <t xml:space="preserve">591,5 </t>
  </si>
  <si>
    <t>592 174910</t>
  </si>
  <si>
    <t xml:space="preserve">Obrubník cestný  </t>
  </si>
  <si>
    <t>-1969426119</t>
  </si>
  <si>
    <t>591,5</t>
  </si>
  <si>
    <t>99</t>
  </si>
  <si>
    <t>91656-1111</t>
  </si>
  <si>
    <t>Osadenie záhon. obrubníka betón. do lôžka z betónu tr. C 12/15 s bočnou oporou</t>
  </si>
  <si>
    <t>1646994381</t>
  </si>
  <si>
    <t xml:space="preserve">"park. obrubník"  114,2 </t>
  </si>
  <si>
    <t>"lemovanie"   251,0 +88,2</t>
  </si>
  <si>
    <t>592 173208</t>
  </si>
  <si>
    <t xml:space="preserve">Obrubník záhonový  </t>
  </si>
  <si>
    <t>1568319118</t>
  </si>
  <si>
    <t>"melírovaná žula"   114,2</t>
  </si>
  <si>
    <t>101</t>
  </si>
  <si>
    <t>592 17321</t>
  </si>
  <si>
    <t>Obrubník žula</t>
  </si>
  <si>
    <t>-660849584</t>
  </si>
  <si>
    <t xml:space="preserve">251,0 </t>
  </si>
  <si>
    <t>93992-2720</t>
  </si>
  <si>
    <t>Osadenie betónových minipalisád 11,5/11,5/30-35 cm, váha 9-10,5 kg/kus</t>
  </si>
  <si>
    <t>-491451618</t>
  </si>
  <si>
    <t xml:space="preserve">67 </t>
  </si>
  <si>
    <t>103</t>
  </si>
  <si>
    <t>95394-3123</t>
  </si>
  <si>
    <t xml:space="preserve">Osadenie a dodávka ostat. výrobkov do betónu,-  oc,.obrubník , lemovací uholník šachty </t>
  </si>
  <si>
    <t>279638238</t>
  </si>
  <si>
    <t xml:space="preserve">"ocel. obrubník"   316,0 </t>
  </si>
  <si>
    <t xml:space="preserve">"Lemovací uholník šachty"  2,04*4*4 </t>
  </si>
  <si>
    <t>91DDZ</t>
  </si>
  <si>
    <t>Dočasné dopravné značenie</t>
  </si>
  <si>
    <t>91315Rpol</t>
  </si>
  <si>
    <t>mes</t>
  </si>
  <si>
    <t>752845213</t>
  </si>
  <si>
    <t>" dočasné dopravné značenie počas výstavby</t>
  </si>
  <si>
    <t xml:space="preserve">Súčet   podla výkresu dočasného dopraVNéHO ZNAčENIA </t>
  </si>
  <si>
    <t>105</t>
  </si>
  <si>
    <t>91332-1211</t>
  </si>
  <si>
    <t>Príplatok k dočasnej  smerovej doske základnej  za prvý a ZKD deň použitia</t>
  </si>
  <si>
    <t>-1063132851</t>
  </si>
  <si>
    <t xml:space="preserve">13,0*3 </t>
  </si>
  <si>
    <t>Presun hmôt HSV</t>
  </si>
  <si>
    <t>998223011.S</t>
  </si>
  <si>
    <t>Presun hmôt pre pozemné komunikácie s krytom dláždeným (822 2.3, 822 5.3) akejkoľvek dĺžky objektu</t>
  </si>
  <si>
    <t>437399081</t>
  </si>
  <si>
    <t>107</t>
  </si>
  <si>
    <t>998223091.S</t>
  </si>
  <si>
    <t>Príplatok za zväčšený presun (822 2.3,822 5.3) pre pozemné komunikácie s krytom dláždeným nad vymedzenú najväčšiu dopravnú vzdialenosť do 1000 m</t>
  </si>
  <si>
    <t>86118983</t>
  </si>
  <si>
    <t>PRÁCE A DODÁVKY PSV</t>
  </si>
  <si>
    <t>711</t>
  </si>
  <si>
    <t>Izolácie proti vode a vlhkosti</t>
  </si>
  <si>
    <t>71116-1312</t>
  </si>
  <si>
    <t>Izolácia proti zemnej vlhkosti stien fóliami pre bežné podmienky S 500 šírky 1,0 m</t>
  </si>
  <si>
    <t>105527398</t>
  </si>
  <si>
    <t xml:space="preserve">" NOP folia  v.1,0m  s ukonč. hl.poplast.lištou  hnedej farby </t>
  </si>
  <si>
    <t xml:space="preserve">225,8 </t>
  </si>
  <si>
    <t xml:space="preserve">SO03r - SO03  SADOVÉ ÚPRAVY </t>
  </si>
  <si>
    <t xml:space="preserve"> p.Isteníková </t>
  </si>
  <si>
    <t>rev.objektu  ÚPRAVA A ZMENY V PD NA ZÁKLADE rozhodnutia č. OSaŽP/34069-78791/2017/Gká; 10/2017 a rozhodnutia č. Výst.CIF-587/2021/Má-936; 8/2021 Obnova Námestia SNP, parc.č.: 6380/1, 8831/1, 8833/1, 8833/2, 8833/3, 8833/4, k.ú. Trnava</t>
  </si>
  <si>
    <t>D1 - ASANÁCIA - VÝRUB - DREVINY, KRY</t>
  </si>
  <si>
    <t>D2 - ÚPRAVA ÚZEMIA</t>
  </si>
  <si>
    <t>D3 - ULIČNÁ ZELEŇ - STROMY - VÝSADBA (9 ks)</t>
  </si>
  <si>
    <t xml:space="preserve">D4 - ULIČNÁ ZELEŇ - TRÁVNIK - MAČINOVANIE (uličná zeleň, okolie barbakanu, plocha pri Knižnici JFándlyho </t>
  </si>
  <si>
    <t>D5 - PARČÍK - TRÁVNIK – MAČINOVANIE (1170,6 m²)</t>
  </si>
  <si>
    <t>D6 - PARČÍK - DREVINY - STROMY - VÝSADBA (28 ks)</t>
  </si>
  <si>
    <t>D7 - VÝSADBA ŽIVÝCH PLOTOV - kry 3ks/b.m - veľkosť sadenice 80-120 cm (120,9 m², 162,4 b.m/487 ks)</t>
  </si>
  <si>
    <t>D8 - VÝSADBA - LETNIČKY, DVOJROČKY, CIBUĽOVINY, HĽUZOVINY (1-ročný cyklus)</t>
  </si>
  <si>
    <t xml:space="preserve">    D9 - DVOJROČKY A CIBUĽOVINY</t>
  </si>
  <si>
    <t xml:space="preserve">    D10 - LETNIČKY - LETNÁ FÁZA</t>
  </si>
  <si>
    <t>D11 - VÝSADBA - PLOŠNÉ VÝSADBY CIBUĽOVÍN A JARNÝCH EFEMEROIDOV</t>
  </si>
  <si>
    <t>ASANÁCIA - VÝRUB - DREVINY, KRY</t>
  </si>
  <si>
    <t>Pol456</t>
  </si>
  <si>
    <t>Odstraňovanie stromov postupným zrezávaním s postupným spúšťaním koruny a kmeňa, priemeru kmeňa na reznej ploche pňa do 200 mm</t>
  </si>
  <si>
    <t>Pol457</t>
  </si>
  <si>
    <t>Odstraňovanie stromov postupným zrezávaním s postupným spúšťaním koruny a kmeňa, priemeru kmeňa na reznej ploche pňa nad 200 do 300 mm</t>
  </si>
  <si>
    <t>Pol458</t>
  </si>
  <si>
    <t>Odstraňovanie stromov postupným zrezávaním s postupným spúšťaním koruny a kmeňa, priemeru kmeňa na reznej ploche pňa nad 300 do 400 mm</t>
  </si>
  <si>
    <t>Pol459</t>
  </si>
  <si>
    <t>Odstraňovanie stromov postupným zrezávaním s postupným spúšťaním koruny a kmeňa, priemeru kmeňa na reznej ploche pňa nad 400 do 500 mm</t>
  </si>
  <si>
    <t>Pol460</t>
  </si>
  <si>
    <t>Odstraňovanie stromov postupným zrezávaním s postupným spúšťaním koruny a kmeňa, priemeru kmeňa na reznej ploche pňa nad 500 do 600 mm</t>
  </si>
  <si>
    <t>Pol461</t>
  </si>
  <si>
    <t>Odstraňovanie stromov postupným zrezávaním s postupným spúšťaním koruny a kmeňa, priemeru kmeňa na reznej ploche pňa nad 700 do 800 mm</t>
  </si>
  <si>
    <t>Pol462</t>
  </si>
  <si>
    <t>Odstránenie pňa v sťažených podmienkach s odprataním získaného dreva na vzdialenosť do 20 m, so zložením na hromadu alebo s naložením na dopravný prostriedok, so zasypaním jamy, doplnením zeminy, zhutnením a súpravou terénu v rovine alebo na svahu do 1:5,</t>
  </si>
  <si>
    <t>Pol463</t>
  </si>
  <si>
    <t>Pol464</t>
  </si>
  <si>
    <t>Pol465</t>
  </si>
  <si>
    <t>Pol466</t>
  </si>
  <si>
    <t>Pol467</t>
  </si>
  <si>
    <t>Pol468</t>
  </si>
  <si>
    <t>Odstránenie drevín priem. nad 100 mm s odstránením pňa v rovine alebo na svahu do 1:5</t>
  </si>
  <si>
    <t>m²</t>
  </si>
  <si>
    <t>Pol469</t>
  </si>
  <si>
    <t>Odborné ošetrenie existujúcich drevín certifikovaným arboristom - odborný orez a ošetrenie s použitím potrebného technického vybavenia</t>
  </si>
  <si>
    <t>Pol470</t>
  </si>
  <si>
    <t>odvoz biologického odpadu na riadenú skládku</t>
  </si>
  <si>
    <t>Pol471</t>
  </si>
  <si>
    <t>poplatok za uloženie odpadu na riadenej skládke</t>
  </si>
  <si>
    <t>991</t>
  </si>
  <si>
    <t xml:space="preserve">ORNITOLOGICKÝ POSUDOK  </t>
  </si>
  <si>
    <t>ÚPRAVA ÚZEMIA</t>
  </si>
  <si>
    <t>Pol473</t>
  </si>
  <si>
    <t>Rozprestretie a urovnanie ornice s príp. nutným premiestnením hromád alebo dočasných skládok na miesto spotreby zo vzdial. do 30 m v rovine pri súvislej ploche nad 500 m2, hrúbky vrstvy do 200 mm</t>
  </si>
  <si>
    <t>Pol474</t>
  </si>
  <si>
    <t>Zemina pre terénne úpravy - ornica</t>
  </si>
  <si>
    <t>ULIČNÁ ZELEŇ - STROMY - VÝSADBA (9 ks)</t>
  </si>
  <si>
    <t>Pol475</t>
  </si>
  <si>
    <t>Hĺbenie jamiek pre vysadzovanie rastlín v hornine 1 až 4 s výmenou pôdy do 50 %, s prípadným naložením prebytočných výkopkov na dopravný prostriedok, odvozom na vzdialenosť do 20 km a so zložením v rovine alebo na svahu do 1:5 objemu nad 0,125 do 0,4 m3</t>
  </si>
  <si>
    <t>Pol476</t>
  </si>
  <si>
    <t>Rozvinutie a uloženie protikoreňovej bariéry</t>
  </si>
  <si>
    <t>Pol477</t>
  </si>
  <si>
    <t xml:space="preserve">protikoreňová bariéra v.130cm </t>
  </si>
  <si>
    <t>Pol28</t>
  </si>
  <si>
    <t>pestovateľská zemina/substrát</t>
  </si>
  <si>
    <t>Pol478</t>
  </si>
  <si>
    <t>Hnojenie sadeníc s dopravou hnojiva zo vzdialenosti do 200 m, pre akúkoľvek veľkosť jamky priemyslovými hnojivami</t>
  </si>
  <si>
    <t>Pol479</t>
  </si>
  <si>
    <t>hnojivo pre lesné výsadby, ovocné a okrasné stromy a kríky a - 4 tablety/strom, vrátane 3% stratné</t>
  </si>
  <si>
    <t>kg</t>
  </si>
  <si>
    <t>Pol480</t>
  </si>
  <si>
    <t>Hnojenie sadeníc s dopravou hnojiva zo vzdialenosti do 200 m, pre akúkoľvek veľkosť jamky priemyslovými hnojivami v množstve k jednej sadenici do 0,25 kg</t>
  </si>
  <si>
    <t>Pol481</t>
  </si>
  <si>
    <t>pôdny kondicionér - 50g/strom, vrátane 3% stratné</t>
  </si>
  <si>
    <t>Pol482</t>
  </si>
  <si>
    <t>Výsadba dreviny s balom do vopred vyhĺbenej jamky so zaliatím v rovine alebo na svahu do 1:5 pri priemere balu nad 600 do 800 mm</t>
  </si>
  <si>
    <t>Pol483</t>
  </si>
  <si>
    <t>Fraxinus ornus ´Meczek´ - jaseň mannový, bal, o 17/20, nasadenie koruny min. 2,5 m</t>
  </si>
  <si>
    <t>Pol484</t>
  </si>
  <si>
    <t>uloženie drenážneho potrubia bezvýkop. systémom z flexibilného PVC priemeru do 65 mm bez opsypu</t>
  </si>
  <si>
    <t>Pol485</t>
  </si>
  <si>
    <t>Flexibilná drenážna PVC rúra DN 65, perforovaná - 3b.m/strom, vrátane výplne - napr. štrk fr. 8-16 mm)</t>
  </si>
  <si>
    <t>Pol486</t>
  </si>
  <si>
    <t>Zátka PVC pre drenážne rúry DN 65</t>
  </si>
  <si>
    <t>Pol487</t>
  </si>
  <si>
    <t>Flexibilná vzdušná pozdĺžne perforovaná chránička proti koseniu s integrovanými zámkami (0,2x21x36cm), vrátanie osadenia, hnedá</t>
  </si>
  <si>
    <t>Pol38</t>
  </si>
  <si>
    <t>Zakotvenie dreviny podzemným kotviacim systémom</t>
  </si>
  <si>
    <t>Pol488</t>
  </si>
  <si>
    <t xml:space="preserve">podzemné kotvenie stromov - set vhodný na kotvenie stromov s obvodom 8-20 cm za zemný bal prostredníctvom textilných popruhov upevnených železnými kotvami a popruhom s račňovým napinákom a zatĺkacej tyče </t>
  </si>
  <si>
    <t>Pol489</t>
  </si>
  <si>
    <t>Ošetrenie vysadených stromov, t. j. odburinenie s nakyprením alebo vypletie, odstránenie poškodených častí dreviny s prípadným zložením odpadu na hromady, naložením na dopravný prostriedok, odvozom do 20 km a so zložením solitérnych v rovine alebo na svah</t>
  </si>
  <si>
    <t>Pol490</t>
  </si>
  <si>
    <t>Zaliatie rastlín vodou, plochy jednotlivo do 20 m2</t>
  </si>
  <si>
    <t>Pol491</t>
  </si>
  <si>
    <t>Dovoz vody pre zálievku rastlín na vzdialenosť do 6000 m</t>
  </si>
  <si>
    <t>Pol492</t>
  </si>
  <si>
    <t>Pitná voda pre priemysel a služby</t>
  </si>
  <si>
    <t>Pol493</t>
  </si>
  <si>
    <t>Presun hmôt pre sadovnícke a krajinárske úpravy do 5000 m vodorovne bez zvislého presunu</t>
  </si>
  <si>
    <t xml:space="preserve">ULIČNÁ ZELEŇ - TRÁVNIK - MAČINOVANIE (uličná zeleň, okolie barbakanu, plocha pri Knižnici JFándlyho </t>
  </si>
  <si>
    <t>Pol494</t>
  </si>
  <si>
    <t>Obrobenie pôdy kultivátorovaním v rovine alebo na svahu do 1:5</t>
  </si>
  <si>
    <t>Pol495</t>
  </si>
  <si>
    <t>Obrobenie pôdy hrabaním v rovine alebo na svahu do 1:5</t>
  </si>
  <si>
    <t>Pol496</t>
  </si>
  <si>
    <t>Obrobenie pôdy valcovaním v rovine alebo na svahu do 1:5</t>
  </si>
  <si>
    <t>Pol497</t>
  </si>
  <si>
    <t>Položenie ochrannej sieťky proti krtom, hrabošom a drobným hlodavcom v rovine alebo na svahu do 1:5</t>
  </si>
  <si>
    <t>Pol498</t>
  </si>
  <si>
    <t>Sieť proti krtom typ 40g/m2, oko 14x16mm, vrátane 10 % na prekryv</t>
  </si>
  <si>
    <t>Pol499</t>
  </si>
  <si>
    <t>Plastový kotviaci kolík 12 cm, - k sieti proti krtom (cca 4ks/m2)</t>
  </si>
  <si>
    <t>Pol500</t>
  </si>
  <si>
    <t>Založenie trávnika na pôde vopred pripravenej s pokosením, naložením, odvozom odpadu do 20 km a so zložením parkového mačinovaním v rovine alebo na svahu do 1:5</t>
  </si>
  <si>
    <t>Pol501</t>
  </si>
  <si>
    <t>Koberec trávnikový rolovaný vrátane 5% stratné</t>
  </si>
  <si>
    <t>Pol502</t>
  </si>
  <si>
    <t>Hnojenie pôdy alebo trávnika s rozprestretím alebo rozdelením hnojiva v rovine alebo na svahu do 1:5 umelým hnojivom naširoko</t>
  </si>
  <si>
    <t>Pol503</t>
  </si>
  <si>
    <t>vodorozpustné hnojivo NK s kontrolovaným uvoľňovaním živín, (20kg/ha)  vrátane stratné 3%</t>
  </si>
  <si>
    <t>Pol504</t>
  </si>
  <si>
    <t>Zaliatie rastlín vodou, plochy jednotlivo nad 20 m2 (2x)</t>
  </si>
  <si>
    <t>PARČÍK - TRÁVNIK – MAČINOVANIE (1170,6 m²)</t>
  </si>
  <si>
    <t>PARČÍK - DREVINY - STROMY - VÝSADBA (28 ks)</t>
  </si>
  <si>
    <t>152</t>
  </si>
  <si>
    <t>154</t>
  </si>
  <si>
    <t>156</t>
  </si>
  <si>
    <t>158</t>
  </si>
  <si>
    <t>160</t>
  </si>
  <si>
    <t>162</t>
  </si>
  <si>
    <t>Pol505</t>
  </si>
  <si>
    <t>Acer ginnala - javor ohnivý, tvar viackmeň, Co/bal, min 200/250</t>
  </si>
  <si>
    <t>164</t>
  </si>
  <si>
    <t>Pol506</t>
  </si>
  <si>
    <t>Malus x purpurea - jabloň purpurová, tvar viackmeň, Co/bal, min 200/250</t>
  </si>
  <si>
    <t>166</t>
  </si>
  <si>
    <t>Pol507</t>
  </si>
  <si>
    <t>Prunus ´Accolade´ - okrasná višňa - tvar viackmeň, Co/bal, min 200/250</t>
  </si>
  <si>
    <t>168</t>
  </si>
  <si>
    <t>Pol508</t>
  </si>
  <si>
    <t>Cercis siliquastrum - judášovec strukový - tvar viackmeň, Co/bal, min 200/250</t>
  </si>
  <si>
    <t>170</t>
  </si>
  <si>
    <t>172</t>
  </si>
  <si>
    <t>Pol509</t>
  </si>
  <si>
    <t>Fraxinus ornus - jaseň mannový, bal, o 17/20, nasadenie koruny min. 2,5 m</t>
  </si>
  <si>
    <t>174</t>
  </si>
  <si>
    <t>Pol510</t>
  </si>
  <si>
    <t>Acer campestre ´Red Shine´ - javor poľný, bal, o 17/20, nasadenie koruny min. 2,5 m</t>
  </si>
  <si>
    <t>176</t>
  </si>
  <si>
    <t>178</t>
  </si>
  <si>
    <t>180</t>
  </si>
  <si>
    <t>182</t>
  </si>
  <si>
    <t>184</t>
  </si>
  <si>
    <t>186</t>
  </si>
  <si>
    <t>188</t>
  </si>
  <si>
    <t>Pol511</t>
  </si>
  <si>
    <t>Položenie mulčovacej kôry v rovine alebo na svahu do 1:5</t>
  </si>
  <si>
    <t>190</t>
  </si>
  <si>
    <t>Pol512</t>
  </si>
  <si>
    <t>mulč (drvená drevná štiepka)</t>
  </si>
  <si>
    <t>192</t>
  </si>
  <si>
    <t>Pol513</t>
  </si>
  <si>
    <t>Ošetrenie vysadených drevín, t.j. odburinenie s nakyprením alebo vypletie, odstránenie poškodených častí dreviny s prípadným naložením odpadu na hromady, naložením na dopravný prostriedok, odvozom do 20 km a so zložením solitérnych v rovine alebo na svahu</t>
  </si>
  <si>
    <t>194</t>
  </si>
  <si>
    <t>Pol514</t>
  </si>
  <si>
    <t>Zaliatie rastlín vodou, plochy jednotlivo nad 20 m2</t>
  </si>
  <si>
    <t>196</t>
  </si>
  <si>
    <t>198</t>
  </si>
  <si>
    <t>200</t>
  </si>
  <si>
    <t>202</t>
  </si>
  <si>
    <t>VÝSADBA ŽIVÝCH PLOTOV - kry 3ks/b.m - veľkosť sadenice 80-120 cm (120,9 m², 162,4 b.m/487 ks)</t>
  </si>
  <si>
    <t>Pol515</t>
  </si>
  <si>
    <t>Plošná úprava terénu s urovnaním povrchu, bez doplnenia ornice, v hornine 1 až 4, pri nerovnostiach terénu nad ± 50 do ± 100 mm v rovine alebo na svahu do 1:5</t>
  </si>
  <si>
    <t>204</t>
  </si>
  <si>
    <t>Pol516</t>
  </si>
  <si>
    <t>Založenie záhonu pre výsadbu rastlín s urovnaním a s prípadným naložením odpadu na dopravný prostriedok, odvozom do 20 km a so zložením v rovine alebo na svahu do 1:5 v hornine 1 až 2</t>
  </si>
  <si>
    <t>206</t>
  </si>
  <si>
    <t>Pol517</t>
  </si>
  <si>
    <t>Hĺbenie jamiek pre vysadzovanie rastlín v hornine 1 až 4 bez výmeny pôdy, s prípadným naložením prebytočných výkopkov na dopravný prostriedok, odvozom na vzdialenosť do 20 km a so zložením v rovine alebo na svahu do 1:5 objemu nad 0,02 do 0,05 m3</t>
  </si>
  <si>
    <t>208</t>
  </si>
  <si>
    <t>210</t>
  </si>
  <si>
    <t>212</t>
  </si>
  <si>
    <t>Pol518</t>
  </si>
  <si>
    <t>hnojivo pre lesné výsadby, ovocné a okrasné stromy a kríky) - 2 tablety/ker, vrátane 3% stratné</t>
  </si>
  <si>
    <t>214</t>
  </si>
  <si>
    <t>216</t>
  </si>
  <si>
    <t>109</t>
  </si>
  <si>
    <t>Pol519</t>
  </si>
  <si>
    <t>pôdny kondicionér - 20g/ker, vrátane 3% stratné</t>
  </si>
  <si>
    <t>218</t>
  </si>
  <si>
    <t>Pol520</t>
  </si>
  <si>
    <t>Výsadba dreviny s balom do vopred vyhĺbenej jamky so zaliatím v rovine alebo na svahu do 1:5 pri priemere balu nad 200 do 300 mm</t>
  </si>
  <si>
    <t>220</t>
  </si>
  <si>
    <t>111</t>
  </si>
  <si>
    <t>Pol521</t>
  </si>
  <si>
    <t>Taxus media 'Hillii', bal, 80-120 cm, kvalitne zapestovaný</t>
  </si>
  <si>
    <t>222</t>
  </si>
  <si>
    <t>224</t>
  </si>
  <si>
    <t>113</t>
  </si>
  <si>
    <t>226</t>
  </si>
  <si>
    <t>Pol73</t>
  </si>
  <si>
    <t>Vyhĺbenie obvodovej ryhy okolo výsadbovej plochy záhona na oddelenia záhona od trávnika</t>
  </si>
  <si>
    <t>b.m.</t>
  </si>
  <si>
    <t>228</t>
  </si>
  <si>
    <t>115</t>
  </si>
  <si>
    <t>230</t>
  </si>
  <si>
    <t>232</t>
  </si>
  <si>
    <t>117</t>
  </si>
  <si>
    <t>234</t>
  </si>
  <si>
    <t>236</t>
  </si>
  <si>
    <t>VÝSADBA - LETNIČKY, DVOJROČKY, CIBUĽOVINY, HĽUZOVINY (1-ročný cyklus)</t>
  </si>
  <si>
    <t>DVOJROČKY A CIBUĽOVINY</t>
  </si>
  <si>
    <t>119</t>
  </si>
  <si>
    <t>Pol522</t>
  </si>
  <si>
    <t>Obrobenie pôdy hrabaním v rovine alebo na svahu do 1:5 – 2x</t>
  </si>
  <si>
    <t>238</t>
  </si>
  <si>
    <t>Pol523</t>
  </si>
  <si>
    <t>Obrobenie pôdy valcovaním v rovine alebo na svahu do 1:5 – 2 x</t>
  </si>
  <si>
    <t>240</t>
  </si>
  <si>
    <t>121</t>
  </si>
  <si>
    <t>Pol524</t>
  </si>
  <si>
    <t>Plošná úprava terénu s urovnaním povrchu, bez doplnenia ornice, v hornine 1 až 4, pri nerovnostiach terénu nad ± 50 do ± 100 mm v rovine alebo na svahu do 1:5 - 2x</t>
  </si>
  <si>
    <t>242</t>
  </si>
  <si>
    <t>244</t>
  </si>
  <si>
    <t>123</t>
  </si>
  <si>
    <t>Pol525</t>
  </si>
  <si>
    <t>Hĺbenie jamiek pre vysadzovanie rastlín v hornine 1 až 4 bez výmeny pôdy, s prípadným naložením prebytočných výkopkov na dopravný prostriedok, odvozom na vzdialenosť do 20 km a so zložením v rovine alebo na svahu do 1:5 objemu do 0.01 m3</t>
  </si>
  <si>
    <t>246</t>
  </si>
  <si>
    <t>Pol526</t>
  </si>
  <si>
    <t>Výsadba kvetín do pripravovanej pôdy so zaliatím dvojročiek</t>
  </si>
  <si>
    <t>248</t>
  </si>
  <si>
    <t>125</t>
  </si>
  <si>
    <t>Pol82</t>
  </si>
  <si>
    <t>dvojročka</t>
  </si>
  <si>
    <t>250</t>
  </si>
  <si>
    <t>Pol527</t>
  </si>
  <si>
    <t>Výsadba kvetín do pripravovanej pôdy so zaliatím cibuliek alebo hľúz</t>
  </si>
  <si>
    <t>252</t>
  </si>
  <si>
    <t>127</t>
  </si>
  <si>
    <t>Pol84</t>
  </si>
  <si>
    <t>cibuľovina, hľuzovina</t>
  </si>
  <si>
    <t>254</t>
  </si>
  <si>
    <t>256</t>
  </si>
  <si>
    <t>129</t>
  </si>
  <si>
    <t>Pol528</t>
  </si>
  <si>
    <t>258</t>
  </si>
  <si>
    <t>260</t>
  </si>
  <si>
    <t>LETNIČKY - LETNÁ FÁZA</t>
  </si>
  <si>
    <t>131</t>
  </si>
  <si>
    <t>262</t>
  </si>
  <si>
    <t>264</t>
  </si>
  <si>
    <t>133</t>
  </si>
  <si>
    <t>266</t>
  </si>
  <si>
    <t>268</t>
  </si>
  <si>
    <t>135</t>
  </si>
  <si>
    <t>270</t>
  </si>
  <si>
    <t>Pol529</t>
  </si>
  <si>
    <t>Výsadba kvetín do pripravovanej pôdy so zaliatím letničiek</t>
  </si>
  <si>
    <t>272</t>
  </si>
  <si>
    <t>137</t>
  </si>
  <si>
    <t>Pol88</t>
  </si>
  <si>
    <t>letnička</t>
  </si>
  <si>
    <t>274</t>
  </si>
  <si>
    <t>276</t>
  </si>
  <si>
    <t>139</t>
  </si>
  <si>
    <t>278</t>
  </si>
  <si>
    <t>280</t>
  </si>
  <si>
    <t>VÝSADBA - PLOŠNÉ VÝSADBY CIBUĽOVÍN A JARNÝCH EFEMEROIDOV</t>
  </si>
  <si>
    <t>141</t>
  </si>
  <si>
    <t>282</t>
  </si>
  <si>
    <t>284</t>
  </si>
  <si>
    <t>143</t>
  </si>
  <si>
    <t>Pol530</t>
  </si>
  <si>
    <t>Hĺbenie jamiek pre vysadzovanie rastlín v hornine 1 až 4 bez výmeny pôdy, s prípadným naložením prebytočných výkopkov na dopravný prostriedok, odvozom na vzdialenosť do 20 km a so zložením v rovine alebo na svahu do 1:5 objemu do 0,01 m3</t>
  </si>
  <si>
    <t>286</t>
  </si>
  <si>
    <t>Pol531</t>
  </si>
  <si>
    <t>Výsadba kvetín do pripravovanej pôdy so zaliatím s jednoduchými koreňmi - cibuliek a hľúz</t>
  </si>
  <si>
    <t>288</t>
  </si>
  <si>
    <t>145</t>
  </si>
  <si>
    <t>Pol91</t>
  </si>
  <si>
    <t>zmes cibuľovín a jarných efemeroidov</t>
  </si>
  <si>
    <t>290</t>
  </si>
  <si>
    <t>Pol92</t>
  </si>
  <si>
    <t>Doplnenie piesku na trávnatých plochách hrúbky do 50 mm, s premiestnením na vzdialenosť do 3 m, vodorovne, v rovine alebo na svahu do 1:5</t>
  </si>
  <si>
    <t>292</t>
  </si>
  <si>
    <t>147</t>
  </si>
  <si>
    <t>Pol93</t>
  </si>
  <si>
    <t>piesok</t>
  </si>
  <si>
    <t>294</t>
  </si>
  <si>
    <t>296</t>
  </si>
  <si>
    <t>149</t>
  </si>
  <si>
    <t>298</t>
  </si>
  <si>
    <t>300</t>
  </si>
  <si>
    <t>SO04 - SO04 ZÁVLAHY</t>
  </si>
  <si>
    <t>SO04.1 - SO04.1 Závlahy materiál</t>
  </si>
  <si>
    <t xml:space="preserve">    D1 - POSTREKOVAČE A PRÍSLUŠENSTVO   </t>
  </si>
  <si>
    <t xml:space="preserve">    D2 - KVAPKOVÁ ZÁVLAHA KU STROMOM A ZÁHONOM   </t>
  </si>
  <si>
    <t xml:space="preserve">    D3 - OVLÁDACÍ SYSTÉM   </t>
  </si>
  <si>
    <t xml:space="preserve">    D4 - KÁBLOVÉ VEDENIE   </t>
  </si>
  <si>
    <t xml:space="preserve">    D5 - POTRUBIE, TVAROVKY   </t>
  </si>
  <si>
    <t xml:space="preserve">    D6 - UZATVÁRACIE ARMATÚRY   </t>
  </si>
  <si>
    <t xml:space="preserve">POSTREKOVAČE A PRÍSLUŠENSTVO   </t>
  </si>
  <si>
    <t>Pol1</t>
  </si>
  <si>
    <t>Postrekovač , výsuvný s výsuvom 10cm s nast.uhlom 40°</t>
  </si>
  <si>
    <t>Pol2</t>
  </si>
  <si>
    <t>Tryska postrekovača MP Rotátor 1000</t>
  </si>
  <si>
    <t>Pol3</t>
  </si>
  <si>
    <t>Tryska postrekovača MP Rotátor 2000</t>
  </si>
  <si>
    <t>Pol4</t>
  </si>
  <si>
    <t>Tryska postrekovača MP Rotátor 3000</t>
  </si>
  <si>
    <t>Pol5</t>
  </si>
  <si>
    <t>Navŕtavacia objímka 32-3/4"</t>
  </si>
  <si>
    <t>Pol6</t>
  </si>
  <si>
    <t>Koleno barb. 16 - 3/4" M</t>
  </si>
  <si>
    <t>Pol7</t>
  </si>
  <si>
    <t>Koleno barb. 16 - 1/2"M</t>
  </si>
  <si>
    <t>Pol8</t>
  </si>
  <si>
    <t>Teflonová niť 80 m</t>
  </si>
  <si>
    <t>Pol9</t>
  </si>
  <si>
    <t>Hadica LDPE PE-40 0,6Mpa 20/1,5mm</t>
  </si>
  <si>
    <t xml:space="preserve">KVAPKOVÁ ZÁVLAHA KU STROMOM A ZÁHONOM   </t>
  </si>
  <si>
    <t>Pol10</t>
  </si>
  <si>
    <t>Hadica LDPE PE-40 0,6Mpa 20mm</t>
  </si>
  <si>
    <t>Pol11</t>
  </si>
  <si>
    <t>T kus 32-20-32mm</t>
  </si>
  <si>
    <t>Pol12</t>
  </si>
  <si>
    <t>Spojka redukovaná barb. 20-16mm</t>
  </si>
  <si>
    <t>Pol13</t>
  </si>
  <si>
    <t>Koleno barb. 20</t>
  </si>
  <si>
    <t>Pol14</t>
  </si>
  <si>
    <t>Zátka 16 mm - double ring</t>
  </si>
  <si>
    <t>Pol15</t>
  </si>
  <si>
    <t>Hadica kvapková-čierna d16 33cm 2l/h</t>
  </si>
  <si>
    <t>Pol16</t>
  </si>
  <si>
    <t>Držiak kvapkovej hadice</t>
  </si>
  <si>
    <t>Pol17</t>
  </si>
  <si>
    <t>Kvapkovač P.C. 4 L/hod</t>
  </si>
  <si>
    <t>Pol18</t>
  </si>
  <si>
    <t>T-kus 16mmx16mmx16mm IT</t>
  </si>
  <si>
    <t xml:space="preserve">OVLÁDACÍ SYSTÉM   </t>
  </si>
  <si>
    <t>Pol19</t>
  </si>
  <si>
    <t>Riadiaca jednotka  pre 12 vetiev, vonk.použitie , 24 V AC</t>
  </si>
  <si>
    <t>Pol20</t>
  </si>
  <si>
    <t>Pol21</t>
  </si>
  <si>
    <t>Ventilová šachtica záťažová  Standard</t>
  </si>
  <si>
    <t xml:space="preserve">KÁBLOVÉ VEDENIE   </t>
  </si>
  <si>
    <t>Pol22</t>
  </si>
  <si>
    <t>Kabel CYSY 4 x 0,75mm</t>
  </si>
  <si>
    <t>Pol23</t>
  </si>
  <si>
    <t>Kábel CYSY 5 x 0,75mm</t>
  </si>
  <si>
    <t>Pol24</t>
  </si>
  <si>
    <t>Chránička káblov  25mm</t>
  </si>
  <si>
    <t>Pol25</t>
  </si>
  <si>
    <t>Vodovzdorný konektor č.316-IR čierny do 30V</t>
  </si>
  <si>
    <t xml:space="preserve">POTRUBIE, TVAROVKY   </t>
  </si>
  <si>
    <t>Pol26</t>
  </si>
  <si>
    <t>Hadica HDPE PE-100 1,0Mpa 32</t>
  </si>
  <si>
    <t>Pol27</t>
  </si>
  <si>
    <t>Spojka koncovka 32</t>
  </si>
  <si>
    <t>Spojka 32 - 3/4"F</t>
  </si>
  <si>
    <t>Pol29</t>
  </si>
  <si>
    <t>Spojka 32 - 1"M</t>
  </si>
  <si>
    <t>Pol30</t>
  </si>
  <si>
    <t>Spojka priama 32</t>
  </si>
  <si>
    <t>Pol31</t>
  </si>
  <si>
    <t>Spojka koleno 32</t>
  </si>
  <si>
    <t>Pol32</t>
  </si>
  <si>
    <t>Vsuvka redukovaná 1"-3/4"</t>
  </si>
  <si>
    <t>Pol33</t>
  </si>
  <si>
    <t>T kus 32mm</t>
  </si>
  <si>
    <t xml:space="preserve">UZATVÁRACIE ARMATÚRY   </t>
  </si>
  <si>
    <t>Pol34</t>
  </si>
  <si>
    <t>El.magn. Ventil  1" s reg.prietok, 24V/AC</t>
  </si>
  <si>
    <t>Pol35</t>
  </si>
  <si>
    <t>Ventil guľový 1" s odvodnením vnútorný závit páka</t>
  </si>
  <si>
    <t>Pol36</t>
  </si>
  <si>
    <t>Koleno mosadz FF 1"</t>
  </si>
  <si>
    <t>Pol37</t>
  </si>
  <si>
    <t>T-kus mosadz FF 1"</t>
  </si>
  <si>
    <t>Vsuvka mosadz MM 1"</t>
  </si>
  <si>
    <t>Pol39</t>
  </si>
  <si>
    <t>Tlakový regulátor 3/4"FM, 0,25MPa</t>
  </si>
  <si>
    <t xml:space="preserve">SO04.2 - SO04.2 Závlahy - montaž </t>
  </si>
  <si>
    <t xml:space="preserve">    1. - POSTREKOVAČE A PRÍSLUŠENSTVO   </t>
  </si>
  <si>
    <t xml:space="preserve">    2. - KVAPKOVÁ ZÁVLAHA KU STROMOM A ZÁHONOM   </t>
  </si>
  <si>
    <t xml:space="preserve">    3. - OVLÁDACÍ SYSTÉM   </t>
  </si>
  <si>
    <t xml:space="preserve">    4. - KÁBLOVÉ VEDENIE   </t>
  </si>
  <si>
    <t xml:space="preserve">    5. - POTRUBIE, TVAROVKY   </t>
  </si>
  <si>
    <t xml:space="preserve">    6. - UZATVÁRACIE ARMATÚRY   </t>
  </si>
  <si>
    <t xml:space="preserve">    7. - ZEMNÉ PRÁCE   </t>
  </si>
  <si>
    <t xml:space="preserve">    D8 - OSTATNÉ   </t>
  </si>
  <si>
    <t>1.</t>
  </si>
  <si>
    <t>01.01</t>
  </si>
  <si>
    <t xml:space="preserve">Postrekovač  výsuvný s výsuvom 10cm s nast.uhlom 40° montaž </t>
  </si>
  <si>
    <t>01.02</t>
  </si>
  <si>
    <t>01.03</t>
  </si>
  <si>
    <t>01.04</t>
  </si>
  <si>
    <t>01.05</t>
  </si>
  <si>
    <t>01.06</t>
  </si>
  <si>
    <t>01.07</t>
  </si>
  <si>
    <t>01.08</t>
  </si>
  <si>
    <t>Teflonová niť  80 m</t>
  </si>
  <si>
    <t>01.11</t>
  </si>
  <si>
    <t>2.</t>
  </si>
  <si>
    <t>02.01</t>
  </si>
  <si>
    <t>02.02</t>
  </si>
  <si>
    <t>02.03</t>
  </si>
  <si>
    <t>02.04</t>
  </si>
  <si>
    <t>02.05</t>
  </si>
  <si>
    <t>02.06</t>
  </si>
  <si>
    <t>02.08</t>
  </si>
  <si>
    <t>02.09.</t>
  </si>
  <si>
    <t>02.10.</t>
  </si>
  <si>
    <t>3.</t>
  </si>
  <si>
    <t>03.01</t>
  </si>
  <si>
    <t>Riadiaca jednotka pre 12 vetiev, vonk.použitie , 24 V AC</t>
  </si>
  <si>
    <t>03.02</t>
  </si>
  <si>
    <t>03.03</t>
  </si>
  <si>
    <t>Ventilová šachtica záťažová Standard</t>
  </si>
  <si>
    <t>4.</t>
  </si>
  <si>
    <t>04.01</t>
  </si>
  <si>
    <t>04.02.</t>
  </si>
  <si>
    <t>04.03.</t>
  </si>
  <si>
    <t>04.03..1</t>
  </si>
  <si>
    <t>5.</t>
  </si>
  <si>
    <t>05.01.</t>
  </si>
  <si>
    <t>05.02</t>
  </si>
  <si>
    <t>05.03.</t>
  </si>
  <si>
    <t>05.04.</t>
  </si>
  <si>
    <t>05.05.</t>
  </si>
  <si>
    <t>05.06.</t>
  </si>
  <si>
    <t>05.07.</t>
  </si>
  <si>
    <t>05.08.</t>
  </si>
  <si>
    <t>6.</t>
  </si>
  <si>
    <t>06.01.</t>
  </si>
  <si>
    <t xml:space="preserve">El.magn. Ventil  1" s reg.prietok, 24V/AC  montaž </t>
  </si>
  <si>
    <t>06.02.</t>
  </si>
  <si>
    <t>06.03.</t>
  </si>
  <si>
    <t>06.04.</t>
  </si>
  <si>
    <t>06.05.</t>
  </si>
  <si>
    <t>06.06.</t>
  </si>
  <si>
    <t>7.</t>
  </si>
  <si>
    <t xml:space="preserve">ZEMNÉ PRÁCE   </t>
  </si>
  <si>
    <t>08.01.</t>
  </si>
  <si>
    <t>Vyhĺbenie ryhy pre potrubie šírky 20 cm a hĺbky 40cm bagrom</t>
  </si>
  <si>
    <t>07.02.</t>
  </si>
  <si>
    <t>Zásyp ryhy pre potrubie šírky 20 cm a hĺbky 40 cm</t>
  </si>
  <si>
    <t>07.03.</t>
  </si>
  <si>
    <t>Ručný výkop pre postrekovače do vzdialenosti 1m a hĺbky 40cm</t>
  </si>
  <si>
    <t>07.04.</t>
  </si>
  <si>
    <t>Ručný zásyp ryhy pre postrekovače</t>
  </si>
  <si>
    <t>07.05.</t>
  </si>
  <si>
    <t>Výkop jám pre uloženie plastových šácht pre elektroventili 60x60x H 50 cm</t>
  </si>
  <si>
    <t xml:space="preserve">OSTATNÉ   </t>
  </si>
  <si>
    <t>Pol238.1</t>
  </si>
  <si>
    <t>Prepláchnutie a dezinfekcia vodovodného potrubia do DN 50</t>
  </si>
  <si>
    <t>1125350865</t>
  </si>
  <si>
    <t>Pol45</t>
  </si>
  <si>
    <t>Skúška tesnosti potrubia podľa STN 13 0020 do DN 50</t>
  </si>
  <si>
    <t>-880908654</t>
  </si>
  <si>
    <t>SO05 - SO05 FONTÁNA</t>
  </si>
  <si>
    <t xml:space="preserve">SO05.1 - SO05.1 Stavebná časť 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</si>
  <si>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</si>
  <si>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</si>
  <si>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</si>
  <si>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</si>
  <si>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9 - Ostatné konštrukcie a práce-búranie   </t>
  </si>
  <si>
    <t xml:space="preserve">PSV - Práce a dodávky PSV   </t>
  </si>
  <si>
    <t xml:space="preserve">    711 - Izolácie proti vode a vlhkosti   </t>
  </si>
  <si>
    <t xml:space="preserve">    767 - Konštrukcie doplnkové kovové   </t>
  </si>
  <si>
    <t xml:space="preserve">Práce a dodávky HSV   </t>
  </si>
  <si>
    <t xml:space="preserve">Zemné práce   </t>
  </si>
  <si>
    <t>130001101</t>
  </si>
  <si>
    <t>Príplatok k cenám za sťaženie výkopu pre všetky triedy</t>
  </si>
  <si>
    <t>130201001</t>
  </si>
  <si>
    <t>Výkop jamy a ryhy v obmedzenom priestore horn. tr.3 ručne, do 30 m3</t>
  </si>
  <si>
    <t xml:space="preserve">3,141*6,6*0,5*0,45   </t>
  </si>
  <si>
    <t>162601101</t>
  </si>
  <si>
    <t>Vodorovné premiestnenie výkopku tr.1-4 do 4000 m</t>
  </si>
  <si>
    <t>167101102</t>
  </si>
  <si>
    <t>Nakladanie neuľahnutého výkopku z hornín tr.1-4 nad 100 do 1000 m3</t>
  </si>
  <si>
    <t>171209002m</t>
  </si>
  <si>
    <t xml:space="preserve">Poplatok za skladovanie - zemina a kamenivo (17 05) ostatné </t>
  </si>
  <si>
    <t xml:space="preserve">4,664*1,9   </t>
  </si>
  <si>
    <t>175101201</t>
  </si>
  <si>
    <t>Obsyp objektov sypaninou z vhodných hornín 1 až 4 bez prehodenia sypaniny</t>
  </si>
  <si>
    <t>5834532305</t>
  </si>
  <si>
    <t>Kamenivo ťažené hrubé drvené fr.0- 63, štrkodrva</t>
  </si>
  <si>
    <t xml:space="preserve">Zakladanie   </t>
  </si>
  <si>
    <t>216903111</t>
  </si>
  <si>
    <t>Očistenie prúdom piesku (otryskanie) stien a dna</t>
  </si>
  <si>
    <t>216904111</t>
  </si>
  <si>
    <t>Očistenie plôch tlakovou vodou</t>
  </si>
  <si>
    <t>216904391</t>
  </si>
  <si>
    <t>Príplatok k cene za ručné dočistenie oceľovými kefami</t>
  </si>
  <si>
    <t>289475111a</t>
  </si>
  <si>
    <t>Torkretový plášť z aktivovanej malty stien a dna fontány, hr. 30 mm</t>
  </si>
  <si>
    <t>289902121</t>
  </si>
  <si>
    <t>Otlčenie alebo osekanie vrstiev betónu s hr. odsekanej vrstvy L do 80 mm,  -0,13800t</t>
  </si>
  <si>
    <t xml:space="preserve">"vonkajšok v vnútorná strana steny"          3,141*6,6*(0,64+0,45)   </t>
  </si>
  <si>
    <t xml:space="preserve">"dno fontány"                                              3,141*2,75*2,75   </t>
  </si>
  <si>
    <t xml:space="preserve">Súčet   </t>
  </si>
  <si>
    <t xml:space="preserve">Zvislé a kompletné konštrukcie   </t>
  </si>
  <si>
    <t>389381001</t>
  </si>
  <si>
    <t xml:space="preserve">Ostatné konštrukcie a práce-búranie   </t>
  </si>
  <si>
    <t>96017060300</t>
  </si>
  <si>
    <t>Demontáž technologickej časti  (pôvodnej)</t>
  </si>
  <si>
    <t>96017060301</t>
  </si>
  <si>
    <t>Asanácia kamennej obruby fontány, očistenie a reštaurátorské doplnenie, spätná montáž</t>
  </si>
  <si>
    <t xml:space="preserve">3,141*6,6   </t>
  </si>
  <si>
    <t>971055034</t>
  </si>
  <si>
    <t>Rezanie konštrukcií zo železobetónu hr.panelu 400mm stenovou pílou -0,04800t</t>
  </si>
  <si>
    <t xml:space="preserve">0,25*2*9   </t>
  </si>
  <si>
    <t>972046018</t>
  </si>
  <si>
    <t>Jadrové vrty diamantovými korunkami do D 200 mm do stropov - betónových, dlažieb -0,00069t</t>
  </si>
  <si>
    <t>cm</t>
  </si>
  <si>
    <t xml:space="preserve">19+13   </t>
  </si>
  <si>
    <t>972046022a</t>
  </si>
  <si>
    <t>Jadrové vrty diamantovými korunkami do D 320 mm do stropov - betónových, dlažieb -0,00161t</t>
  </si>
  <si>
    <t xml:space="preserve">(19+13)*11   </t>
  </si>
  <si>
    <t>979081111</t>
  </si>
  <si>
    <t>979081121</t>
  </si>
  <si>
    <t>Odvoz sutiny a vybúraných hmôt na skládku za každý ďalší 1 km (5x)</t>
  </si>
  <si>
    <t>20,391*5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</si>
  <si>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</si>
  <si>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</si>
  <si>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</si>
  <si>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</si>
  <si>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</si>
  <si>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 xml:space="preserve">Poplatok za skladovanie - betón, tehly, dlaždice (17 01 ), ostatné </t>
  </si>
  <si>
    <t>PSV</t>
  </si>
  <si>
    <t xml:space="preserve">Práce a dodávky PSV   </t>
  </si>
  <si>
    <t xml:space="preserve">Izolácie proti vode a vlhkosti   </t>
  </si>
  <si>
    <t>71117060301</t>
  </si>
  <si>
    <t>Nopová fólia zvislá</t>
  </si>
  <si>
    <t xml:space="preserve">3,141*6,6*0,5   </t>
  </si>
  <si>
    <t>71117060302</t>
  </si>
  <si>
    <t>Izolačný náter RS300 - 2x, zvislý vonkajší</t>
  </si>
  <si>
    <t xml:space="preserve">3,141*6,6*0,17   </t>
  </si>
  <si>
    <t>71117060303</t>
  </si>
  <si>
    <t>Izolačný náter  RS300 - 2x, zvislý vnútorný a vodorovný - dno fontány, s tesniacimi páskami, vyspravením do hr.15 mm , vrátane penetračných náterov a prestupov  pre technológiu</t>
  </si>
  <si>
    <t xml:space="preserve">3,141*6,1*0,45   </t>
  </si>
  <si>
    <t xml:space="preserve">3,141*3,05*3,05   </t>
  </si>
  <si>
    <t>767</t>
  </si>
  <si>
    <t xml:space="preserve">Konštrukcie doplnkové kovové   </t>
  </si>
  <si>
    <t>76717060302</t>
  </si>
  <si>
    <t>Podlahový rošt 100x60 cm, nerezová povrchová úprava</t>
  </si>
  <si>
    <t>76717060304</t>
  </si>
  <si>
    <t>Oceľové dvierka na lávke 80x90 cm, nerezová povrchová úprava</t>
  </si>
  <si>
    <t xml:space="preserve">SO05.2 - SO05.2 Technologická časť </t>
  </si>
  <si>
    <t xml:space="preserve">D1 - SO 05- Fontána- technologie   </t>
  </si>
  <si>
    <t xml:space="preserve">    9 - Ostatné konštrukcie a práce-búranie</t>
  </si>
  <si>
    <t xml:space="preserve">    2 - Zakládání   </t>
  </si>
  <si>
    <t xml:space="preserve">    3 - Svislé a kompletní konstrukce   </t>
  </si>
  <si>
    <t xml:space="preserve">    M21 - Elektromontáž, řízení, osvětlení   </t>
  </si>
  <si>
    <t xml:space="preserve">    M35 - Montáž čerpadel, kompresorů   </t>
  </si>
  <si>
    <t xml:space="preserve">    M99 - Ostatní dodávky a práce "M"   </t>
  </si>
  <si>
    <t xml:space="preserve">SO 05- Fontána- technologie   </t>
  </si>
  <si>
    <t>Ostatné konštrukcie a práce-búranie</t>
  </si>
  <si>
    <t>941941031.S</t>
  </si>
  <si>
    <t>Montáž lešenia ľahkého pracovného radového s podlahami šírky od 0,80 do 1,00 m, výšky do 10 m</t>
  </si>
  <si>
    <t>22644487</t>
  </si>
  <si>
    <t xml:space="preserve">4*5  " lešenie pre montaž trubiek fontány </t>
  </si>
  <si>
    <t>941941831.S</t>
  </si>
  <si>
    <t>Demontáž lešenia ľahkého pracovného radového s podlahami šírky nad 0,80 do 1,00 m, výšky do 10 m</t>
  </si>
  <si>
    <t>222633724</t>
  </si>
  <si>
    <t xml:space="preserve">Zakládání   </t>
  </si>
  <si>
    <t>Pol46</t>
  </si>
  <si>
    <t>Beton základových desek prostý C12/15</t>
  </si>
  <si>
    <t xml:space="preserve">Svislé a kompletní konstrukce   </t>
  </si>
  <si>
    <t>Pol47</t>
  </si>
  <si>
    <t>Konstrukce šachet z bet. železového C20/25</t>
  </si>
  <si>
    <t>Pol48</t>
  </si>
  <si>
    <t>Bednění nadzákladových zdí oboustranné - zřízení</t>
  </si>
  <si>
    <t>Pol49</t>
  </si>
  <si>
    <t>Bednění nadzákladových zdí oboustranné-odstranění</t>
  </si>
  <si>
    <t>Pol50</t>
  </si>
  <si>
    <t>Výztuž nadzákladových zdí ze svařovaných sítí</t>
  </si>
  <si>
    <t>M21</t>
  </si>
  <si>
    <t xml:space="preserve">Elektromontáž, řízení, osvětlení   </t>
  </si>
  <si>
    <t>00001</t>
  </si>
  <si>
    <t>Podružný elektrorozvaděč technologie RM1 v provedení jako sestava plastových rozvodnic na omítku, krytí IP55</t>
  </si>
  <si>
    <t>332-436</t>
  </si>
  <si>
    <t>Spínaný zdroj 12V, 200W</t>
  </si>
  <si>
    <t>CYKY 3x1,5</t>
  </si>
  <si>
    <t>Kabeláž ke světlům</t>
  </si>
  <si>
    <t>bm</t>
  </si>
  <si>
    <t>LH</t>
  </si>
  <si>
    <t>Elektroinstalační lišty</t>
  </si>
  <si>
    <t>LED OV1</t>
  </si>
  <si>
    <t>Nerezový přisazený LED reflektor, 9x3W, IP68, 12V, RGB</t>
  </si>
  <si>
    <t>LED OV2</t>
  </si>
  <si>
    <t>Nerezový zapuštěný LED reflektor, 12x3W, IP68, 12V, RGB</t>
  </si>
  <si>
    <t>00002</t>
  </si>
  <si>
    <t>RGB převodník manuální, otočný</t>
  </si>
  <si>
    <t>FR-E740-040SC-EC 1,5</t>
  </si>
  <si>
    <t>Fr.menic 1,5kW, Uvst=3x400V, Uvýst=3x400V, IP20, fr=0,2-400Hz</t>
  </si>
  <si>
    <t>00003</t>
  </si>
  <si>
    <t>Jednoduchá ovládací jednotka pro měnič</t>
  </si>
  <si>
    <t>FR-E740-060SC-EC 2,2</t>
  </si>
  <si>
    <t>Odrušovací filtr pro FM 10 kW</t>
  </si>
  <si>
    <t>FX3U-32MR/ES</t>
  </si>
  <si>
    <t>Řídící systém, napájení 230V, 16xDI, 16xDO relé 2A</t>
  </si>
  <si>
    <t>SW1</t>
  </si>
  <si>
    <t>Aplikační sw PLC</t>
  </si>
  <si>
    <t>00004</t>
  </si>
  <si>
    <t>Oživení systému</t>
  </si>
  <si>
    <t>00005</t>
  </si>
  <si>
    <t>Rozváděč pro odrušovací filtr označený RF1, v provedení jako plastová rozvodnice GW44211 na omítku s rozměry 380x460x180 mm (výškaxšířkaxhloubka), krytí IP56, , bez ceny filtru</t>
  </si>
  <si>
    <t>00006</t>
  </si>
  <si>
    <t>Rozváděč pro frekvenční měniče označené RFM1 v provedení jako oceloplechová rozvodnice na omítku krytí IP65,</t>
  </si>
  <si>
    <t>KP 3</t>
  </si>
  <si>
    <t>Nerezová kabelová průchodka třívývodová, G6/4"</t>
  </si>
  <si>
    <t>KP 1</t>
  </si>
  <si>
    <t>Nerezová kabelová průchodka jednovývodová, G1"</t>
  </si>
  <si>
    <t>00007</t>
  </si>
  <si>
    <t>Nucené odvětrání strojovny odtahovým ventilátorem</t>
  </si>
  <si>
    <t>hzs</t>
  </si>
  <si>
    <t>00008</t>
  </si>
  <si>
    <t>Drobný elektroinstalační materiál</t>
  </si>
  <si>
    <t>00009</t>
  </si>
  <si>
    <t>Elektroinstalační práce</t>
  </si>
  <si>
    <t>00010</t>
  </si>
  <si>
    <t>Revizní zpráva</t>
  </si>
  <si>
    <t>M35</t>
  </si>
  <si>
    <t xml:space="preserve">Montáž čerpadel, kompresorů   </t>
  </si>
  <si>
    <t>315111114</t>
  </si>
  <si>
    <t>Montáž technologie</t>
  </si>
  <si>
    <t>03511234</t>
  </si>
  <si>
    <t>Tlakové zkoušky</t>
  </si>
  <si>
    <t>03511235</t>
  </si>
  <si>
    <t>Uvedení do provozu</t>
  </si>
  <si>
    <t>03511236</t>
  </si>
  <si>
    <t>Zaškolení obsluhy</t>
  </si>
  <si>
    <t>M99</t>
  </si>
  <si>
    <t xml:space="preserve">Ostatní dodávky a práce "M"   </t>
  </si>
  <si>
    <t>3511238</t>
  </si>
  <si>
    <t>Návod na obsluhu a údržbu</t>
  </si>
  <si>
    <t>3519999</t>
  </si>
  <si>
    <t xml:space="preserve">Vedlejší náklady doprava </t>
  </si>
  <si>
    <t>km</t>
  </si>
  <si>
    <t>3511239</t>
  </si>
  <si>
    <t xml:space="preserve"> Dílenská dokumentace</t>
  </si>
  <si>
    <t>3511240</t>
  </si>
  <si>
    <t>Autorský dozor</t>
  </si>
  <si>
    <t>3511241</t>
  </si>
  <si>
    <t>Přesun hmot</t>
  </si>
  <si>
    <t>3511242</t>
  </si>
  <si>
    <t>Přesun hmot- nadrozměrná doprava (strojovna)</t>
  </si>
  <si>
    <t>50986</t>
  </si>
  <si>
    <t>Nerezová napěněná tryska typu Vřídlo, Řústí 50mm, připojení G1"</t>
  </si>
  <si>
    <t>50964</t>
  </si>
  <si>
    <t>Mosazná pochromovaná pramínková tryska typu Kometa, Řústí 8mm, připojení G1/2"</t>
  </si>
  <si>
    <t>atyp.plast 01</t>
  </si>
  <si>
    <t>PP jednoplášťová jednovstupová strojovna technologie, vnitřní rozměry 2,5x1,9x1,5m, s výklenkem revizního vstupu 1,22x0,7m, těsněný revizní vstup 0,8x0,6m vstupní komínkek 600x600mm, vč. žebříků a těsněných prostupů, bez poklopu</t>
  </si>
  <si>
    <t>atyp.plast 02</t>
  </si>
  <si>
    <t>PP zachycovač nečistot s nerezovým sítem</t>
  </si>
  <si>
    <t>atyp.plast 03</t>
  </si>
  <si>
    <t>PP podstavec čerpadla</t>
  </si>
  <si>
    <t>atyp.plast 04</t>
  </si>
  <si>
    <t>PP svařovaná záchytná vana chemikálií pro 2 kanystry</t>
  </si>
  <si>
    <t>atyp.plast/nerez 01</t>
  </si>
  <si>
    <t>PP šachtička odvětrání s nerezovou krycí mřížkou</t>
  </si>
  <si>
    <t>atyp.nerez 01</t>
  </si>
  <si>
    <t>Nerezové prodloužení trysky G11/2" délky 200mm, včetně držáku reflektorů</t>
  </si>
  <si>
    <t>atyp.nerez 02</t>
  </si>
  <si>
    <t>Nerezový sací armatura Ř304mm, výška 150mm, odtok DN150 délky 260mm s přírubovým napojením, vč. odnímatelné krycí mřížky</t>
  </si>
  <si>
    <t>atyp.nerez 03</t>
  </si>
  <si>
    <t>Nerezový skimmer 350x240x220mm, přepad DN50, sání DN50, regulátor hladiny vody, odnímatelné víko, vyjímatelný zachycovač nečistot</t>
  </si>
  <si>
    <t>atyp.nerez 04</t>
  </si>
  <si>
    <t>Nerezové atypické prodloužení skimmeru 200x140mm, délky 430-350mm</t>
  </si>
  <si>
    <t>atyp.nerez 05</t>
  </si>
  <si>
    <t>Nerezový půlkruhový trubkový rozvaděč trysek, z trubky 76,1x2,0mm, vnitřní rádius 2,94m, s délkou oblouku 9,12m, 4x přívod G2" délky 700mm, 11x napojení trysky G1/2"</t>
  </si>
  <si>
    <t>atyp.nerez 06</t>
  </si>
  <si>
    <t>Nerezový box reflektoru Ř260mm, výška 190mm, , nerezová kabelová průchodka G1", odvodnění G1" s nerezovým krytem tl.5mm průměru 400mm s otvorem pro montáž reflektoru</t>
  </si>
  <si>
    <t>atyp.nerez 07</t>
  </si>
  <si>
    <t>Nerezový krycí mřížka Ř200mm, vč.kotvení</t>
  </si>
  <si>
    <t>atyp.nerez 08</t>
  </si>
  <si>
    <t>Nerezová mísa vodního prvku Ř2,3m, výška 0,4m, s výtokovými žlábky R12 po 80mm,na nosném nerezovém sloupku z trubky 140x14mm délky 1,12m, navařená kotevní plotna tl.12mm, Ř1,0m</t>
  </si>
  <si>
    <t>atyp.nerez 09</t>
  </si>
  <si>
    <t>Nerezová kotevní plotna tl.12mm, průměr 1,0m, středový otvor průměru 250mm</t>
  </si>
  <si>
    <t>H01</t>
  </si>
  <si>
    <t>Nerezové kotvení M20 na chemickou kotvu</t>
  </si>
  <si>
    <t>BDS 121</t>
  </si>
  <si>
    <t>Liniový poklop B125, vnitřní rozměr 600x600mm, vč. těsnění a uzamykání</t>
  </si>
  <si>
    <t>570541</t>
  </si>
  <si>
    <t>Odstředivé plastové čerpadlo trysky s integrovaným zachycovačem nečistot, připojení DN100/DN100, výkon 2,60kW; Q=40m3/h při 6mvs, 400V</t>
  </si>
  <si>
    <t>570621</t>
  </si>
  <si>
    <t>Odstředivé plastové čerpadlo přelivu s integrovaným zachycovačem nečistot, připojení DN50/DN40, výkon 1,0kW; Q=13m3/h při 13mvs, 400V</t>
  </si>
  <si>
    <t>15782</t>
  </si>
  <si>
    <t>Pískový plastový filtr s bočním připojením 11/2", vnitřní průměr D500, průtok 9m3/h</t>
  </si>
  <si>
    <t>00596</t>
  </si>
  <si>
    <t>Filtrační písek 0,6-1 mm</t>
  </si>
  <si>
    <t>32581</t>
  </si>
  <si>
    <t>Automatický ovládací 6-ti cestný ventil s bočním připojením na filtr, připojení 11/2"</t>
  </si>
  <si>
    <t>570418</t>
  </si>
  <si>
    <t>Odstředivé plastové čerpadlo filtrace s integrovaným zachycovačem nečistot, připojení DN50/DN40, výkon 0,45 kW; Q=12m3/h při 8 mvs, 230V</t>
  </si>
  <si>
    <t>1214</t>
  </si>
  <si>
    <t>Automatická dávkovací stanice- měření a udržování pH a koncentrace chloru</t>
  </si>
  <si>
    <t>12130</t>
  </si>
  <si>
    <t>Kanystr s korektorem pH, 20l</t>
  </si>
  <si>
    <t>12075</t>
  </si>
  <si>
    <t>Kanystr s chlornanem sodným, 20l</t>
  </si>
  <si>
    <t>2130.00.77</t>
  </si>
  <si>
    <t>Plastová podlahová vpusť DN100 s dvojitou zpětnou klapkou</t>
  </si>
  <si>
    <t>AD 01</t>
  </si>
  <si>
    <t>Sestava automatického dopouštění vody DN25 s hlídáním hladin v retenční nádrži ponornými sondami</t>
  </si>
  <si>
    <t>Z2907</t>
  </si>
  <si>
    <t xml:space="preserve">Vodoměr mokroběžný G1" pro studenou vodu vr. prepojenia </t>
  </si>
  <si>
    <t>EVPI 2020</t>
  </si>
  <si>
    <t>Elektromagnetický ventil 1", 230V</t>
  </si>
  <si>
    <t>RA109P421</t>
  </si>
  <si>
    <t>Plastový kartušový filtr G 1 včetně filtrační vložky 50 mic</t>
  </si>
  <si>
    <t>WKSME-120</t>
  </si>
  <si>
    <t>Jednoduchý kabinetní změkčovací filtr s objemovým řízením s kapacitou 120°dHxm3</t>
  </si>
  <si>
    <t>0501160</t>
  </si>
  <si>
    <t>Koleno D160 PVC 90° lep</t>
  </si>
  <si>
    <t>0502160</t>
  </si>
  <si>
    <t>Koleno D160 PVC 45° lep</t>
  </si>
  <si>
    <t>0501110</t>
  </si>
  <si>
    <t>Koleno D110 PVC 90° lep</t>
  </si>
  <si>
    <t>0501090</t>
  </si>
  <si>
    <t>Koleno D 90 PVC 90° lep</t>
  </si>
  <si>
    <t>0502090</t>
  </si>
  <si>
    <t>Koleno D 90 PVC 45° lep</t>
  </si>
  <si>
    <t>0501075</t>
  </si>
  <si>
    <t>Koleno D 75 PVC 90° lep</t>
  </si>
  <si>
    <t>PV01063AP</t>
  </si>
  <si>
    <t>Koleno D 63/90° PN 16 PVC</t>
  </si>
  <si>
    <t>PV02063AP</t>
  </si>
  <si>
    <t>Koleno D 63/45° PN16 PVC</t>
  </si>
  <si>
    <t>PV01050AP</t>
  </si>
  <si>
    <t>Koleno D 50/90° PVC PN16</t>
  </si>
  <si>
    <t>PV02050AP</t>
  </si>
  <si>
    <t>Koleno D 50/45° PN 16, PVC</t>
  </si>
  <si>
    <t>0501032</t>
  </si>
  <si>
    <t>Koleno D 32 PVC 90° lep</t>
  </si>
  <si>
    <t>0502032</t>
  </si>
  <si>
    <t>Koleno D 32 PVC 45° lep</t>
  </si>
  <si>
    <t>0503160</t>
  </si>
  <si>
    <t>T-kus D160 PVC lepení</t>
  </si>
  <si>
    <t>0503110</t>
  </si>
  <si>
    <t>T-kus D110 PVC lepení</t>
  </si>
  <si>
    <t>0503090</t>
  </si>
  <si>
    <t>T-kus D 90 PVC lepení</t>
  </si>
  <si>
    <t>7503063</t>
  </si>
  <si>
    <t>T-kus D 63 PVC,PN10 lep</t>
  </si>
  <si>
    <t>0503032</t>
  </si>
  <si>
    <t>T-kus D 32 PVC lepení</t>
  </si>
  <si>
    <t>0505863</t>
  </si>
  <si>
    <t>Nátrubek D 63x2"int.kov</t>
  </si>
  <si>
    <t>0511160</t>
  </si>
  <si>
    <t>Příruba točivá D160 PVC</t>
  </si>
  <si>
    <t>0510160</t>
  </si>
  <si>
    <t>Manžeta přír.D160 PVC</t>
  </si>
  <si>
    <t>0514160</t>
  </si>
  <si>
    <t>Těsnění ploché D160 PE</t>
  </si>
  <si>
    <t>0503075</t>
  </si>
  <si>
    <t>T-kus D 75 PVC lepení</t>
  </si>
  <si>
    <t>0551250</t>
  </si>
  <si>
    <t>Šroubení D 50x6/4"ex.těsn</t>
  </si>
  <si>
    <t>0506110</t>
  </si>
  <si>
    <t>Redukce kr.D110x90 PVC</t>
  </si>
  <si>
    <t>0506111</t>
  </si>
  <si>
    <t>Redukce kr.D110x75 PVC</t>
  </si>
  <si>
    <t>0506112</t>
  </si>
  <si>
    <t>Redukce kr.D110x63 PVC</t>
  </si>
  <si>
    <t>0506063</t>
  </si>
  <si>
    <t>Redukce kr.D 63x50 PVC</t>
  </si>
  <si>
    <t>02716</t>
  </si>
  <si>
    <t>Tr PVC D160,dl.6m,PN 10</t>
  </si>
  <si>
    <t>02713</t>
  </si>
  <si>
    <t>Tr PVC D110,dl.6m,PN 10</t>
  </si>
  <si>
    <t>02712</t>
  </si>
  <si>
    <t>Tr PVC D 90,dl.6m, PN 10</t>
  </si>
  <si>
    <t>02711</t>
  </si>
  <si>
    <t>Tr PVC D 75,dl.6m, PN 10</t>
  </si>
  <si>
    <t>02710</t>
  </si>
  <si>
    <t>Tr PVC D 63,dl.5m, PN 10</t>
  </si>
  <si>
    <t>02709</t>
  </si>
  <si>
    <t>Tr PVC D 50,dl.5m, PN 10</t>
  </si>
  <si>
    <t>02724</t>
  </si>
  <si>
    <t>Tr PVC D 32,dl.5m,PN 10</t>
  </si>
  <si>
    <t>HT100/500</t>
  </si>
  <si>
    <t>Trubka PP HT   DN 100 500m</t>
  </si>
  <si>
    <t>HTB100/87</t>
  </si>
  <si>
    <t>Koleno PP HT DN 100 87°</t>
  </si>
  <si>
    <t>HTB100/45</t>
  </si>
  <si>
    <t>Koleno PP HT DN 100 45°</t>
  </si>
  <si>
    <t>HTEA100/100/87</t>
  </si>
  <si>
    <t>Jednoduchá odbočka PP HT  87° DN 100 DN 100</t>
  </si>
  <si>
    <t>0580160</t>
  </si>
  <si>
    <t>Klapka uzavírací D140 PVC</t>
  </si>
  <si>
    <t>0581160RA</t>
  </si>
  <si>
    <t>Sada přírub D140 ke kla</t>
  </si>
  <si>
    <t>0580110</t>
  </si>
  <si>
    <t>Klapka uzavírací D110 PVC</t>
  </si>
  <si>
    <t>0581110RA</t>
  </si>
  <si>
    <t>Sada přírub D110 ke kla</t>
  </si>
  <si>
    <t>0565110RA</t>
  </si>
  <si>
    <t>Klapka zpětná D110 + příruby</t>
  </si>
  <si>
    <t>0560090</t>
  </si>
  <si>
    <t>Kohout kulový D 90 PVC</t>
  </si>
  <si>
    <t>0560075</t>
  </si>
  <si>
    <t>Kohout kulový D 75 PVC</t>
  </si>
  <si>
    <t>0560063</t>
  </si>
  <si>
    <t>Kohout kulový D 63 PVC</t>
  </si>
  <si>
    <t>PV2405</t>
  </si>
  <si>
    <t>Kohout kul.D 50 PN10 PVC</t>
  </si>
  <si>
    <t>0560032</t>
  </si>
  <si>
    <t>Kohout kulový D 32 PVC</t>
  </si>
  <si>
    <t>0567063</t>
  </si>
  <si>
    <t>Ventil zpětný D 63 PVC</t>
  </si>
  <si>
    <t>0567050</t>
  </si>
  <si>
    <t>Ventil zpětný D 50 PVC</t>
  </si>
  <si>
    <t>0590300</t>
  </si>
  <si>
    <t>Čistič PVC</t>
  </si>
  <si>
    <t>litr</t>
  </si>
  <si>
    <t>900102</t>
  </si>
  <si>
    <t>Teflonová páska</t>
  </si>
  <si>
    <t>0590101</t>
  </si>
  <si>
    <t>Lepidlo PVC-U</t>
  </si>
  <si>
    <t>KM pozink. plast</t>
  </si>
  <si>
    <t>Kotvící materiál, úchyty</t>
  </si>
  <si>
    <t>debndosiek</t>
  </si>
  <si>
    <t>debnLemov</t>
  </si>
  <si>
    <t xml:space="preserve">debnneie lemovka </t>
  </si>
  <si>
    <t>debnprekl</t>
  </si>
  <si>
    <t>debnenie prekladov</t>
  </si>
  <si>
    <t>debnstien</t>
  </si>
  <si>
    <t>debnenie stien</t>
  </si>
  <si>
    <t>podpprievl</t>
  </si>
  <si>
    <t xml:space="preserve">podp. konštr. prievlak </t>
  </si>
  <si>
    <t xml:space="preserve">SO06 - SO06 REINŠTALÁCIA PAMATNÍKA  OSLOBODENIA </t>
  </si>
  <si>
    <t>K.Šinská</t>
  </si>
  <si>
    <t xml:space="preserve">    4 - Vodorovné konštrukcie</t>
  </si>
  <si>
    <t xml:space="preserve">    8 - Rúrové vedenie</t>
  </si>
  <si>
    <t xml:space="preserve">    96B - Buracie práce, demontaž </t>
  </si>
  <si>
    <t>PSV - Práce a dodávky PSV</t>
  </si>
  <si>
    <t xml:space="preserve">    713 - Izolácie tepelné</t>
  </si>
  <si>
    <t xml:space="preserve">    772 - Podlahy z prírodného a konglomerovaného kameňa</t>
  </si>
  <si>
    <t xml:space="preserve">    782 - Obklady z prírodného a konglomerovaného kameňa</t>
  </si>
  <si>
    <t xml:space="preserve">    OST - Ostatné1- inštalácia pamätníka </t>
  </si>
  <si>
    <t xml:space="preserve">    OST2 - Ostatné2 - reinštalácia sochy </t>
  </si>
  <si>
    <t>341321610.S</t>
  </si>
  <si>
    <t xml:space="preserve">Betón stien a priečok, železový (bez výstuže) tr. C 30/37- XF1(SK) CI0,4-Dmax 16-S3  v.č.04 statika </t>
  </si>
  <si>
    <t>-2120759082</t>
  </si>
  <si>
    <t>" W101,  2ks W102 2ks</t>
  </si>
  <si>
    <t>0,18*(2,049+2,049+1,439+1,439)</t>
  </si>
  <si>
    <t>0,18*(2,049+1,017)/2*4,43*2</t>
  </si>
  <si>
    <t>0,18*(1,439+0,768)/2*4,13*2</t>
  </si>
  <si>
    <t xml:space="preserve">Súčet v.č.04, v.č.01 statika </t>
  </si>
  <si>
    <t>341351105.S</t>
  </si>
  <si>
    <t>Debnenie stien a priečok obojstranné zhotovenie-dielce</t>
  </si>
  <si>
    <t>-564629905</t>
  </si>
  <si>
    <t>0,2*(2,049+2,049+1,799+1,799)</t>
  </si>
  <si>
    <t>0,2*(1,689+1,689+1,439+1,439)</t>
  </si>
  <si>
    <t>4,55*(2,049+1,446)*2</t>
  </si>
  <si>
    <t>4,55*(1,799+1,196)*2</t>
  </si>
  <si>
    <t>(1,439+0,768)/2*4,13*2</t>
  </si>
  <si>
    <t>(1,689+1,017)/2*4,13*2</t>
  </si>
  <si>
    <t>1,859</t>
  </si>
  <si>
    <t>341351106.S</t>
  </si>
  <si>
    <t>Debnenie stien a priečok obojstranné odstránenie-dielce</t>
  </si>
  <si>
    <t>-1057782759</t>
  </si>
  <si>
    <t>341361821.S</t>
  </si>
  <si>
    <t>Výstuž stien a priečok B500 (10505) v.č.04 statika</t>
  </si>
  <si>
    <t>-384049097</t>
  </si>
  <si>
    <t>442,93/1000</t>
  </si>
  <si>
    <t xml:space="preserve">Súčet   v.č.04  výstuž stien </t>
  </si>
  <si>
    <t>31110R1</t>
  </si>
  <si>
    <t xml:space="preserve">Prestup v múroch , potrubie vonk.pr. 100mm - pozinkovaná tesniaca sada vr. rurky </t>
  </si>
  <si>
    <t>-1465687031</t>
  </si>
  <si>
    <t xml:space="preserve">Súčet v.č.01 statika </t>
  </si>
  <si>
    <t>Vodorovné konštrukcie</t>
  </si>
  <si>
    <t>411321616.S</t>
  </si>
  <si>
    <t xml:space="preserve">Betón stropov doskových a trámových,  železový tr. C 30/37XC3, XF1(SK) CI0,4-Dmax 16-S3  v.č.03 statika </t>
  </si>
  <si>
    <t>-1125444431</t>
  </si>
  <si>
    <t>"D101  hr.150mm</t>
  </si>
  <si>
    <t xml:space="preserve">0,3*1,04*(1,073+1,263)/2  " vid rez E-E  v.č.01  rez D-D </t>
  </si>
  <si>
    <t>0,3*1,04*(1,073+1,263)/2</t>
  </si>
  <si>
    <t xml:space="preserve">0,15*(1,04+7,679)*(8,4+7,25)/2  "vid rez A  v.č.01 </t>
  </si>
  <si>
    <t>Medzisúčet  D101</t>
  </si>
  <si>
    <t>" D102  hr.180mm</t>
  </si>
  <si>
    <t>0,18*1,196*1,446</t>
  </si>
  <si>
    <t>" do podstavca vložiť kotvy pre osadenie pamatníka  v.č.03  rez 4</t>
  </si>
  <si>
    <t xml:space="preserve">Medzisúčet  D102  </t>
  </si>
  <si>
    <t xml:space="preserve">" ošetrovanie čerstvých betonov  techn.správa str.3 statika zapracovať do ceny </t>
  </si>
  <si>
    <t xml:space="preserve">Súčet  v.č.01 statika </t>
  </si>
  <si>
    <t>411351101.S</t>
  </si>
  <si>
    <t>Debnenie stropov doskových zhotovenie-dielce</t>
  </si>
  <si>
    <t>-411469235</t>
  </si>
  <si>
    <t>8,4*(2,69+1,369+2,8)</t>
  </si>
  <si>
    <t>0,384</t>
  </si>
  <si>
    <t>411351102.S</t>
  </si>
  <si>
    <t>Debnenie stropov doskových odstránenie-dielce</t>
  </si>
  <si>
    <t>511474069</t>
  </si>
  <si>
    <t>411354177.S</t>
  </si>
  <si>
    <t>Podporná konštrukcia stropov výšky do 4 m pre zaťaženie do 30 kPa zhotovenie</t>
  </si>
  <si>
    <t>2143662811</t>
  </si>
  <si>
    <t>411354178.S</t>
  </si>
  <si>
    <t>Podporná konštrukcia stropov výšky do 4 m pre zaťaženie do 30 kPa odstránenie</t>
  </si>
  <si>
    <t>652235839</t>
  </si>
  <si>
    <t>411361821.S</t>
  </si>
  <si>
    <t>Výstuž stropov doskových, trámových, vložkových,konzolových alebo balkónových, B500 (10505) v.č.03 statika</t>
  </si>
  <si>
    <t>-1673863091</t>
  </si>
  <si>
    <t>849,77/1000</t>
  </si>
  <si>
    <t>Súčet v.č.03  D101</t>
  </si>
  <si>
    <t>413321616.S</t>
  </si>
  <si>
    <t xml:space="preserve">Betón nosníkov, železový tr. C 30/37-XC3, XF1(SK) CI0,4-Dmax 16-S3  v.č.02 statika </t>
  </si>
  <si>
    <t>-1059302586</t>
  </si>
  <si>
    <t>" P101  1ks</t>
  </si>
  <si>
    <t>0,3*1,11*1,703*2</t>
  </si>
  <si>
    <t>0,5*0,55*8,4</t>
  </si>
  <si>
    <t>0,3*0,56*8,4</t>
  </si>
  <si>
    <t xml:space="preserve">Medzisúčet P101  dk ? hk ? </t>
  </si>
  <si>
    <t>" P102</t>
  </si>
  <si>
    <t xml:space="preserve">Medzisúčet  P102  </t>
  </si>
  <si>
    <t>"   P103</t>
  </si>
  <si>
    <t>Medzisúčet  P103</t>
  </si>
  <si>
    <t xml:space="preserve">" P104 </t>
  </si>
  <si>
    <t>Medzisúčet  P104</t>
  </si>
  <si>
    <t>" P105 2ks</t>
  </si>
  <si>
    <t>(0,3*0,5*1)*2</t>
  </si>
  <si>
    <t>(0,3*0,43*2,5)*2</t>
  </si>
  <si>
    <t>(0,3*0,38*5,2)*2</t>
  </si>
  <si>
    <t>Medzisúčet  P105</t>
  </si>
  <si>
    <t>Súčet  v.č.02  statika</t>
  </si>
  <si>
    <t>413351107.S</t>
  </si>
  <si>
    <t>Debnenie nosníka zhotovenie-dielce</t>
  </si>
  <si>
    <t>1187980483</t>
  </si>
  <si>
    <t>2*1,11*1,703*2</t>
  </si>
  <si>
    <t>2*0,55*8,4</t>
  </si>
  <si>
    <t>2*0,56*8,4</t>
  </si>
  <si>
    <t>2*(0,5*1)*2</t>
  </si>
  <si>
    <t>2*(0,43*2,5)*2</t>
  </si>
  <si>
    <t>2*(0,38*5,2)*2</t>
  </si>
  <si>
    <t>3,643</t>
  </si>
  <si>
    <t>413351108.S</t>
  </si>
  <si>
    <t>Debnenie nosníka odstránenie-dielce</t>
  </si>
  <si>
    <t>1165856726</t>
  </si>
  <si>
    <t>413351219.S</t>
  </si>
  <si>
    <t>Podporná konštrukcia nosníkov výšky do 4 m zaťaženia do 45 kPa - zhotovenie</t>
  </si>
  <si>
    <t>-1064846264</t>
  </si>
  <si>
    <t>0,3*1,703*2 " P1</t>
  </si>
  <si>
    <t>0,5*8,4</t>
  </si>
  <si>
    <t>0,5*8,4  " P102</t>
  </si>
  <si>
    <t>0,5*8,4 " P103</t>
  </si>
  <si>
    <t>0,5*8,4 " P104</t>
  </si>
  <si>
    <t>0,3*8,7*2  " P105 2ks</t>
  </si>
  <si>
    <t>0,3*0,5*4*2</t>
  </si>
  <si>
    <t>0,758</t>
  </si>
  <si>
    <t>413351220.S</t>
  </si>
  <si>
    <t>Podporná konštrukcia nosníkov výšky do 4 m zaťaženia do 45 kPa - odstránenie</t>
  </si>
  <si>
    <t>-1601418512</t>
  </si>
  <si>
    <t>413361821.S</t>
  </si>
  <si>
    <t>Výstuž nosníkov a trámov, bez rozdielu tvaru a uloženia, B500 (10505)  v.č.02 statika</t>
  </si>
  <si>
    <t>827682389</t>
  </si>
  <si>
    <t xml:space="preserve">2205,38/1000   </t>
  </si>
  <si>
    <t>Súčet v.č.02 sttaika  P101  až P105</t>
  </si>
  <si>
    <t>417321616.S</t>
  </si>
  <si>
    <t>Betón stužujúcich pásov a vencov železový tr. C 30/37-XC3,XF1(SK) CI0,4-Dmax 16-S3  v.č.02 statika</t>
  </si>
  <si>
    <t>-667576985</t>
  </si>
  <si>
    <t>"  Lemovka L101  dl.6,98</t>
  </si>
  <si>
    <t>0,12*0,24*6,98</t>
  </si>
  <si>
    <t>" Lemovka  L102 dl.4,43m</t>
  </si>
  <si>
    <t>0,1*0,18*4,43</t>
  </si>
  <si>
    <t>Súčet  v.č.02</t>
  </si>
  <si>
    <t>417351115.S</t>
  </si>
  <si>
    <t>Debnenie bočníc stužujúcich pásov a vencov vrátane vzpier zhotovenie</t>
  </si>
  <si>
    <t>-358604834</t>
  </si>
  <si>
    <t>2*0,24*6,98</t>
  </si>
  <si>
    <t>2*0,18*4,43</t>
  </si>
  <si>
    <t>" D101</t>
  </si>
  <si>
    <t>0,3*(1,04+1,04+1,073+1,073)*2</t>
  </si>
  <si>
    <t>0,15*(8,4+7,25+4,679+7,679)</t>
  </si>
  <si>
    <t>0,318</t>
  </si>
  <si>
    <t>417351116.S</t>
  </si>
  <si>
    <t>Debnenie bočníc stužujúcich pásov a vencov vrátane vzpier odstránenie</t>
  </si>
  <si>
    <t>-651278533</t>
  </si>
  <si>
    <t>Rúrové vedenie</t>
  </si>
  <si>
    <t>8941151R1</t>
  </si>
  <si>
    <t>Revizna šachta štrbinového žľabu 300x300mm , nerezový rám a poklop (pre osadenie dlažby)</t>
  </si>
  <si>
    <t>-1232794670</t>
  </si>
  <si>
    <t>Súčet v.č.02  napojenie v kanalizácii</t>
  </si>
  <si>
    <t>91972R1</t>
  </si>
  <si>
    <t xml:space="preserve">Tesnenie dilatačných škár tmelenenie trvale pružným tmelom  /dlažba </t>
  </si>
  <si>
    <t>1064215084</t>
  </si>
  <si>
    <t xml:space="preserve">" do sytkov  ostrý roh, podlaha a steny , všetky kúty  izolovať </t>
  </si>
  <si>
    <t>4+4+4+4  " dilatačná škára</t>
  </si>
  <si>
    <t>" vid rez  E-E  v.č.03</t>
  </si>
  <si>
    <t>8,25+6,528+8+8  "dilatacia pri žlabe</t>
  </si>
  <si>
    <t>1-0,778</t>
  </si>
  <si>
    <t>93511R1</t>
  </si>
  <si>
    <t xml:space="preserve">Terasový štrbinový nerezový žľab 100x100x20mm  v.č02  </t>
  </si>
  <si>
    <t>1365453145</t>
  </si>
  <si>
    <t>8,25+6,528+8+8</t>
  </si>
  <si>
    <t xml:space="preserve">Súčet v.č.02 </t>
  </si>
  <si>
    <t>96B</t>
  </si>
  <si>
    <t xml:space="preserve">Buracie práce, demontaž </t>
  </si>
  <si>
    <t>961055111.S</t>
  </si>
  <si>
    <t>Búranie základov alebo vybúranie otvorov plochy nad 4 m2 v základoch železobetónových,  -2,40000t</t>
  </si>
  <si>
    <t>-1402743729</t>
  </si>
  <si>
    <t>" buranie žb stien vr. základov steny  oplotenie pamatníka</t>
  </si>
  <si>
    <t>1,714*1,18*(1,237+0,575)</t>
  </si>
  <si>
    <t>0,5*2,5*(8,503+7,522+8,49)</t>
  </si>
  <si>
    <t>Súčet  v.č.07</t>
  </si>
  <si>
    <t>962032314.S</t>
  </si>
  <si>
    <t>Búranie pilierov tehlových na akúkoľvek maltu,  -1,80000t</t>
  </si>
  <si>
    <t>-641184401</t>
  </si>
  <si>
    <t>" asanovať  tehlové murivo z PPT</t>
  </si>
  <si>
    <t>1,196*1,196*1,3</t>
  </si>
  <si>
    <t>963042819.S</t>
  </si>
  <si>
    <t>Búranie akýchkoľvek betónových schodiskových stupňov zhotovených na mieste,  -0,07000t</t>
  </si>
  <si>
    <t>1700822462</t>
  </si>
  <si>
    <t>12,846</t>
  </si>
  <si>
    <t>10,846</t>
  </si>
  <si>
    <t>9,188*3</t>
  </si>
  <si>
    <t>963051113.S</t>
  </si>
  <si>
    <t>Búranie železobetónových stropov doskových hr.nad 80 mm,  -2,40000t</t>
  </si>
  <si>
    <t>-442913194</t>
  </si>
  <si>
    <t>" žb doska pamatník</t>
  </si>
  <si>
    <t>0,2*(1,939*1,939)</t>
  </si>
  <si>
    <t>Súčet v.č.07</t>
  </si>
  <si>
    <t>963053935.S</t>
  </si>
  <si>
    <t>Búranie železobetónových schodiskových ramien monolitických,  -0,39200t</t>
  </si>
  <si>
    <t>-1488231314</t>
  </si>
  <si>
    <t>12,846*(0,343+0,354+0,38+0,34)</t>
  </si>
  <si>
    <t>965081812.S</t>
  </si>
  <si>
    <t>Búranie dlažieb, z kamen., cement., terazzových, čadičových alebo keramických, hr. nad 10 mm,  -0,06500t</t>
  </si>
  <si>
    <t>-1318582017</t>
  </si>
  <si>
    <t xml:space="preserve">" asanácia  dlažby žulovej </t>
  </si>
  <si>
    <t xml:space="preserve">Medzisúčet v.č.07  asanácia pämatníka oslobodenia </t>
  </si>
  <si>
    <t>9660060R1</t>
  </si>
  <si>
    <t xml:space="preserve">Demontáž  palisad </t>
  </si>
  <si>
    <t>-461794897</t>
  </si>
  <si>
    <t xml:space="preserve"> "  Podla skutočnosti</t>
  </si>
  <si>
    <t>2*(0,758+9,799+12,064+9,616+0,5)</t>
  </si>
  <si>
    <t xml:space="preserve">Súčet v.č.07 </t>
  </si>
  <si>
    <t>HZS01</t>
  </si>
  <si>
    <t xml:space="preserve">Demontaž kamenných obkladov </t>
  </si>
  <si>
    <t>512</t>
  </si>
  <si>
    <t>640590104</t>
  </si>
  <si>
    <t>979094211.S</t>
  </si>
  <si>
    <t>Nakladanie alebo prekladanie sutiny</t>
  </si>
  <si>
    <t>-1627182170</t>
  </si>
  <si>
    <t>-181686231</t>
  </si>
  <si>
    <t>979081121.S</t>
  </si>
  <si>
    <t>Odvoz sutiny a vybúraných hmôt na skládku za každý ďalší 1 km(5x)</t>
  </si>
  <si>
    <t>-1201946875</t>
  </si>
  <si>
    <t>126,047*5 'Prepočítané koeficientom množstva</t>
  </si>
  <si>
    <t>-1510270884</t>
  </si>
  <si>
    <t>998152122.S</t>
  </si>
  <si>
    <t>Presun hmôt pre obj.8152, 8153,8159,zvislá nosná konštr.monolitická betónová,výška nad 3 do 10 m</t>
  </si>
  <si>
    <t>728152042</t>
  </si>
  <si>
    <t>Práce a dodávky PSV</t>
  </si>
  <si>
    <t>71111R1</t>
  </si>
  <si>
    <t>Izolačný náter samostužujúci  RS300 2x  na ploche vodorovnej</t>
  </si>
  <si>
    <t>-1238451075</t>
  </si>
  <si>
    <t xml:space="preserve">" v.č.03  rez 1 </t>
  </si>
  <si>
    <t>Medzisúčet  žb doska hr180mm</t>
  </si>
  <si>
    <t xml:space="preserve">1,04*(1,073+1,263)/2  " vid rez E-E  v.č.01  rez D-D </t>
  </si>
  <si>
    <t>1,04*(1,073+1,263)/2</t>
  </si>
  <si>
    <t xml:space="preserve">(1,04+7,679)*(8,4+7,25)/2  "vid rez A  v.č.01 </t>
  </si>
  <si>
    <t>1,196*1,446</t>
  </si>
  <si>
    <t>71111R2</t>
  </si>
  <si>
    <t xml:space="preserve"> Izolačný náter samostužujúci   RS300 2x na ploche zvislej</t>
  </si>
  <si>
    <t>1340775362</t>
  </si>
  <si>
    <t>711712010.S</t>
  </si>
  <si>
    <t>Izolácia pracovných škár utesnením  kryštalickou izoláciou z polosuchého spojovacieho tmelu v betóne XC25 prierezu do 10 cm2</t>
  </si>
  <si>
    <t>847787423</t>
  </si>
  <si>
    <t>4,5*4</t>
  </si>
  <si>
    <t>7117930R1</t>
  </si>
  <si>
    <t xml:space="preserve">Izolácia dilatácii elastickou tesniacou páskou </t>
  </si>
  <si>
    <t>-496787992</t>
  </si>
  <si>
    <t>2,24+2,24+1,99+1,99</t>
  </si>
  <si>
    <t>Medzisúčet  rez 1</t>
  </si>
  <si>
    <t>711131102.S</t>
  </si>
  <si>
    <t>Zhotovenie geotextílie alebo tkaniny na plochu vodorovnú</t>
  </si>
  <si>
    <t>644098941</t>
  </si>
  <si>
    <t>111,902*1,1  "podkladná vrstva</t>
  </si>
  <si>
    <t xml:space="preserve">111,902*1,1 " vrchná vrstva </t>
  </si>
  <si>
    <t>693110003200.S</t>
  </si>
  <si>
    <t>Geotextília polypropylénová netkaná 500 g/m2</t>
  </si>
  <si>
    <t>464777205</t>
  </si>
  <si>
    <t>246,184*1,15 'Prepočítané koeficientom množstva</t>
  </si>
  <si>
    <t>711471051.S</t>
  </si>
  <si>
    <t>Zhotovenie izolácie proti tlakovej vode PVC fóliou položenou voľne na vodorovnej ploche so zvarením spoju</t>
  </si>
  <si>
    <t>-1229049606</t>
  </si>
  <si>
    <t xml:space="preserve">"izolácia  v.č03  vid rezy </t>
  </si>
  <si>
    <t>9*9</t>
  </si>
  <si>
    <t>1,5*1,5</t>
  </si>
  <si>
    <t xml:space="preserve">" vytiahnúť </t>
  </si>
  <si>
    <t>0,3*1,703*2</t>
  </si>
  <si>
    <t>0,3*8,4</t>
  </si>
  <si>
    <t>0,3*2</t>
  </si>
  <si>
    <t>0,3*2,5*2</t>
  </si>
  <si>
    <t>0,3*5,2*2</t>
  </si>
  <si>
    <t>2867204</t>
  </si>
  <si>
    <t>FOLIA  810 mPVC fólia hr.1,5</t>
  </si>
  <si>
    <t>1489184392</t>
  </si>
  <si>
    <t>111,902*1,2 'Prepočítané koeficientom množstva</t>
  </si>
  <si>
    <t>711132107.S</t>
  </si>
  <si>
    <t>Zhotovenie izolácie proti zemnej vlhkosti nopovou fóloiu položenou voľne na ploche zvislej</t>
  </si>
  <si>
    <t>-573204315</t>
  </si>
  <si>
    <t xml:space="preserve">" NOP folia zo strany zelene </t>
  </si>
  <si>
    <t>0,4*(8,899+0,889+8+8,899+0,889)</t>
  </si>
  <si>
    <t>0,2*(1+8,25+1)</t>
  </si>
  <si>
    <t>283230002700.S</t>
  </si>
  <si>
    <t xml:space="preserve">Nopová HDPE fólia hrúbky 0,5 mm, výška nopu 8 mm </t>
  </si>
  <si>
    <t>-1039928524</t>
  </si>
  <si>
    <t>13,08*1,15 'Prepočítané koeficientom množstva</t>
  </si>
  <si>
    <t>998711101.S</t>
  </si>
  <si>
    <t>Presun hmôt pre izoláciu proti vode v objektoch výšky do 6 m</t>
  </si>
  <si>
    <t>-1521597838</t>
  </si>
  <si>
    <t>713</t>
  </si>
  <si>
    <t>Izolácie tepelné</t>
  </si>
  <si>
    <t>713122111.S</t>
  </si>
  <si>
    <t>Montáž tepelnej izolácie podláh polystyrénom, kladeným voľne v jednej vrstve</t>
  </si>
  <si>
    <t>-2040322487</t>
  </si>
  <si>
    <t>2837500042</t>
  </si>
  <si>
    <t>Doska XPS 700 hr. 280 mm, pre extrémne zaťaženie, parkoviská, haly</t>
  </si>
  <si>
    <t>-2097244715</t>
  </si>
  <si>
    <t>58*1,02</t>
  </si>
  <si>
    <t>1-0,16</t>
  </si>
  <si>
    <t>998713101.S</t>
  </si>
  <si>
    <t>Presun hmôt pre izolácie tepelné v objektoch výšky do 6 m</t>
  </si>
  <si>
    <t>-652945152</t>
  </si>
  <si>
    <t>772</t>
  </si>
  <si>
    <t>Podlahy z prírodného a konglomerovaného kameňa</t>
  </si>
  <si>
    <t>772501R2</t>
  </si>
  <si>
    <t xml:space="preserve">Kladenie dlažby z kameňa leštená žula s protišmykovou úpravou lepenie na žb dosku -stupne SCH </t>
  </si>
  <si>
    <t>-1909340653</t>
  </si>
  <si>
    <t>" vid detail  D04</t>
  </si>
  <si>
    <t xml:space="preserve">" kamenárske prvky  SCH schodiskový stupen </t>
  </si>
  <si>
    <t xml:space="preserve">" vid rez 1  </t>
  </si>
  <si>
    <t xml:space="preserve">" nástupnica </t>
  </si>
  <si>
    <t>0,4*2,063  " SCH1  hk +0,55</t>
  </si>
  <si>
    <t>0,4*2,063 " SCh2</t>
  </si>
  <si>
    <t>0,4*2,063 " SCH2a</t>
  </si>
  <si>
    <t>0,4*2,063 " SCH1a</t>
  </si>
  <si>
    <t>0,4*2,063*4 "   SCH03</t>
  </si>
  <si>
    <t>" podstupnica</t>
  </si>
  <si>
    <t>0,15*8,25</t>
  </si>
  <si>
    <t xml:space="preserve">Medzisúčet </t>
  </si>
  <si>
    <t>583840SCH</t>
  </si>
  <si>
    <t>Doska obkladová stupne SCH1, SCH2,SCH1a,SCH2a,SCH3  v.č.05</t>
  </si>
  <si>
    <t>-1167495446</t>
  </si>
  <si>
    <t xml:space="preserve">" ST1 pôdorys striešky oplotenia </t>
  </si>
  <si>
    <t>1,28*1,259  " St1  rez 1</t>
  </si>
  <si>
    <t>2,05*0,5 " ST2  rez 2</t>
  </si>
  <si>
    <t>2,042*0,5  " ST3</t>
  </si>
  <si>
    <t>2,042*0,5  " ST4</t>
  </si>
  <si>
    <t>1,751*0,5 " St5</t>
  </si>
  <si>
    <t>1,723*0,5 " ST6</t>
  </si>
  <si>
    <t>1,992*0,5 " ST7</t>
  </si>
  <si>
    <t>1,992*0,5 " ST7a</t>
  </si>
  <si>
    <t>1,723*0,5 " ST6a</t>
  </si>
  <si>
    <t>1,751*0,5 " ST5a</t>
  </si>
  <si>
    <t>2,042*0,5  " ST4a</t>
  </si>
  <si>
    <t>2,042*0,5  " ST3a</t>
  </si>
  <si>
    <t>2,05*0,5 " ST2a</t>
  </si>
  <si>
    <t>1,28*1,259  " St1a</t>
  </si>
  <si>
    <t>Súčet  v.č.05</t>
  </si>
  <si>
    <t>772504180.S</t>
  </si>
  <si>
    <t>Kladenie dlažby z kameňa   vr škárovania  , lepenia  (špárovanie vodotesné)</t>
  </si>
  <si>
    <t>1373529534</t>
  </si>
  <si>
    <t>" kamenná žulová dlažba hr.80mm  400x400mm</t>
  </si>
  <si>
    <t xml:space="preserve">"po okrajoch a v strede  dilatovať , medzeru š.5mm vytmeliť , spádovať do štrbinového žlabu </t>
  </si>
  <si>
    <t xml:space="preserve">" špárovanie vodotesné  </t>
  </si>
  <si>
    <t>" lepiaca maltová hmota hydroizolačná 10-40mm v spáde</t>
  </si>
  <si>
    <t xml:space="preserve">"podkladové konštrukcie </t>
  </si>
  <si>
    <t xml:space="preserve">" izolačný náter samostužujúci </t>
  </si>
  <si>
    <t xml:space="preserve">" žb doska </t>
  </si>
  <si>
    <t>" XPS   hr.280mm</t>
  </si>
  <si>
    <t>"hydroizolácia v obj.SO07</t>
  </si>
  <si>
    <t>(0,6+7,434)*(6,528+8,4)/2</t>
  </si>
  <si>
    <t>-2,05*1,801</t>
  </si>
  <si>
    <t>5838456</t>
  </si>
  <si>
    <t>Kamenná dlažba  žulová hr.80mm  400x400mm  po okrajoch a v strede dilatovať , medzera š.5mm vytmeliť v.č.02</t>
  </si>
  <si>
    <t>1410714205</t>
  </si>
  <si>
    <t>57*1,05</t>
  </si>
  <si>
    <t>0,15</t>
  </si>
  <si>
    <t>998772101.S</t>
  </si>
  <si>
    <t>Presun hmôt pre kamennú dlažbu v objektoch výšky do 6 m</t>
  </si>
  <si>
    <t>-376448241</t>
  </si>
  <si>
    <t>782</t>
  </si>
  <si>
    <t>Obklady z prírodného a konglomerovaného kameňa</t>
  </si>
  <si>
    <t>782111R1</t>
  </si>
  <si>
    <t xml:space="preserve">Montáž obkladov stien leštená žula steny a stlpiky </t>
  </si>
  <si>
    <t>-1373316253</t>
  </si>
  <si>
    <t xml:space="preserve">" steny a stlpiky </t>
  </si>
  <si>
    <t>0,27*0,94 " S1</t>
  </si>
  <si>
    <t>0,27*0,94 " S2</t>
  </si>
  <si>
    <t>0,27*0,97 " S3</t>
  </si>
  <si>
    <t>0,27*0,94 " S4</t>
  </si>
  <si>
    <t xml:space="preserve">0,15*0,3*2*53 " S5 stpiky S5 spolu 53ks </t>
  </si>
  <si>
    <t>0,27*0,94 " S1a</t>
  </si>
  <si>
    <t>0,27*0,94 " S2a</t>
  </si>
  <si>
    <t>0,27*0,97 " S3a</t>
  </si>
  <si>
    <t>0,27*0,94 " S4a</t>
  </si>
  <si>
    <t>Súčet  vid detaily v.č.06</t>
  </si>
  <si>
    <t>583840S</t>
  </si>
  <si>
    <t>Doska obkladová kamenná   leštená žula , kotvenie na kaménné stlpiky  nerezovou kotvou S1,S2,S3,S4,S5,S1a,S2a,S3a,S4a  - v.č.05</t>
  </si>
  <si>
    <t>1053716410</t>
  </si>
  <si>
    <t>7826113R2</t>
  </si>
  <si>
    <t xml:space="preserve">Montáž obkladu kamenárske prvky - striešky oplotenia </t>
  </si>
  <si>
    <t>517290852</t>
  </si>
  <si>
    <t>1,28*1,259  " St1</t>
  </si>
  <si>
    <t>2,05*0,5 " ST2</t>
  </si>
  <si>
    <t xml:space="preserve">Súčet  v.č.06 Detaily </t>
  </si>
  <si>
    <t>583840ST</t>
  </si>
  <si>
    <t>1875072610</t>
  </si>
  <si>
    <t>782111R3</t>
  </si>
  <si>
    <t>Montáž obkladov stien leštená žula podstavca  D</t>
  </si>
  <si>
    <t>-1820506465</t>
  </si>
  <si>
    <t>" D  dosky podstavca</t>
  </si>
  <si>
    <t>1,402*(0,561+0,855+0,562)    " D1L, D1, D1P</t>
  </si>
  <si>
    <t>1,409*(0,451+0,855+0,451)  " D2L,D2,D2P</t>
  </si>
  <si>
    <t>1,418*(0,228+0,855+0,288)  " D3L,D3, D3P</t>
  </si>
  <si>
    <t xml:space="preserve">" vr. vetracia štrbina </t>
  </si>
  <si>
    <t>1,402*(0,617+0,995+0,617)  " D4L,D4, D4P</t>
  </si>
  <si>
    <t>1,409*(0,506+0,995+0,506) " D5L,D5, D5P</t>
  </si>
  <si>
    <t>1,418*(0,283+0,995+0,283) " D6L,D6, D6P</t>
  </si>
  <si>
    <t xml:space="preserve">Súčet  v.šč.05  , v.č.06 Dataily </t>
  </si>
  <si>
    <t>583845D</t>
  </si>
  <si>
    <t>Doska obkladová kamenná leštená žula , kotv. nerez.kotvami  body s nerez.chem. kotvami - D</t>
  </si>
  <si>
    <t>-147600812</t>
  </si>
  <si>
    <t xml:space="preserve">Súčet  v.č.05, vid v.č.04 pohľady </t>
  </si>
  <si>
    <t>782111R4</t>
  </si>
  <si>
    <t>Montáž obkladov stien leštená žula podstavca  SK</t>
  </si>
  <si>
    <t>-1362955375</t>
  </si>
  <si>
    <t>"SK soklik podstavca</t>
  </si>
  <si>
    <t>0,2*2,051  " SK1</t>
  </si>
  <si>
    <t>0,2*2,302  " SK2</t>
  </si>
  <si>
    <t xml:space="preserve">Súčet  vid v.č.06 Detaily </t>
  </si>
  <si>
    <t>583845SK</t>
  </si>
  <si>
    <t>Doska obkladová kamenná leštená žula  -SK1,SK2</t>
  </si>
  <si>
    <t>975909232</t>
  </si>
  <si>
    <t>" v.č.03   rez 1</t>
  </si>
  <si>
    <t>782111R5</t>
  </si>
  <si>
    <t>Montáž obkladov stien leštená žula podstavca  R</t>
  </si>
  <si>
    <t>-259138807</t>
  </si>
  <si>
    <t xml:space="preserve">"R1  rímsa podstavca </t>
  </si>
  <si>
    <t>0,2*1,322</t>
  </si>
  <si>
    <t>" R2</t>
  </si>
  <si>
    <t>0,2*1,572</t>
  </si>
  <si>
    <t>Súčet   v.č.06 Detaily</t>
  </si>
  <si>
    <t>583845R</t>
  </si>
  <si>
    <t>Doska obkladová kamenná leštená žula - R1,R2</t>
  </si>
  <si>
    <t>-220769519</t>
  </si>
  <si>
    <t>782631323.S</t>
  </si>
  <si>
    <t xml:space="preserve">Montáž obkladu parapetov leštená žula </t>
  </si>
  <si>
    <t>-49489959</t>
  </si>
  <si>
    <t xml:space="preserve">" Parapet oplotenia </t>
  </si>
  <si>
    <t>0,27*1,28  " P1</t>
  </si>
  <si>
    <t>0,27*1,259 " P2</t>
  </si>
  <si>
    <t>0,27*1,01 " P3</t>
  </si>
  <si>
    <t>0,27*0,889 " P4</t>
  </si>
  <si>
    <t>0,5*1,846 " P5</t>
  </si>
  <si>
    <t>0,5*2,042 " P6</t>
  </si>
  <si>
    <t>0,5*2,042 " P7</t>
  </si>
  <si>
    <t>0,5*1,955 " P8</t>
  </si>
  <si>
    <t>0,5*1,992 " P9</t>
  </si>
  <si>
    <t>0,5*1,793 " P10</t>
  </si>
  <si>
    <t>0,5*1,793 " P10a</t>
  </si>
  <si>
    <t>0,5*1,992 " P9a</t>
  </si>
  <si>
    <t>0,5*1,955 " P8a</t>
  </si>
  <si>
    <t>0,5*2,042 " P7a</t>
  </si>
  <si>
    <t>0,5*2,042 " P6a</t>
  </si>
  <si>
    <t>0,5*1,846 " P5a</t>
  </si>
  <si>
    <t>0,27*0,889 " P4a</t>
  </si>
  <si>
    <t>0,27*1,01  " P3a</t>
  </si>
  <si>
    <t>0,27*1,259 " P2a</t>
  </si>
  <si>
    <t>0,27*1,28  " P1a</t>
  </si>
  <si>
    <t>583855R</t>
  </si>
  <si>
    <t>Doska obkladová kamenná leštená žula - P1 až P10, P1a až P10a</t>
  </si>
  <si>
    <t>-312515362</t>
  </si>
  <si>
    <t>998782101.S</t>
  </si>
  <si>
    <t>Presun hmôt pre kamenné obklady v objektoch výšky do 6 m</t>
  </si>
  <si>
    <t>-1756004263</t>
  </si>
  <si>
    <t>OST</t>
  </si>
  <si>
    <t xml:space="preserve">Ostatné1- inštalácia pamätníka </t>
  </si>
  <si>
    <t>R1</t>
  </si>
  <si>
    <t>Osadenie  pamätníka  reštaurátor</t>
  </si>
  <si>
    <t>-1642164919</t>
  </si>
  <si>
    <t xml:space="preserve">1 " v.č.02  osadiť na nový podstavec </t>
  </si>
  <si>
    <t>5831</t>
  </si>
  <si>
    <t xml:space="preserve">Reinštalácia pamätníka  v.č.02 </t>
  </si>
  <si>
    <t>272703891</t>
  </si>
  <si>
    <t xml:space="preserve">1  "  </t>
  </si>
  <si>
    <t>OST2</t>
  </si>
  <si>
    <t xml:space="preserve">Ostatné2 - reinštalácia sochy </t>
  </si>
  <si>
    <t>R2</t>
  </si>
  <si>
    <t>Reinštalácia sochy  , demontaž   pamätníka, podstavca -  reštaurátor</t>
  </si>
  <si>
    <t>-1348199740</t>
  </si>
  <si>
    <t xml:space="preserve">" pamatník  uložiť do depoziu , reštaurátorsky ošetriť a spätne osadiť na nový podstavec </t>
  </si>
  <si>
    <t>betdlažba3a</t>
  </si>
  <si>
    <t xml:space="preserve">dlažba   nad prekrytím trnávky -ručný presun </t>
  </si>
  <si>
    <t>betdlažba4</t>
  </si>
  <si>
    <t>demontaž dlažby ozn.4 v.č.06</t>
  </si>
  <si>
    <t>chodníkAmlát</t>
  </si>
  <si>
    <t>chodník A</t>
  </si>
  <si>
    <t>517</t>
  </si>
  <si>
    <t>chodníkCmlat</t>
  </si>
  <si>
    <t>chodník mlat mimo mosta</t>
  </si>
  <si>
    <t>chodníkkockyB</t>
  </si>
  <si>
    <t>chodník kocky B</t>
  </si>
  <si>
    <t>chodníkmlatovy3b</t>
  </si>
  <si>
    <t xml:space="preserve">chodník mlátový </t>
  </si>
  <si>
    <t>obrubníkD1kocky</t>
  </si>
  <si>
    <t xml:space="preserve">obrubník D kocky </t>
  </si>
  <si>
    <t xml:space="preserve">SO07 - SO07 OPLOTENIE PARČÍKA, REINŠTALÁCIA BAROK. SOCH, HYDROIZOLÁCIE, CHODNIK V PARČÍKU </t>
  </si>
  <si>
    <t>odkopručny</t>
  </si>
  <si>
    <t>odkop presun ručne do 20m nad prekrytím</t>
  </si>
  <si>
    <t>240,25</t>
  </si>
  <si>
    <t>odvozprebzeminy</t>
  </si>
  <si>
    <t>odvoz prebytočnej zeminy</t>
  </si>
  <si>
    <t>271,363</t>
  </si>
  <si>
    <t>vykopmurikzakl</t>
  </si>
  <si>
    <t>vykop zakl. murik oplotenia</t>
  </si>
  <si>
    <t>30,601</t>
  </si>
  <si>
    <t>žulovyprahD</t>
  </si>
  <si>
    <t>žulový prah D  nad mostom</t>
  </si>
  <si>
    <t>5,5</t>
  </si>
  <si>
    <t xml:space="preserve">    11D - Buracie práce komunikácie</t>
  </si>
  <si>
    <t xml:space="preserve">    5 - Komunikácie</t>
  </si>
  <si>
    <t xml:space="preserve">    6 - Úpravy povrchov, podlahy, osadenie</t>
  </si>
  <si>
    <t xml:space="preserve">    96 - Buracie práce</t>
  </si>
  <si>
    <t xml:space="preserve">    767 - Konštrukcie doplnkové kovové</t>
  </si>
  <si>
    <t xml:space="preserve">    OST - Ostatné1- sochy</t>
  </si>
  <si>
    <t>111101101.S</t>
  </si>
  <si>
    <t>Odstránenie travín a tŕstia s príp. premiestnením a uložením na hromady do 50 m, - ozn.3c</t>
  </si>
  <si>
    <t>-1302416163</t>
  </si>
  <si>
    <t>290  "trávnik +zemina hr.400mm-450mm</t>
  </si>
  <si>
    <t>112101101.S</t>
  </si>
  <si>
    <t>-266599999</t>
  </si>
  <si>
    <t xml:space="preserve">"odstránenie drevín nad prekrytím Trnavky (pri knižnici) </t>
  </si>
  <si>
    <t>" nutné z hľadiska  statiky  vid techn.správa str.4</t>
  </si>
  <si>
    <t xml:space="preserve">10  "odhad /potrebné  vizuálne prezrieť pri realizácii </t>
  </si>
  <si>
    <t>132201102.S</t>
  </si>
  <si>
    <t>Výkop ryhy do šírky 600 mm v horn.3 nad 100 m3  -dokopanie základov  pre muriky</t>
  </si>
  <si>
    <t>1299839148</t>
  </si>
  <si>
    <t>"pôvodný základ  jestv. múrokov   základ hlbky len 300 mm</t>
  </si>
  <si>
    <t xml:space="preserve">" dokopanie  300mm +150mm </t>
  </si>
  <si>
    <t>" dl.170m</t>
  </si>
  <si>
    <t>0,4*(0,3+0,15)*(19,279+41,938+15,071+10,471)</t>
  </si>
  <si>
    <t>0,4*(0,3+0,15)*(23,434+42,115+13,872)</t>
  </si>
  <si>
    <t>0,4*(0,3+0,15)*3,82</t>
  </si>
  <si>
    <t>133101102.S</t>
  </si>
  <si>
    <t xml:space="preserve">Výkop šachty zapaženej, hornina 1a2 nad 100 m3 - pre vlajkový stožiar /nový </t>
  </si>
  <si>
    <t>-1621325606</t>
  </si>
  <si>
    <t>" výkop pre základ stožiara vlajkosláva</t>
  </si>
  <si>
    <t>4*(0,4*0,4)*0,8  " základ</t>
  </si>
  <si>
    <t>122201102.S</t>
  </si>
  <si>
    <t xml:space="preserve">Odkopávka a prekopávka nezapažená v hornine 3, nad 100 do 1000 m3 - ozn.4  zemina </t>
  </si>
  <si>
    <t>-1399501900</t>
  </si>
  <si>
    <t>"plocha 190m2</t>
  </si>
  <si>
    <t xml:space="preserve">betdlažba4*0,3  " zemina   ozn.4 skladba 300mm </t>
  </si>
  <si>
    <t>Súčet v.č.06</t>
  </si>
  <si>
    <t>122201109.S</t>
  </si>
  <si>
    <t>Odkopávky a prekopávky nezapažené. Príplatok k cenám za lepivosť horniny 3  -ozn.4 zemina</t>
  </si>
  <si>
    <t>-1932142695</t>
  </si>
  <si>
    <t>betdlažba4*0,3*0,3  " zemina   ozn.4 skladba 300mm   30%</t>
  </si>
  <si>
    <t>121101002.S</t>
  </si>
  <si>
    <t>Odstránenie zeminy, štrku   ručne s vodorov. premiest., na dočasné skladky -hromady do 50 m  - ozn.3a, 3b, 3c</t>
  </si>
  <si>
    <t>-1549802203</t>
  </si>
  <si>
    <t>betdlažba3a*0,3  " zemina 300mm   nad prekrytím  ozn.3a</t>
  </si>
  <si>
    <t>chodníkmlatovy3b*0,3 " zmian 300  nad prekrytin  ozn.3b</t>
  </si>
  <si>
    <t xml:space="preserve">290*0,425  " zemina hr.400-450mm  ozn.3c  v..06  </t>
  </si>
  <si>
    <t>167101102.S</t>
  </si>
  <si>
    <t>-1710640381</t>
  </si>
  <si>
    <t xml:space="preserve">" výkop pre základ stožiara vlajkosláva  - zemina </t>
  </si>
  <si>
    <t xml:space="preserve">4*(0,4*0,4)*0,8  " základ  </t>
  </si>
  <si>
    <t>162501122.S</t>
  </si>
  <si>
    <t>Vodorovné premiestnenie výkopku po spevnenej ceste z horniny tr.1-4, nad 100 do 1000 m3 na vzdialenosť do 3000 m</t>
  </si>
  <si>
    <t>767494568</t>
  </si>
  <si>
    <t>162501123.S</t>
  </si>
  <si>
    <t>Vodorovné premiestnenie výkopku po spevnenej ceste z horniny tr.1-4, nad 100 do 1000 m3, príplatok k cene za každých ďalšich a začatých 1000 m (3x)</t>
  </si>
  <si>
    <t>607443639</t>
  </si>
  <si>
    <t>odvozprebzeminy*3</t>
  </si>
  <si>
    <t>171209002.S</t>
  </si>
  <si>
    <t>Poplatok za skladovanie - zemina a kamenivo (17 05) ostatné</t>
  </si>
  <si>
    <t>-1400253491</t>
  </si>
  <si>
    <t>odvozprebzeminy*1,7*1,15  " 15% nakyprenie</t>
  </si>
  <si>
    <t>Úprava pláne v zárezoch v hornine 1-4 so zhutnením</t>
  </si>
  <si>
    <t>-1484675902</t>
  </si>
  <si>
    <t xml:space="preserve">0 " nad mostom </t>
  </si>
  <si>
    <t>" uprava zakl.škáry pre  muriky opl.</t>
  </si>
  <si>
    <t>0,4*(19,279+41,938+15,071+10,471)</t>
  </si>
  <si>
    <t>0,4*(23,434+42,115+13,872)</t>
  </si>
  <si>
    <t>0,4*3,82</t>
  </si>
  <si>
    <t>11D</t>
  </si>
  <si>
    <t>Buracie práce komunikácie</t>
  </si>
  <si>
    <t>113206111.S</t>
  </si>
  <si>
    <t>Vytrhanie obrúb betónových, s vybúraním lôžka, z krajníkov alebo obrubníkov stojatých,  -0,14500t  - ozn.2</t>
  </si>
  <si>
    <t>685628651</t>
  </si>
  <si>
    <t>Medzisúčet v.č.06 asanacie parčíka</t>
  </si>
  <si>
    <t>113307231.S</t>
  </si>
  <si>
    <t>Odstránenie podkladu v ploche nad 200 m2 z betónu prostého, hr. vrstvy do 150 mm,  -0,22500t  - ozn.2</t>
  </si>
  <si>
    <t>-1277521788</t>
  </si>
  <si>
    <t>"obrubníky podklad  ozn.2 v..06</t>
  </si>
  <si>
    <t>0,3*0,15*170</t>
  </si>
  <si>
    <t>113107222.S</t>
  </si>
  <si>
    <t xml:space="preserve">Odstránenie krytu v ploche nad 200 m2 mlátový chodník štr hr.150mm  mm,  -0,23500t -.ozn.3b </t>
  </si>
  <si>
    <t>1918585839</t>
  </si>
  <si>
    <t xml:space="preserve">" ozn.3b  plocha nad prekrytím </t>
  </si>
  <si>
    <t>" chodník mlátový(štrkový hr.150mm</t>
  </si>
  <si>
    <t>" zemina hr.300mm</t>
  </si>
  <si>
    <t xml:space="preserve">230  " </t>
  </si>
  <si>
    <t xml:space="preserve">Medzisúčet  v.č.06  </t>
  </si>
  <si>
    <t>Rozoberanie dlažby, z betónových alebo kamenin. dlaždíc, dosiek alebo tvaroviek,  -0,13800t - ozn.3a, 4</t>
  </si>
  <si>
    <t>-396051013</t>
  </si>
  <si>
    <t xml:space="preserve">" skladba jestv.chodníkov </t>
  </si>
  <si>
    <t xml:space="preserve">"dlažba 250x450mm </t>
  </si>
  <si>
    <t xml:space="preserve">" štrk  v podloží  hr.150mm </t>
  </si>
  <si>
    <t xml:space="preserve">"odkop zemina hr.300mm </t>
  </si>
  <si>
    <t>" ozn. 3    v.č.06   demontaž  betonová  plocha nad prekrytím</t>
  </si>
  <si>
    <t>113107112.S</t>
  </si>
  <si>
    <t>Odstránenie krytu v ploche do 200 m2 z kameniva ťaženého, hr.100 do 200 mm,  -0,24000t - Ozn.3a, 4</t>
  </si>
  <si>
    <t>1292684191</t>
  </si>
  <si>
    <t>1132021R1.S</t>
  </si>
  <si>
    <t>Vytrhanie obrúb palisad  stojatých,  -0,14500t  - zn.6</t>
  </si>
  <si>
    <t>-253887180</t>
  </si>
  <si>
    <t>" ozn.6 asanácia palisád v.800mm</t>
  </si>
  <si>
    <t>11Dem</t>
  </si>
  <si>
    <t>Demontáž  stožiaru vlajkoslavy   v.8m  vr. základu - ozn.7</t>
  </si>
  <si>
    <t>-31983883</t>
  </si>
  <si>
    <t>10  " ozn. 7</t>
  </si>
  <si>
    <t>120901123.S</t>
  </si>
  <si>
    <t>Búranie konštrukcií z betónu železového a predpätého v odkopávkach - demontaž šachty fontany ozn.10</t>
  </si>
  <si>
    <t>-849817608</t>
  </si>
  <si>
    <t xml:space="preserve">  "  ozn.10</t>
  </si>
  <si>
    <t>0,15*(2,2*1,7) "dno</t>
  </si>
  <si>
    <t>0,15*1,5*(2,2+2,2+1,7+1,7) "steny</t>
  </si>
  <si>
    <t>0,12*(2,2*1,7)   " poklop</t>
  </si>
  <si>
    <t>1671011R2.S</t>
  </si>
  <si>
    <t xml:space="preserve">Nakladanie  presun do 20m   / nad konštrukciou  prekrytia  nesmú byť skladky materiálu </t>
  </si>
  <si>
    <t>2051292453</t>
  </si>
  <si>
    <t>" NADKONŠTRUKCIOU  prekrytia nesmú byť skladky materiálu , resp.  je zakázaný prejazd ťažkých mechanizmov !!!!!</t>
  </si>
  <si>
    <t>217,506</t>
  </si>
  <si>
    <t>211561111.S</t>
  </si>
  <si>
    <t>Výplň odvodňovacieho rebra alebo trativodu do rýh kamenivom hrubým drveným frakcie 4-16 mm</t>
  </si>
  <si>
    <t>637400999</t>
  </si>
  <si>
    <t xml:space="preserve">260*0,6*0,25  " zasyp drenáže </t>
  </si>
  <si>
    <t>211971110.S</t>
  </si>
  <si>
    <t>Zhotovenie opláštenia výplne z geotextílie, v ryhe alebo v záreze so stenami šikmými o skl. do 1:2,5</t>
  </si>
  <si>
    <t>502316892</t>
  </si>
  <si>
    <t xml:space="preserve">226*(0,25+0,6+0,25)  </t>
  </si>
  <si>
    <t>237176820</t>
  </si>
  <si>
    <t>248,6*1,02 'Prepočítané koeficientom množstva</t>
  </si>
  <si>
    <t>212755114.S</t>
  </si>
  <si>
    <t>Trativod z drenážnych rúrok bez lôžka, vnútorného priem. rúrok 100 mm uloženie v.č.03  priečny rez "a"</t>
  </si>
  <si>
    <t>-652979064</t>
  </si>
  <si>
    <t>15,061+72,3+16,479</t>
  </si>
  <si>
    <t>16,432+35,251+21,385+13+15,061</t>
  </si>
  <si>
    <t>1,2*7</t>
  </si>
  <si>
    <t>1,2*10</t>
  </si>
  <si>
    <t>0,631</t>
  </si>
  <si>
    <t xml:space="preserve">Súčet v.č.03  hydroizolácia a drenáž </t>
  </si>
  <si>
    <t>286110015000.S</t>
  </si>
  <si>
    <t>Flexibilná drenážna PVC-U rúra DN 100, perforovaná</t>
  </si>
  <si>
    <t>-293303600</t>
  </si>
  <si>
    <t>226*0,05</t>
  </si>
  <si>
    <t>0,331</t>
  </si>
  <si>
    <t>212312111.S</t>
  </si>
  <si>
    <t>Lôžko pre trativod z betónu prostého vodostavebného  /Betónový žľab  C16/20-XC2(SK)</t>
  </si>
  <si>
    <t>72161739</t>
  </si>
  <si>
    <t xml:space="preserve">226*0,6*0,3  " betonový žlab BETON C16/20 </t>
  </si>
  <si>
    <t>Súčet v.č.03  rez a</t>
  </si>
  <si>
    <t>271521111.S</t>
  </si>
  <si>
    <t xml:space="preserve">Vankúše zhutnené pod základy z kameniva hrubého drveného, frakcie 16 - 125 mm-detail v.č.05 </t>
  </si>
  <si>
    <t>2145000885</t>
  </si>
  <si>
    <t xml:space="preserve">" Založenie múrika je do zhutnenej kamennej drte </t>
  </si>
  <si>
    <t xml:space="preserve">" po odokrytí zákl. škáry prizvať statika </t>
  </si>
  <si>
    <t>0,15*0,4*170</t>
  </si>
  <si>
    <t xml:space="preserve">Súčet  vid detail </t>
  </si>
  <si>
    <t>275313711.S</t>
  </si>
  <si>
    <t>Betón základových pätiek, prostý tr. C 25/30- XC2(SK)</t>
  </si>
  <si>
    <t>1187761710</t>
  </si>
  <si>
    <t xml:space="preserve">0,512*1,2  " 20% do výkopu bez debnenia </t>
  </si>
  <si>
    <t xml:space="preserve">Medzisúčet  zabetonovanie vlajkového stožiara </t>
  </si>
  <si>
    <t>279313711.S</t>
  </si>
  <si>
    <t xml:space="preserve">Betón základových múrov, prostý tr. C 25/30- XF4,Dmax 16- D3  vibrovaný - konštr. murik parčíka DETAIL v.č.05 </t>
  </si>
  <si>
    <t>1130265568</t>
  </si>
  <si>
    <t xml:space="preserve">" dilatácie vyhotoviť podľa pôdorysu  v.č.04  </t>
  </si>
  <si>
    <t>" dilatačné špáry vyplniť  polystyrenom  vid DETAIL dilatácie murika  pohľad v.č.05</t>
  </si>
  <si>
    <t xml:space="preserve">"pozn. vložiť   chraničky pre EL, SLP </t>
  </si>
  <si>
    <t>" základ</t>
  </si>
  <si>
    <t>0,3*0,6*170</t>
  </si>
  <si>
    <t>0,3*0,35*170</t>
  </si>
  <si>
    <t>(0,3*1*1+0,3*0,22*1)*7</t>
  </si>
  <si>
    <t xml:space="preserve">Medzisúčet  </t>
  </si>
  <si>
    <t>1-0,574</t>
  </si>
  <si>
    <t>Súčet  v.č. 04, v.č05 DETAILY</t>
  </si>
  <si>
    <t>279351105.S</t>
  </si>
  <si>
    <t>Debnenie základových múrov obojstranné zhotovenie-dielce</t>
  </si>
  <si>
    <t>-442169344</t>
  </si>
  <si>
    <t>2*0,6*170</t>
  </si>
  <si>
    <t xml:space="preserve">" murik nad terenom </t>
  </si>
  <si>
    <t>2*0,35*170</t>
  </si>
  <si>
    <t>1,5*1*7*2</t>
  </si>
  <si>
    <t>Medzisúčet   obluky</t>
  </si>
  <si>
    <t>279351106.S</t>
  </si>
  <si>
    <t>Debnenie základových múrov obojstranné odstránenie-dielce</t>
  </si>
  <si>
    <t>-2032293428</t>
  </si>
  <si>
    <t>365</t>
  </si>
  <si>
    <t>279361821.S</t>
  </si>
  <si>
    <t xml:space="preserve">Výstuž základových múrov nosných z ocele B500 (10505) v.č.05 Výkaz výstuže </t>
  </si>
  <si>
    <t>-392710421</t>
  </si>
  <si>
    <t>" R8</t>
  </si>
  <si>
    <t>3500*0,395*1,05/1000</t>
  </si>
  <si>
    <t xml:space="preserve">Súčet v.č.05 Výkaz výstuže </t>
  </si>
  <si>
    <t>338121123.S</t>
  </si>
  <si>
    <t>Osadenie stĺpika železobetónového so zabetónovaním pätky o objeme do 0.15 m3</t>
  </si>
  <si>
    <t>1628289519</t>
  </si>
  <si>
    <t>" zabetonovanie stlpika a osadenie výškovo</t>
  </si>
  <si>
    <t>" vlajkoslavy 4ks</t>
  </si>
  <si>
    <t>59231STLPIK1</t>
  </si>
  <si>
    <t>VLAJKOSLAVA  STOŽIAR NA VLAJKU 6m</t>
  </si>
  <si>
    <t>2028957225</t>
  </si>
  <si>
    <t xml:space="preserve">  "  Výška stožiaru je ľubovoľne nastaviteľná do piatich stupňov: 210, 310 cm, 410 cm, 510 cm cm alebo 610 cm. </t>
  </si>
  <si>
    <t xml:space="preserve">" stožiar s vnútorným lanovaním </t>
  </si>
  <si>
    <t xml:space="preserve">" patka   žb  400x400x800mm </t>
  </si>
  <si>
    <t>Betón stropov doskových a trámových,  železový tr. C 30/37- XC3, XF1(SK)-CI0,4-Dmax 16-S3</t>
  </si>
  <si>
    <t>301588930</t>
  </si>
  <si>
    <t>"doska  hr.150mm</t>
  </si>
  <si>
    <t xml:space="preserve">0,15*(1,68*1,84)*2  " D02 vid statika  </t>
  </si>
  <si>
    <t>Medzisúčet  v.č.01,02</t>
  </si>
  <si>
    <t>197050068</t>
  </si>
  <si>
    <t xml:space="preserve">"   v.č.02  pôdorys osadenia sôch a múrika  /pred beonážou  odstojkovať strop   pohlad C </t>
  </si>
  <si>
    <t>"pri realizácii  konštrukcie je nutné podstojkovať konštrukciu  prekrytia po dobu vyzretia  žb</t>
  </si>
  <si>
    <t>8*10</t>
  </si>
  <si>
    <t xml:space="preserve">Súčet </t>
  </si>
  <si>
    <t>-316840711</t>
  </si>
  <si>
    <t>Výstuž stropov doskových, trámových, vložkových,konzolových alebo balkónových, B500 (10505)</t>
  </si>
  <si>
    <t>229682643</t>
  </si>
  <si>
    <t>" D02 2ks</t>
  </si>
  <si>
    <t>87,21*2/1000</t>
  </si>
  <si>
    <t>Medzisúčet v.č.02  statika</t>
  </si>
  <si>
    <t>Komunikácie</t>
  </si>
  <si>
    <t>5648011R1.S</t>
  </si>
  <si>
    <t>Zavibrované drvené kamenivo  fr. 0-4mm,  po zhutnení hr. 30 mm farba béžová - (mlát)  nad mostom  - ozn.A</t>
  </si>
  <si>
    <t>1617090718</t>
  </si>
  <si>
    <t xml:space="preserve">" skladba chodníka  " A" (mlat)  nad mostom </t>
  </si>
  <si>
    <t>" zavibrované drv. kamenivo  fr.0-4mm hr.30mm farba béžová</t>
  </si>
  <si>
    <t>" vrstva MSK (fr.4/8,8/16,16/32mm) hr.200mm</t>
  </si>
  <si>
    <t xml:space="preserve">" drvené kamenivo  fr.0/32 hr.80-17mm </t>
  </si>
  <si>
    <t>"IZOLACIE</t>
  </si>
  <si>
    <t>" geotextília 500g</t>
  </si>
  <si>
    <t xml:space="preserve">" folia  mPVC hr.1,5mm </t>
  </si>
  <si>
    <t>" separačná vrstva geotextílie 500g/m2</t>
  </si>
  <si>
    <t xml:space="preserve">517  " v.č.07  ozn.A celková plocha  mlát. chodníka </t>
  </si>
  <si>
    <t>Medzisúčet v.č.07 Detail obrubníka , výmery</t>
  </si>
  <si>
    <t>564962111.S</t>
  </si>
  <si>
    <t>Podklad z mechanicky spevneného kameniva MSK s rozprestretím a zhutnením, po zhutnení hr. 200 mm</t>
  </si>
  <si>
    <t>-232783221</t>
  </si>
  <si>
    <t>" vrstva  MSK (fr.4/8,8/16,16/32mm) hr.200mm</t>
  </si>
  <si>
    <t xml:space="preserve">Medzisúčet v.č.07,  techn.správa str.6 časť 8.8 </t>
  </si>
  <si>
    <t>564750213.S</t>
  </si>
  <si>
    <t>Podklad alebo kryt z kameniva hrubého drveného veľ. 0-32 mm s rozprestretím a zhutnením hr. 80-170 mm</t>
  </si>
  <si>
    <t>1092070710</t>
  </si>
  <si>
    <t>" drvené kamenivo fr.0/32 hr.80-170mm  sklon 2%</t>
  </si>
  <si>
    <t>Medzisúčet v.č.07</t>
  </si>
  <si>
    <t>591141111.S</t>
  </si>
  <si>
    <t xml:space="preserve">Kladenie dlažby z kociek Syenit  kamenné kocky 100-120/100mm do drenážnej  lôžkovej  malty   -  Ozn.B </t>
  </si>
  <si>
    <t>399645220</t>
  </si>
  <si>
    <t>" Skladba chodníka   B  (kamenné kocky)</t>
  </si>
  <si>
    <t>" dlažobné kocky Syenit 100x120/100</t>
  </si>
  <si>
    <t>" drenážna lôžková malta 50mm</t>
  </si>
  <si>
    <t>" kamenivo spevnené cementom  CBGM C8/10 hr.120mm</t>
  </si>
  <si>
    <t>" drvené kamenivo fr.0/32mm  hr.80mm -170mm</t>
  </si>
  <si>
    <t xml:space="preserve">32  " celková plocha  choníka z dlažobných kociek </t>
  </si>
  <si>
    <t>58381000029.S</t>
  </si>
  <si>
    <t xml:space="preserve">Kocka dlažobná drobná z vyvretých hornín, veľkosť 100 mm Syenit </t>
  </si>
  <si>
    <t>-968712846</t>
  </si>
  <si>
    <t>chodníkkockyB*1,02</t>
  </si>
  <si>
    <t>32,64*1,01 'Prepočítané koeficientom množstva</t>
  </si>
  <si>
    <t>567122111.S</t>
  </si>
  <si>
    <t>Podklad z kameniva stmeleného cementom, s rozprestretím a zhutnením CBGM C 8/10 (C 6/8), po zhutnení hr. 120 mm</t>
  </si>
  <si>
    <t>-1193036878</t>
  </si>
  <si>
    <t>-119817049</t>
  </si>
  <si>
    <t>5648011R3.S</t>
  </si>
  <si>
    <t>Zavibrované drvené kamenivo  fr. 0-4mm,  po zhutnení hr. 30 mm farba béžová - (mlát)  nad mostom  - ozn.C</t>
  </si>
  <si>
    <t>502196929</t>
  </si>
  <si>
    <t xml:space="preserve">" skladba chodníka     C    (mlat)  mimo mosta </t>
  </si>
  <si>
    <t xml:space="preserve">" drvené kamenivo  fr.0/32 hr.150mm </t>
  </si>
  <si>
    <t>" zhutnený  zemný podklad</t>
  </si>
  <si>
    <t xml:space="preserve">     " v.č.07  ozn.C  celková plocha  mlát. chodníka </t>
  </si>
  <si>
    <t>23+17+16+21</t>
  </si>
  <si>
    <t>1702765513</t>
  </si>
  <si>
    <t>564750211.S</t>
  </si>
  <si>
    <t>Podklad alebo kryt z kameniva hrubého drveného veľ. 16-32 mm s rozprestretím a zhutnením hr. 150 mm</t>
  </si>
  <si>
    <t>-422499489</t>
  </si>
  <si>
    <t>444270573</t>
  </si>
  <si>
    <t>obrubníkD1kocky*0,2</t>
  </si>
  <si>
    <t>-1598271430</t>
  </si>
  <si>
    <t>Úpravy povrchov, podlahy, osadenie</t>
  </si>
  <si>
    <t>622451ozn.a</t>
  </si>
  <si>
    <t>Omietka vonk.  vrchná časť múrika strednohrubej cementovej malty + jemnej omietky hr.5mm , zahladená oc. hladidlom /techn. postup - ozn.a</t>
  </si>
  <si>
    <t>-1777865020</t>
  </si>
  <si>
    <t xml:space="preserve">"ozn.a   vrchná časť múrika  vid v.č.04, 05Detaily </t>
  </si>
  <si>
    <t>62246ozn.b</t>
  </si>
  <si>
    <t>-1550611683</t>
  </si>
  <si>
    <t xml:space="preserve">" ozn.b  </t>
  </si>
  <si>
    <t>Medzisúčet v.č.04,05</t>
  </si>
  <si>
    <t>931961R1</t>
  </si>
  <si>
    <t>Vložky do dilatačných škár zvislé, z polystyrénovej dosky hr. 20 mm, prekrytá L profilom 30/30x5mm žiarovoPz, kotv. v.300mm - žb murik v.č. 05 Detail</t>
  </si>
  <si>
    <t>-973488523</t>
  </si>
  <si>
    <t>" povrch. úprava  kováčska čierna</t>
  </si>
  <si>
    <t xml:space="preserve">15   " Dilatácia pohľad , vid dilatačný profil  REZ </t>
  </si>
  <si>
    <t>Súčet v.č.05</t>
  </si>
  <si>
    <t>931961R2</t>
  </si>
  <si>
    <t>Vložky do dilatačných škár zvislé, z polystyrénovej dosky hr. 20 mm, prekrytá L profilom 30/30x5mm žiarovoPz, kotv. v.952mm - žb murik v.č. 05 Detail</t>
  </si>
  <si>
    <t>163593747</t>
  </si>
  <si>
    <t xml:space="preserve">2   " Dilatácia pohľad </t>
  </si>
  <si>
    <t>9162421R3.S</t>
  </si>
  <si>
    <t xml:space="preserve">Montáž chodníkového obrubníka žulového - ozn.D1 (lemovanie chodníkov)  v.č.07  Detail </t>
  </si>
  <si>
    <t>1291134051</t>
  </si>
  <si>
    <t>260  " ozn.D osadenie do betonového základu zo suchej bet.zmesi  v.č07  detail</t>
  </si>
  <si>
    <t>Súčet v.č.01</t>
  </si>
  <si>
    <t>606652041</t>
  </si>
  <si>
    <t>260*0,1*1,02  "260*10= 2600ks</t>
  </si>
  <si>
    <t>26,52*1,01 'Prepočítané koeficientom množstva</t>
  </si>
  <si>
    <t>Podklad pod dlažbu vodorovne alebo v sklone do 1:5 hr. 50-100mm z bet. tr. C 10/15</t>
  </si>
  <si>
    <t>-1128582799</t>
  </si>
  <si>
    <t xml:space="preserve">"  kocky osadené ako obrubník do suchého betonu </t>
  </si>
  <si>
    <t>0,2*260</t>
  </si>
  <si>
    <t>917511121.S</t>
  </si>
  <si>
    <t>Osadenie obruby plechovej výšky 100 mm  pre obrubník - D1</t>
  </si>
  <si>
    <t>-622828372</t>
  </si>
  <si>
    <t>553550500140.S</t>
  </si>
  <si>
    <t>Hliníková obruba, hr. 5 mm, výška 120 mm, dĺ. 2 m vr. oceľ. trn a 1m /kotvenie trn</t>
  </si>
  <si>
    <t>-1014341534</t>
  </si>
  <si>
    <t>obrubníkD1kocky*1,1</t>
  </si>
  <si>
    <t>9162421R4.S</t>
  </si>
  <si>
    <t>-188293501</t>
  </si>
  <si>
    <t xml:space="preserve"> " ozn.D  nad mostom  vid techn.spríva str.6 časť 8.8 </t>
  </si>
  <si>
    <t>" žulový  kamenný prah š.300mm  v.120mm</t>
  </si>
  <si>
    <t xml:space="preserve">0,3*(4,658+12,6) </t>
  </si>
  <si>
    <t>0,323</t>
  </si>
  <si>
    <t>" skladba pod :</t>
  </si>
  <si>
    <t>" vrstva  MSK fr.4/8,8/16,16/32</t>
  </si>
  <si>
    <t>" drvené kamenivo fr.0/32 hr150mm</t>
  </si>
  <si>
    <t>" folia PVC  hr.1,5mm</t>
  </si>
  <si>
    <t>"separačná vrstva geotextília  500g</t>
  </si>
  <si>
    <t>58381000129.S</t>
  </si>
  <si>
    <t xml:space="preserve">Kamenný prah   žulový prah š.300mm v.120mm </t>
  </si>
  <si>
    <t>-1801032257</t>
  </si>
  <si>
    <t>5,5  " dl.4,658m , 12,6m  š.300mm</t>
  </si>
  <si>
    <t>Buracie práce</t>
  </si>
  <si>
    <t>919735126.S</t>
  </si>
  <si>
    <t>Rezanie existujúceho betónového krytu alebo podkladu hĺbky nad 250 do 300 mm- ozn.5</t>
  </si>
  <si>
    <t>-9047524</t>
  </si>
  <si>
    <t xml:space="preserve">" rezanie betonov   murikov </t>
  </si>
  <si>
    <t>0,8*66 " odhad cca každé 2 m</t>
  </si>
  <si>
    <t xml:space="preserve">Súčet v.č.06  asanácie </t>
  </si>
  <si>
    <t>962052211.S</t>
  </si>
  <si>
    <t>Búranie muriva  železobetonového nadzákladného,  -2,40000t - ozn.5 murik</t>
  </si>
  <si>
    <t>-1141328915</t>
  </si>
  <si>
    <t>" ozn.5 asanácia  oplotenia múrika dl.132m</t>
  </si>
  <si>
    <t>" murik š.300mm  výška  200-450mm</t>
  </si>
  <si>
    <t>" základ 300x š300mm dl.132m</t>
  </si>
  <si>
    <t>0,3*0,3*132</t>
  </si>
  <si>
    <t xml:space="preserve">" nad terenom   podla skutočného zamerania výšok </t>
  </si>
  <si>
    <t>0,45*0,3*132</t>
  </si>
  <si>
    <t>96105R1.S</t>
  </si>
  <si>
    <t>Búranie   betonových stien zo železového betónu pri výške stien  do 1m   -1,42100t  - ozn.5  asanácia oplotenia  š.300mm</t>
  </si>
  <si>
    <t>1469691618</t>
  </si>
  <si>
    <t>" ozn. 5 celková dlžka asanovaného múrika  132m</t>
  </si>
  <si>
    <t xml:space="preserve">Súčet  v.č.06 </t>
  </si>
  <si>
    <t>648348585</t>
  </si>
  <si>
    <t>-107383308</t>
  </si>
  <si>
    <t>111389064</t>
  </si>
  <si>
    <t>608,358*5 'Prepočítané koeficientom množstva</t>
  </si>
  <si>
    <t>271346321</t>
  </si>
  <si>
    <t>1646499144</t>
  </si>
  <si>
    <t>1394990314</t>
  </si>
  <si>
    <t>-1007946282</t>
  </si>
  <si>
    <t>chodníkAmlát "podkladná vrstva</t>
  </si>
  <si>
    <t xml:space="preserve">chodníkAmlát  " ochranná vrstva </t>
  </si>
  <si>
    <t>-1679468037</t>
  </si>
  <si>
    <t>1091,5*1,15 'Prepočítané koeficientom množstva</t>
  </si>
  <si>
    <t>-281405540</t>
  </si>
  <si>
    <t xml:space="preserve">chodníkAmlát   " folia  mPVC </t>
  </si>
  <si>
    <t>0,823</t>
  </si>
  <si>
    <t>215174499</t>
  </si>
  <si>
    <t>575,323*1,2 'Prepočítané koeficientom množstva</t>
  </si>
  <si>
    <t>-1176919468</t>
  </si>
  <si>
    <t>0,6*170</t>
  </si>
  <si>
    <t>" NOP  foia pri palisady   v.č03</t>
  </si>
  <si>
    <t>0,5*(0,6+0,6+8,4+0,6+3+16)</t>
  </si>
  <si>
    <t>226*(0,3+0,5) " žlab drenážny</t>
  </si>
  <si>
    <t>-800046404</t>
  </si>
  <si>
    <t>297,4*1,15 'Prepočítané koeficientom množstva</t>
  </si>
  <si>
    <t>-656680674</t>
  </si>
  <si>
    <t>Konštrukcie doplnkové kovové</t>
  </si>
  <si>
    <t>767920110.S</t>
  </si>
  <si>
    <t>Montáž vrát a vrátok k oploteniu osadzovaných na stĺpiky murované alebo betónované, do 2 m2</t>
  </si>
  <si>
    <t>-992658544</t>
  </si>
  <si>
    <t xml:space="preserve"> " bránka  4ks v.č.05  vid techn. správa  str.5 8.6</t>
  </si>
  <si>
    <t xml:space="preserve">1*1*4 " </t>
  </si>
  <si>
    <t>Súčet  osadenie na bet. murik oplotenia v.č.04</t>
  </si>
  <si>
    <t>767995R1</t>
  </si>
  <si>
    <t xml:space="preserve">Výroba atypického prvku - branka v1142x1000mm vr. materiálu  v.č.05 -vid detail POHLAD na bránku </t>
  </si>
  <si>
    <t>1805404580</t>
  </si>
  <si>
    <t>998767101.S</t>
  </si>
  <si>
    <t>Presun hmôt pre kovové stavebné doplnkové konštrukcie v objektoch výšky do 6 m</t>
  </si>
  <si>
    <t>-1544513622</t>
  </si>
  <si>
    <t>Ostatné1- sochy</t>
  </si>
  <si>
    <t>-1179715957</t>
  </si>
  <si>
    <t>553Socha2</t>
  </si>
  <si>
    <t>Sochy  č.1 sv.JOZEF č.2  PANNA MÁRIA- kopia sochy  podstavec, nový podstavec z umelého kamena v.č.02</t>
  </si>
  <si>
    <t>-2030229280</t>
  </si>
  <si>
    <t>" očietenie a odstránenie sekundárnych  vrstiev na origináloch</t>
  </si>
  <si>
    <t>" Tvarová rekonštrukcia originálov- domodelovanie v hline</t>
  </si>
  <si>
    <t xml:space="preserve">" zhotovenie silikonovo sadrovej formy </t>
  </si>
  <si>
    <t xml:space="preserve">" Zhotovenie rekonštrukčnej kopie z minerálneho kompozitu </t>
  </si>
  <si>
    <t>" prevoz a osadenie kopie</t>
  </si>
  <si>
    <t>1710343005</t>
  </si>
  <si>
    <t xml:space="preserve">2 " v.č.02 </t>
  </si>
  <si>
    <t xml:space="preserve">" demontaž a Prevoz originálu do atelieru </t>
  </si>
  <si>
    <t>debnstienOM</t>
  </si>
  <si>
    <t>debnenie oporného mura</t>
  </si>
  <si>
    <t>32,062</t>
  </si>
  <si>
    <t xml:space="preserve">SO08 - SO08 REKONŠTRUKCIA ZÁBRADLIA A VÝCHODNÉHO PORTÁLU  PREKRYTIA TRNÁVKY </t>
  </si>
  <si>
    <t xml:space="preserve">    OST3 - Ostatné3 - Reštaurátorské práce</t>
  </si>
  <si>
    <t>317321018.S</t>
  </si>
  <si>
    <t>Rímsy múrov a valov z betónu železového tr.C30/37-XC4, CI0,4-D max 16-S4 /pohľad. beton BP4 podla DIN 18217</t>
  </si>
  <si>
    <t>708409384</t>
  </si>
  <si>
    <t xml:space="preserve">  "   Ozn. D -  POHĽADOVY BETÓN </t>
  </si>
  <si>
    <t xml:space="preserve">" základ </t>
  </si>
  <si>
    <t>0,25*1,15*2,506</t>
  </si>
  <si>
    <t>"stena  dl.2,506  m</t>
  </si>
  <si>
    <t xml:space="preserve">0,25*1,544*2,506 </t>
  </si>
  <si>
    <t>0,25*(0,25*1,25)</t>
  </si>
  <si>
    <t>Medzisúčet  rez D  v.č.02</t>
  </si>
  <si>
    <t>0,25*1,6*3,215</t>
  </si>
  <si>
    <t>"stena dl.3,215m</t>
  </si>
  <si>
    <t>0,4*2,214*13</t>
  </si>
  <si>
    <t>0,25*1,5*1,915</t>
  </si>
  <si>
    <t xml:space="preserve">-0,3*(0,8*1,2)  " ozn.E el. nerez skrina </t>
  </si>
  <si>
    <t>Medzisúčet  rez A,B  v.č.02</t>
  </si>
  <si>
    <t>317353111.S</t>
  </si>
  <si>
    <t>Debnenie ríms múrov a valov akéhokoľvek tvaru, priamych, zaoblených alebo zakrivených-zhotovenie</t>
  </si>
  <si>
    <t>207061484</t>
  </si>
  <si>
    <t>0,25*(1,15+1,15+2,506+2,506)</t>
  </si>
  <si>
    <t>2*1,544*2,8</t>
  </si>
  <si>
    <t>0,25*(0,25+1,544)*2</t>
  </si>
  <si>
    <t>0,25*(1,6+1,6+3,215+3,215)</t>
  </si>
  <si>
    <t>2*2,214*3,215</t>
  </si>
  <si>
    <t>0,4*(0,25+2,214)</t>
  </si>
  <si>
    <t>0,25*(0,25+1,5)*2</t>
  </si>
  <si>
    <t>" vn.debnenie otvor</t>
  </si>
  <si>
    <t>0,3*(0,8+0,8+1,2+1,2)</t>
  </si>
  <si>
    <t>317353112.S</t>
  </si>
  <si>
    <t>Debnenie ríms múrov a valov akéhokoľvek tvaru, priamych, zaoblených alebo zakrivených-odstránenie</t>
  </si>
  <si>
    <t>-100641866</t>
  </si>
  <si>
    <t>317361016.S</t>
  </si>
  <si>
    <t>Výstuž ríms murív a valov z ocele B500 (10505)</t>
  </si>
  <si>
    <t>-1285396555</t>
  </si>
  <si>
    <t xml:space="preserve">360*0,89*1,05/1000  " 5% prierez </t>
  </si>
  <si>
    <t xml:space="preserve">Súčet v.č.02 výkaz výstuže </t>
  </si>
  <si>
    <t>317R</t>
  </si>
  <si>
    <t>Negatív textu otlačený v podhľadovom žb  steny   "MOST nad Trnávkou z roku 1911-13 (šablona)</t>
  </si>
  <si>
    <t>-973442651</t>
  </si>
  <si>
    <t>931951112.S</t>
  </si>
  <si>
    <t>Výplň dilatačných škár drevovlák. doskami máčanými z obidvoch strán v asfalte, hr. nad 25 do 50 mm</t>
  </si>
  <si>
    <t>806808036</t>
  </si>
  <si>
    <t>953943221.S</t>
  </si>
  <si>
    <t xml:space="preserve">Kotvenie  nerezovej lišty  hr.1,2mm kotv. do žb murika vid detail  /ukončenie hydroizolácie na nových oporných muroch ozn.D </t>
  </si>
  <si>
    <t>-1782837290</t>
  </si>
  <si>
    <t xml:space="preserve">16,5  "ozn.D  v.č.02 nerezová lišta hr.1,2mm vid detail </t>
  </si>
  <si>
    <t>956901111.S</t>
  </si>
  <si>
    <t xml:space="preserve">Osadenie zábradlia v kamenných alebo železobetónových  otvorov C35/45 </t>
  </si>
  <si>
    <t>377239825</t>
  </si>
  <si>
    <t>Rezanie existujúceho betónového krytu alebo podkladu hĺbky nad 250 do 300 mm</t>
  </si>
  <si>
    <t>13108676</t>
  </si>
  <si>
    <t xml:space="preserve">" rezanie betonov  na prekrytím Trnavky </t>
  </si>
  <si>
    <t xml:space="preserve">20  " odhad </t>
  </si>
  <si>
    <t>-1213534968</t>
  </si>
  <si>
    <t>"   základ nezistený</t>
  </si>
  <si>
    <t xml:space="preserve">0,5*1*3,08 " základ predpoklad pod tehlovým murikom </t>
  </si>
  <si>
    <t>0,229*2,5*1  " základ jestv. nepôvodný múrik aj so zákl. nosníkom</t>
  </si>
  <si>
    <t>0,12*0,8*2,5</t>
  </si>
  <si>
    <t>Súčet v.č.01   pôdorys asanácie</t>
  </si>
  <si>
    <t>9620223R1.S</t>
  </si>
  <si>
    <t xml:space="preserve">Búranie muriva tehlového, zmiešaného  príp. zmieš. na akúkoľvek maltu,  -2,38500t  </t>
  </si>
  <si>
    <t>540583286</t>
  </si>
  <si>
    <t>"potrebná obhliadka jestv.stavu !!!!! súťažiacich</t>
  </si>
  <si>
    <t>" jestv. nepôvodný múrik historického objektu</t>
  </si>
  <si>
    <t xml:space="preserve">" z plná pálená tehla </t>
  </si>
  <si>
    <t xml:space="preserve">" postupne rozoberať </t>
  </si>
  <si>
    <t>0,3*1,5*3,08</t>
  </si>
  <si>
    <t>966005211.S</t>
  </si>
  <si>
    <t>Rozobranie cestného zábradlia so stĺpikmi osadenými do ríms alebo krycích dosiek,  -0,02500t /asanácia historického zábradlia</t>
  </si>
  <si>
    <t>-1866255441</t>
  </si>
  <si>
    <t xml:space="preserve">" rozobrať jestv. zábradlie  vid pôdorys asanácie </t>
  </si>
  <si>
    <t>" vid techn.správa str.3   8.1</t>
  </si>
  <si>
    <t>9,42 " podľa obhliadky jestv.stavu</t>
  </si>
  <si>
    <t xml:space="preserve">Medzisúčet v.č.01 </t>
  </si>
  <si>
    <t>972056013.S</t>
  </si>
  <si>
    <t>Jadrové vrty diamantovými korunkami do D 140 mm do stropov - železobetónových -0,00037t</t>
  </si>
  <si>
    <t>597669871</t>
  </si>
  <si>
    <t xml:space="preserve">20*4  " pre oplotenie vid  pôrorys asanácie </t>
  </si>
  <si>
    <t xml:space="preserve">" zábradlie kotviť do vyrezaného otvoru </t>
  </si>
  <si>
    <t>Súčet v.č01</t>
  </si>
  <si>
    <t>-1002611403</t>
  </si>
  <si>
    <t>1602733735</t>
  </si>
  <si>
    <t>1924260592</t>
  </si>
  <si>
    <t>9,218*5 'Prepočítané koeficientom množstva</t>
  </si>
  <si>
    <t>292401415</t>
  </si>
  <si>
    <t>998153131.S</t>
  </si>
  <si>
    <t>Presun hmôt pre pre obj.8154, zvislá nosná konštrukcia murovaná alebo monolit.betónová,výška do 20 m</t>
  </si>
  <si>
    <t>-1310616106</t>
  </si>
  <si>
    <t>998153132.S</t>
  </si>
  <si>
    <t>Príplatok za zväčšený presun (8154) zvislá nosná konštrukcia murovaná alebo monolit.betónová nad vymedzenú najväčšiu dopravnú vzdialenosť do 100 m</t>
  </si>
  <si>
    <t>1652570782</t>
  </si>
  <si>
    <t>767991912.S</t>
  </si>
  <si>
    <t>Ostatné opravy samostatným rezaním plameňom</t>
  </si>
  <si>
    <t>1799167049</t>
  </si>
  <si>
    <t xml:space="preserve">" demontaž zábradlia </t>
  </si>
  <si>
    <t>0,99*4</t>
  </si>
  <si>
    <t>767995107.S</t>
  </si>
  <si>
    <t>Montáž ostatných atypických kovových stavebných doplnkových konštrukcií nad 250 do 500 kg</t>
  </si>
  <si>
    <t>-1375622769</t>
  </si>
  <si>
    <t>350, " zábradlie historické  ozn.C</t>
  </si>
  <si>
    <t>76799ATYP</t>
  </si>
  <si>
    <t xml:space="preserve">Výroba atypického zábradlia historického  žiarovo Pz, použiť nitové spoje, a všetky detaily podľa pôvodného zábradlia + materiál - ozn.C  v.č.02  vid výkaz oc. zábradlia </t>
  </si>
  <si>
    <t>806674970</t>
  </si>
  <si>
    <t xml:space="preserve">350  " ozn. C </t>
  </si>
  <si>
    <t>Súčet v.č.02</t>
  </si>
  <si>
    <t>-1939839953</t>
  </si>
  <si>
    <t>OST3</t>
  </si>
  <si>
    <t>Ostatné3 - Reštaurátorské práce</t>
  </si>
  <si>
    <t>R3</t>
  </si>
  <si>
    <t>Prítomnosť rešaturátora pri obnove murika,   - ozn.B  v.č.02</t>
  </si>
  <si>
    <t>1613678652</t>
  </si>
  <si>
    <t xml:space="preserve">  " murík reštaurátorsky obnoviť  ozn.B  </t>
  </si>
  <si>
    <t xml:space="preserve">" rozmer 600x1080mm š.250mm </t>
  </si>
  <si>
    <t xml:space="preserve">Súčet v.č.02  vid pohlady v pravo , v lavo </t>
  </si>
  <si>
    <t>kamennádlažba</t>
  </si>
  <si>
    <t>kamenná dlažba</t>
  </si>
  <si>
    <t>16,25</t>
  </si>
  <si>
    <t>SO09 - SO09 REINŠTALÁCIA PAMATNÍKA NESPRAVODLIVO PRENASLEDOVANÝCH</t>
  </si>
  <si>
    <t xml:space="preserve">    OST2 - Ostatné2 - reinštalácia pamätníka </t>
  </si>
  <si>
    <t>11310621R1.S</t>
  </si>
  <si>
    <t>Rozoberanie dlažby  z  kociek kameniva 100/100/100mm žulová,  -0,31700t  v.č.01</t>
  </si>
  <si>
    <t>1275220879</t>
  </si>
  <si>
    <t xml:space="preserve">" demontaž dlažba - kocky  okolo pamätníka </t>
  </si>
  <si>
    <t>Odstránenie krytu v ploche do 200 m2 z kameniva ťaženého, hr.100 do 200 mm,  -0,24000t</t>
  </si>
  <si>
    <t>-786434009</t>
  </si>
  <si>
    <t>1671011R1.S</t>
  </si>
  <si>
    <t>Nakladanie výkopku tr.1-4 ručne, presun do 20m</t>
  </si>
  <si>
    <t>1482713406</t>
  </si>
  <si>
    <t>42*0,317  " kocky</t>
  </si>
  <si>
    <t>42*0,24 " kamenivo</t>
  </si>
  <si>
    <t>-810751177</t>
  </si>
  <si>
    <t>-1563094973</t>
  </si>
  <si>
    <t>"doska  hr.200mm</t>
  </si>
  <si>
    <t>0,2*(1,9*1,9)    " D01</t>
  </si>
  <si>
    <t>" pod dosku vložiť XPS hr.200mm</t>
  </si>
  <si>
    <t>1485078402</t>
  </si>
  <si>
    <t>8*3</t>
  </si>
  <si>
    <t xml:space="preserve">Súčet techn.správa str.3 </t>
  </si>
  <si>
    <t>1562069249</t>
  </si>
  <si>
    <t>-1081017722</t>
  </si>
  <si>
    <t>52*2,5*0,395/1000</t>
  </si>
  <si>
    <t xml:space="preserve">0,051*0,1 " dištan.prvky </t>
  </si>
  <si>
    <t>Betón stužujúcich pásov a vencov železový tr. C 30/37-XC3,XF1(SK)-CI0,4-D max16-S3</t>
  </si>
  <si>
    <t>-1018208153</t>
  </si>
  <si>
    <t>" vid rez A-A v.č.01</t>
  </si>
  <si>
    <t>0,2*0,2*(1,9+1,9+1,5+1,5)</t>
  </si>
  <si>
    <t>-2111670881</t>
  </si>
  <si>
    <t>0,4*(1,9+1,9+1,9+1,9)</t>
  </si>
  <si>
    <t>273074770</t>
  </si>
  <si>
    <t>417361821.S</t>
  </si>
  <si>
    <t>Výstuž stužujúcich pásov a vencov z betonárskej ocele B500 (10505)</t>
  </si>
  <si>
    <t>1495438708</t>
  </si>
  <si>
    <t>0,272</t>
  </si>
  <si>
    <t>5642011R1.S</t>
  </si>
  <si>
    <t xml:space="preserve">Vyškarovanie dlažby medzier 50mm vyplniť štrkom fr.4-8mm  </t>
  </si>
  <si>
    <t>1255509651</t>
  </si>
  <si>
    <t>581110311.S</t>
  </si>
  <si>
    <t>Kryt cementobetónový cestných komunikácií skupiny CB III pre TDZ IV, V a VI, hr. 100 mm</t>
  </si>
  <si>
    <t>1615911416</t>
  </si>
  <si>
    <t xml:space="preserve">" betonová doska C15/20 hr.100mm </t>
  </si>
  <si>
    <t>" sieťovina 1x 150/150/8mm</t>
  </si>
  <si>
    <t>4,5*4,5</t>
  </si>
  <si>
    <t>-(1,9*1,9)</t>
  </si>
  <si>
    <t>Medzisúčet v.č.02</t>
  </si>
  <si>
    <t>631362442.S</t>
  </si>
  <si>
    <t>Výstuž mazanín z betónov (z kameniva) a z ľahkých betónov zo sietí KARI, priemer drôtu 8/8 mm, veľkosť oka 150x150 mm</t>
  </si>
  <si>
    <t>1637796271</t>
  </si>
  <si>
    <t>16,64*0,1</t>
  </si>
  <si>
    <t>-1852240682</t>
  </si>
  <si>
    <t>1000285551</t>
  </si>
  <si>
    <t>-465231541</t>
  </si>
  <si>
    <t>23,394*5 'Prepočítané koeficientom množstva</t>
  </si>
  <si>
    <t>138563991</t>
  </si>
  <si>
    <t>457386669</t>
  </si>
  <si>
    <t>2114641334</t>
  </si>
  <si>
    <t xml:space="preserve">4,5*4,5  " horná </t>
  </si>
  <si>
    <t>4,5*4,5  " spodná</t>
  </si>
  <si>
    <t xml:space="preserve">Súčet v.č.02 vid skladba chodníka </t>
  </si>
  <si>
    <t>-147712750</t>
  </si>
  <si>
    <t>40,5*1,15 'Prepočítané koeficientom množstva</t>
  </si>
  <si>
    <t>711472051.S</t>
  </si>
  <si>
    <t>Zhotovenie izolácie proti tlakovej vode mPVC fóliou položenou voľne na ploche zvislej so zvarením spoju</t>
  </si>
  <si>
    <t>893727523</t>
  </si>
  <si>
    <t>-1409514000</t>
  </si>
  <si>
    <t>20,25*1,2 'Prepočítané koeficientom množstva</t>
  </si>
  <si>
    <t>-957349091</t>
  </si>
  <si>
    <t>1640800356</t>
  </si>
  <si>
    <t>1,5*1,9  " vid v.č.01</t>
  </si>
  <si>
    <t xml:space="preserve">Medzisúčet  v.č.01 D01 </t>
  </si>
  <si>
    <t>283750003000</t>
  </si>
  <si>
    <t>Doska XPS  4000 CS hr. 100 mm, pre extrémne zaťaženie</t>
  </si>
  <si>
    <t>-86559816</t>
  </si>
  <si>
    <t>1,5*1,9*1,02  " vid v.č.01</t>
  </si>
  <si>
    <t>16,64*1,02</t>
  </si>
  <si>
    <t>2067387498</t>
  </si>
  <si>
    <t>Kladenie dlažby z kameňa  hr. 100mm vr škárovania , a lepenia v.č.02 /skladba chodníka</t>
  </si>
  <si>
    <t>1431439546</t>
  </si>
  <si>
    <t>" Skladba chodníka:</t>
  </si>
  <si>
    <t xml:space="preserve">" umelokamenná dlažba 600/600/100mm , farba tmavobéžová  /kamen ako kamenná doska </t>
  </si>
  <si>
    <t>" medzery 50mm vyplnené štrkom fr.4-8mm</t>
  </si>
  <si>
    <t xml:space="preserve">"podklad </t>
  </si>
  <si>
    <t>" XPS Styrodur 4000 CS pre vysoké zaťaženie  hr.200mm</t>
  </si>
  <si>
    <t>"hydroizolácia obj.SO07</t>
  </si>
  <si>
    <t>" geotextília 500g/m2</t>
  </si>
  <si>
    <t>" fólia  mPVC hr.1,5mm</t>
  </si>
  <si>
    <t>" separačná vrstva geotextília 500g/m2</t>
  </si>
  <si>
    <t>-(0,65*0,6)</t>
  </si>
  <si>
    <t>583840.S</t>
  </si>
  <si>
    <t>2089035306</t>
  </si>
  <si>
    <t>16,25*1,1 'Prepočítané koeficientom množstva</t>
  </si>
  <si>
    <t>1304710043</t>
  </si>
  <si>
    <t>-1706661127</t>
  </si>
  <si>
    <t xml:space="preserve">1 " v.č.02 </t>
  </si>
  <si>
    <t xml:space="preserve">" Vytvarené spracovanie kamenných blokov </t>
  </si>
  <si>
    <t>Inštalácia pamätníka  nespravodlivo prenasledovaných (umelý kameň) - v.č.02 (autor diela Tomáš Kucman)</t>
  </si>
  <si>
    <t>1154659616</t>
  </si>
  <si>
    <t>5832</t>
  </si>
  <si>
    <t>Umelokamenná platňa 1900x1900x250mm   - v.č.02 (autor diela Tomáš Kucman)</t>
  </si>
  <si>
    <t>1706487684</t>
  </si>
  <si>
    <t>5833</t>
  </si>
  <si>
    <t>Bronzová tabuľa osadená v kamen. doske    - v.č.02 (autor diela Tomáš Kucman)</t>
  </si>
  <si>
    <t>-1506345330</t>
  </si>
  <si>
    <t xml:space="preserve">Ostatné2 - reinštalácia pamätníka </t>
  </si>
  <si>
    <t>Demontaž   pamätníka, podstavca -  reštaurátor v.č.01</t>
  </si>
  <si>
    <t>370825003</t>
  </si>
  <si>
    <t xml:space="preserve">Súčet  v.č.01  Asanácia pamätníka oslobodenia </t>
  </si>
  <si>
    <t xml:space="preserve">SO10 - SO10 DAŽĎOVÁ KANALIZÁCIA </t>
  </si>
  <si>
    <t>Ing. Švec</t>
  </si>
  <si>
    <t xml:space="preserve">    1 - ZEMNE PRÁCE</t>
  </si>
  <si>
    <t xml:space="preserve">    721 - Vnútorná kanalizácia</t>
  </si>
  <si>
    <t>ZEMNE PRÁCE</t>
  </si>
  <si>
    <t>132201209</t>
  </si>
  <si>
    <t>Príplatok za lepivosť horniny tr.3 v rýhach š. do 200 cm</t>
  </si>
  <si>
    <t>611242621</t>
  </si>
  <si>
    <t>132211201</t>
  </si>
  <si>
    <t>Hĺbenie rýh šírka nad 60 cm v hornine 3 ručne</t>
  </si>
  <si>
    <t>1799725841</t>
  </si>
  <si>
    <t>151101102</t>
  </si>
  <si>
    <t>Zhotovenie paženia rýh pre podz. vedenie príložné hl. do 4 m</t>
  </si>
  <si>
    <t>452703444</t>
  </si>
  <si>
    <t>151101112</t>
  </si>
  <si>
    <t>Odstránenie paženia rýh pre podz. vedenie príložné hl. do 4 m</t>
  </si>
  <si>
    <t>1599738464</t>
  </si>
  <si>
    <t>161101101</t>
  </si>
  <si>
    <t>Zvislé premiestnenie výkopu horn. tr. 1-4 nad 1 m do 2,5 m</t>
  </si>
  <si>
    <t>-1631855021</t>
  </si>
  <si>
    <t>Nakladanie výkopku nad 100 m3 v horn. tr. 1-4</t>
  </si>
  <si>
    <t>-449560192</t>
  </si>
  <si>
    <t>162601102</t>
  </si>
  <si>
    <t>Vodorovné premiestnenie výkopu do 6000 m horn. tr. 1-4</t>
  </si>
  <si>
    <t>332895675</t>
  </si>
  <si>
    <t>979131413</t>
  </si>
  <si>
    <t>1579700602</t>
  </si>
  <si>
    <t>174101102</t>
  </si>
  <si>
    <t>Zásyp zhutnený jám, šachiet, rýh, zárezov alebo okolo objektov nad 100 do 1000m3</t>
  </si>
  <si>
    <t>557676357</t>
  </si>
  <si>
    <t>583442010</t>
  </si>
  <si>
    <t>Štrkodrve 0-63E</t>
  </si>
  <si>
    <t>-202585970</t>
  </si>
  <si>
    <t>175101101</t>
  </si>
  <si>
    <t>Obsyp potrubia bez prehodenia sypaniny</t>
  </si>
  <si>
    <t>-1847456038</t>
  </si>
  <si>
    <t>175101109</t>
  </si>
  <si>
    <t>Obsyp potrubia príplatok za prehodenie sypaniny</t>
  </si>
  <si>
    <t>1445618747</t>
  </si>
  <si>
    <t>451541111</t>
  </si>
  <si>
    <t>Lôžko pod potrubie, stoky v otvorenom výkope zo štrkodrvy</t>
  </si>
  <si>
    <t>-1593342342</t>
  </si>
  <si>
    <t>452112111</t>
  </si>
  <si>
    <t>Osadenie betónových prstencov rámov pod poklopy a mreže výška do 100 mm</t>
  </si>
  <si>
    <t>-1515699521</t>
  </si>
  <si>
    <t>452112121</t>
  </si>
  <si>
    <t>Osadenie betónových prstencov rámov pod poklopy a mreže výška nad 100 do 200 mm</t>
  </si>
  <si>
    <t>-1452272219</t>
  </si>
  <si>
    <t>452386171</t>
  </si>
  <si>
    <t>Zhotovenie výškovej úpravy výskovej úrovne príklopov na posúvnych uzáveroch vodovodu a plynovodu</t>
  </si>
  <si>
    <t>201729233</t>
  </si>
  <si>
    <t>452387121</t>
  </si>
  <si>
    <t>Vyrovn. rámy pod poklopy betón B 7,5 (C8/10) otv. výk. v. do 20 cm</t>
  </si>
  <si>
    <t>-1843653043</t>
  </si>
  <si>
    <t>552421420</t>
  </si>
  <si>
    <t>Poklop ZNAK MESTA - detto ako na pešej zone</t>
  </si>
  <si>
    <t>-2088321707</t>
  </si>
  <si>
    <t>452387131</t>
  </si>
  <si>
    <t>Vyrovn. rámy pod poklopy betón B 7,5 (C8/10) otv. výk. v. nad 20 cm</t>
  </si>
  <si>
    <t>-1699903115</t>
  </si>
  <si>
    <t>831263195</t>
  </si>
  <si>
    <t>Príplatok za zhotovenie kanalizačnej prípojky DN 100-300</t>
  </si>
  <si>
    <t>1801709452</t>
  </si>
  <si>
    <t>871313121</t>
  </si>
  <si>
    <t>Montáž potrubia z kanalizačných rúr z PVC v otvorenom výkope do 20% DN 150, tesnenie gum. krúžkami</t>
  </si>
  <si>
    <t>17693558</t>
  </si>
  <si>
    <t>871353121</t>
  </si>
  <si>
    <t>Montáž potrubia z kanalizačných rúr z PVC v otvorenom výkope do 20% DN 200, tesnenie gum. krúžkami</t>
  </si>
  <si>
    <t>2021987300</t>
  </si>
  <si>
    <t>892101111</t>
  </si>
  <si>
    <t>Skúška tesnosti kanalizačného potrubia DN do 200 vodou</t>
  </si>
  <si>
    <t>-1537186750</t>
  </si>
  <si>
    <t>286110200</t>
  </si>
  <si>
    <t>Rúrka PVC kanalizačná spoj gum. krúžkom 160x4,7x5000</t>
  </si>
  <si>
    <t>548189884</t>
  </si>
  <si>
    <t>286110250</t>
  </si>
  <si>
    <t>Rúrka PVC kanalizačná spoj gum. krúžkom 200x5,9x5000</t>
  </si>
  <si>
    <t>1386321581</t>
  </si>
  <si>
    <t>2863K7558</t>
  </si>
  <si>
    <t>Odbočka  KGEA 45° DN200/125</t>
  </si>
  <si>
    <t>1865768762</t>
  </si>
  <si>
    <t>2863K7559</t>
  </si>
  <si>
    <t>Odbočka  KGEA 45° DN200/150</t>
  </si>
  <si>
    <t>-459491461</t>
  </si>
  <si>
    <t>2863K7560</t>
  </si>
  <si>
    <t>Odbočka  KGEA 45° DN200/200</t>
  </si>
  <si>
    <t>-1230005390</t>
  </si>
  <si>
    <t>894808220</t>
  </si>
  <si>
    <t>Montáž revíznej šachty z PVC, DN šachty 600, DN potrubia 200, hl. do 2000 mm</t>
  </si>
  <si>
    <t>-1827358724</t>
  </si>
  <si>
    <t>2865A2342</t>
  </si>
  <si>
    <t>Dno šachtové 600/200-X</t>
  </si>
  <si>
    <t>-268369541</t>
  </si>
  <si>
    <t>2865A2405</t>
  </si>
  <si>
    <t xml:space="preserve"> rúra šachtová vlnovcová s hrdlom ID600x3650</t>
  </si>
  <si>
    <t>-1413672690</t>
  </si>
  <si>
    <t>2865A2451</t>
  </si>
  <si>
    <t xml:space="preserve"> tesnenie šacht. rúry 600</t>
  </si>
  <si>
    <t>-420644933</t>
  </si>
  <si>
    <t>2865A2504</t>
  </si>
  <si>
    <t xml:space="preserve"> poklop liatinový D600</t>
  </si>
  <si>
    <t>-1537801747</t>
  </si>
  <si>
    <t>899101111</t>
  </si>
  <si>
    <t>Osadenie poklopov liatinových, oceľových s rámom do 50 kg</t>
  </si>
  <si>
    <t>1478634250</t>
  </si>
  <si>
    <t>899102111</t>
  </si>
  <si>
    <t>Osadenie poklopov liatinových, oceľových s rámom nad 50 do 100 kg</t>
  </si>
  <si>
    <t>-1374989363</t>
  </si>
  <si>
    <t>969021121</t>
  </si>
  <si>
    <t>Vybúranie kanalizačného potrubia DN do 200 mm</t>
  </si>
  <si>
    <t>1226605705</t>
  </si>
  <si>
    <t>696934099</t>
  </si>
  <si>
    <t>-298511387</t>
  </si>
  <si>
    <t>1770293990</t>
  </si>
  <si>
    <t>12,539*10 'Prepočítané koeficientom množstva</t>
  </si>
  <si>
    <t>1468924056</t>
  </si>
  <si>
    <t>998271201.S</t>
  </si>
  <si>
    <t>Presun hmôt pre kanalizácie hĺbené murované vrátane drobných objektov v otvorenom výkope</t>
  </si>
  <si>
    <t>1639412464</t>
  </si>
  <si>
    <t>721</t>
  </si>
  <si>
    <t>Vnútorná kanalizácia</t>
  </si>
  <si>
    <t>721140806</t>
  </si>
  <si>
    <t>Demontáž potrubia z liatinových rúr DN do 200</t>
  </si>
  <si>
    <t>-514861841</t>
  </si>
  <si>
    <t>721210824</t>
  </si>
  <si>
    <t>Demontáž strešných vtokov DN 150</t>
  </si>
  <si>
    <t>-1515847868</t>
  </si>
  <si>
    <t>721140917</t>
  </si>
  <si>
    <t>Opr. liat. potrubia, prepojenie existujúceho potrubia DN 150</t>
  </si>
  <si>
    <t>-948345889</t>
  </si>
  <si>
    <t>721141107</t>
  </si>
  <si>
    <t>Potrubie kanal. z liat. rúr odpadné DN 150</t>
  </si>
  <si>
    <t>-687373334</t>
  </si>
  <si>
    <t>721170968</t>
  </si>
  <si>
    <t>Opr. PVC potrubia, prepojenie existujúceho potrubia D 200</t>
  </si>
  <si>
    <t>-1533922468</t>
  </si>
  <si>
    <t>721242117</t>
  </si>
  <si>
    <t>Lapače strešných splavenín liatinové DN 150</t>
  </si>
  <si>
    <t>277276581</t>
  </si>
  <si>
    <t>721999904</t>
  </si>
  <si>
    <t>Vnútorná kanalizácia HZS T4</t>
  </si>
  <si>
    <t>-883448793</t>
  </si>
  <si>
    <t>998721101</t>
  </si>
  <si>
    <t>Presun hmôt pre vnút. kanalizáciu v objektoch výšky do 6 m</t>
  </si>
  <si>
    <t>-999435364</t>
  </si>
  <si>
    <t>SO11 - SO11 PRÍPOJKY VODY A KANALIZACIE  PRE FONTÁNY A  K HYDRANTU</t>
  </si>
  <si>
    <t>D1 - PRÁCE A DODÁVKY HSV</t>
  </si>
  <si>
    <t xml:space="preserve">    5 - KOMUNIKÁCIE</t>
  </si>
  <si>
    <t xml:space="preserve">    722 - Vnútorný vodovod</t>
  </si>
  <si>
    <t>D3 - PRÁCE A DODÁVKY M</t>
  </si>
  <si>
    <t xml:space="preserve">    272 - Vedenia rúrové vonkajšie - plynovody</t>
  </si>
  <si>
    <t>PRÁCE A DODÁVKY HSV</t>
  </si>
  <si>
    <t>856762366</t>
  </si>
  <si>
    <t>1197312384</t>
  </si>
  <si>
    <t>151101101</t>
  </si>
  <si>
    <t>Zhotovenie paženia rýh pre podz. vedenie príložné hl. do 2 m</t>
  </si>
  <si>
    <t>-1135699500</t>
  </si>
  <si>
    <t>151101111</t>
  </si>
  <si>
    <t>Odstránenie paženia rýh pre podz. vedenie príložné hl. do 2 m</t>
  </si>
  <si>
    <t>-324867494</t>
  </si>
  <si>
    <t>-2123096080</t>
  </si>
  <si>
    <t>-1952936534</t>
  </si>
  <si>
    <t>167101101</t>
  </si>
  <si>
    <t>Nakladanie výkopku do 100 m3 v horn. tr. 1-4</t>
  </si>
  <si>
    <t>1844400919</t>
  </si>
  <si>
    <t>1507420577</t>
  </si>
  <si>
    <t>32*1,7*1,1</t>
  </si>
  <si>
    <t>174201101</t>
  </si>
  <si>
    <t>Zásyp nezhutnený jám, rýh, šachiet alebo okolo objektu</t>
  </si>
  <si>
    <t>-1104642038</t>
  </si>
  <si>
    <t>-852624399</t>
  </si>
  <si>
    <t>-1473558479</t>
  </si>
  <si>
    <t>451572111.S</t>
  </si>
  <si>
    <t>Lôžko pod potrubie, stoky a drobné objekty, v otvorenom výkope z kameniva drobného ťaženého 0-4 mm</t>
  </si>
  <si>
    <t>689108924</t>
  </si>
  <si>
    <t>566901122</t>
  </si>
  <si>
    <t>Vysprav. podkl. po prekop. kamen. ťaž. alebo štrkop. hr. 15 cm</t>
  </si>
  <si>
    <t>1835369541</t>
  </si>
  <si>
    <t>871161121</t>
  </si>
  <si>
    <t>Montáž potrubia z tlakových rúrok polyetylénových d 32</t>
  </si>
  <si>
    <t>-1348704853</t>
  </si>
  <si>
    <t>4227B0193</t>
  </si>
  <si>
    <t>Hydrant podzemný - plnoprietokový - DN 80/1,50</t>
  </si>
  <si>
    <t>-1203363442</t>
  </si>
  <si>
    <t>552511100</t>
  </si>
  <si>
    <t>Rúrka liatinová tlaková hrdlová DN 80</t>
  </si>
  <si>
    <t>1332976080</t>
  </si>
  <si>
    <t>552588620</t>
  </si>
  <si>
    <t>Koleno hrdlové K 45 st. DN 80</t>
  </si>
  <si>
    <t>969212021</t>
  </si>
  <si>
    <t>871241121</t>
  </si>
  <si>
    <t>Montáž potrubia z tlakových rúrok polyetylénových d 90</t>
  </si>
  <si>
    <t>91101534</t>
  </si>
  <si>
    <t>879172199</t>
  </si>
  <si>
    <t>Príplatok za montáž vodovodných prípojok DN 32-80</t>
  </si>
  <si>
    <t>-1565419463</t>
  </si>
  <si>
    <t>286138400</t>
  </si>
  <si>
    <t>Rúrka PVC tlaková ťažká LPE d 32x 2,9x6000 voda</t>
  </si>
  <si>
    <t>1405324587</t>
  </si>
  <si>
    <t>286138550</t>
  </si>
  <si>
    <t>Rúrka PVC tlaková ťažká LPE d 90x 8,2x6000 voda</t>
  </si>
  <si>
    <t>-1751090917</t>
  </si>
  <si>
    <t>891163111</t>
  </si>
  <si>
    <t>Montáž vodovodných ventilov hlavných pre prípojky DN 25</t>
  </si>
  <si>
    <t>748278269</t>
  </si>
  <si>
    <t>422243970</t>
  </si>
  <si>
    <t>Posúvač, prírubový DN 80</t>
  </si>
  <si>
    <t>1088772907</t>
  </si>
  <si>
    <t>891241111</t>
  </si>
  <si>
    <t>Montáž vodovodných posúvačov v otvorenom výkope alebo šachte so zemnou súpravou DN 80</t>
  </si>
  <si>
    <t>-1011761315</t>
  </si>
  <si>
    <t>891247111</t>
  </si>
  <si>
    <t>Montáž hydrantov podzemných DN 80 dl. do 1000 mm</t>
  </si>
  <si>
    <t>-1162652847</t>
  </si>
  <si>
    <t>892233111</t>
  </si>
  <si>
    <t>Preplachovanie a dezinfekcia vodovodného potrubia DN 40-70</t>
  </si>
  <si>
    <t>-443977663</t>
  </si>
  <si>
    <t>892241111</t>
  </si>
  <si>
    <t>Tlaková skúška vodovodného potrubia DN do 80</t>
  </si>
  <si>
    <t>-886300498</t>
  </si>
  <si>
    <t>892273111</t>
  </si>
  <si>
    <t>Preplachovanie a dezinfekcia vodovodného potrubia DN 80-125</t>
  </si>
  <si>
    <t>1807246353</t>
  </si>
  <si>
    <t>892372111</t>
  </si>
  <si>
    <t>Zabezpečenie koncov vodovodného potrubia DN do 300</t>
  </si>
  <si>
    <t>-292576239</t>
  </si>
  <si>
    <t>899401111</t>
  </si>
  <si>
    <t>Osadenie poklopov liatinových ventilových</t>
  </si>
  <si>
    <t>1710256017</t>
  </si>
  <si>
    <t>899401112</t>
  </si>
  <si>
    <t>Osadenie poklopov liatinových posúvačových</t>
  </si>
  <si>
    <t>270229143</t>
  </si>
  <si>
    <t>899401113</t>
  </si>
  <si>
    <t>Osadenie poklopov liatinových hydrantových</t>
  </si>
  <si>
    <t>250751599</t>
  </si>
  <si>
    <t>422911100</t>
  </si>
  <si>
    <t>Súprava zemná ventilová Y1021 DN 25</t>
  </si>
  <si>
    <t>477374542</t>
  </si>
  <si>
    <t>422912300</t>
  </si>
  <si>
    <t>Súprava zemná posúvačová Y1020 DN80</t>
  </si>
  <si>
    <t>-103947393</t>
  </si>
  <si>
    <t>422913520</t>
  </si>
  <si>
    <t>Príklop Y4504-posúvačový</t>
  </si>
  <si>
    <t>-1549611218</t>
  </si>
  <si>
    <t>422914020</t>
  </si>
  <si>
    <t>Príklop Y4510-ventilový</t>
  </si>
  <si>
    <t>-835234934</t>
  </si>
  <si>
    <t>422914520</t>
  </si>
  <si>
    <t>Príklop Y4522-hydrantový</t>
  </si>
  <si>
    <t>-1911251829</t>
  </si>
  <si>
    <t>969011121</t>
  </si>
  <si>
    <t>Vybúranie vedenia vodovodného, plynovodného DN do 52 mm</t>
  </si>
  <si>
    <t>-2098416501</t>
  </si>
  <si>
    <t>998276101.S</t>
  </si>
  <si>
    <t>Presun hmôt pre rúrové vedenie hĺbené z rúr z plast., hmôt alebo sklolamin. v otvorenom výkope</t>
  </si>
  <si>
    <t>-966775489</t>
  </si>
  <si>
    <t>998271215.S</t>
  </si>
  <si>
    <t>Príplatok k cenám za zväčšený presun (827 2.9) pre kanalizácie (stoky) hĺbené murované vrátane drobných objektov nad vymedzenú najväčšiu dopravnú vzdialenosť do 1000 m</t>
  </si>
  <si>
    <t>1457679683</t>
  </si>
  <si>
    <t>722</t>
  </si>
  <si>
    <t>Vnútorný vodovod</t>
  </si>
  <si>
    <t>722110811</t>
  </si>
  <si>
    <t>Demontáž potrubia z liatinových rúr prírubových DN do 80</t>
  </si>
  <si>
    <t>1837500945</t>
  </si>
  <si>
    <t>722110924</t>
  </si>
  <si>
    <t>Opr. vodov. potrubia liat. prírub. prepojenie potr. do DN 80</t>
  </si>
  <si>
    <t>-693688987</t>
  </si>
  <si>
    <t>722211813</t>
  </si>
  <si>
    <t>Demontáž armatúr vodov. s 2 prírubami DN do 80</t>
  </si>
  <si>
    <t>758174118</t>
  </si>
  <si>
    <t>722220862</t>
  </si>
  <si>
    <t>Demontáž armatúr vodov. s 2 závitmi G do 5/4</t>
  </si>
  <si>
    <t>1595851824</t>
  </si>
  <si>
    <t>722229101</t>
  </si>
  <si>
    <t>Montáž vodov. armatúr ostatných s 1 závitom G 1/2</t>
  </si>
  <si>
    <t>-474175846</t>
  </si>
  <si>
    <t>722230103</t>
  </si>
  <si>
    <t>Armat. vodov. s 2 závitmi, ventil priamy KE 83 T G 1</t>
  </si>
  <si>
    <t>1043201231</t>
  </si>
  <si>
    <t>722231063</t>
  </si>
  <si>
    <t>Armat. vodov. s 2 závitmi, ventil spätný VE 3030 G 1</t>
  </si>
  <si>
    <t>-2039855086</t>
  </si>
  <si>
    <t>722239102</t>
  </si>
  <si>
    <t>Montáž vodov. armatúr s 2 závitmi G 3/4</t>
  </si>
  <si>
    <t>1406090135</t>
  </si>
  <si>
    <t>4226B0602</t>
  </si>
  <si>
    <t>Filter - FA.00.050.020 - 3/4"</t>
  </si>
  <si>
    <t>578908276</t>
  </si>
  <si>
    <t>722239103</t>
  </si>
  <si>
    <t>Montáž vodov. armatúr s 2 závitmi G 1</t>
  </si>
  <si>
    <t>1890426946</t>
  </si>
  <si>
    <t>722262201</t>
  </si>
  <si>
    <t>Montáž vodomera pre vodu do 30° C závitového G 3/4</t>
  </si>
  <si>
    <t>556114163</t>
  </si>
  <si>
    <t>722262211</t>
  </si>
  <si>
    <t>Vodomer pre vodu do 30° C závitový G 3/4 VM 3-5V</t>
  </si>
  <si>
    <t>-834034839</t>
  </si>
  <si>
    <t>722999904</t>
  </si>
  <si>
    <t>Vnútorný vodovod HZS T4</t>
  </si>
  <si>
    <t>-270900957</t>
  </si>
  <si>
    <t>998722101</t>
  </si>
  <si>
    <t>Presun hmôt pre vnút. vodovod v objektoch výšky do 6 m</t>
  </si>
  <si>
    <t>1898672633</t>
  </si>
  <si>
    <t>PRÁCE A DODÁVKY M</t>
  </si>
  <si>
    <t>Vedenia rúrové vonkajšie - plynovody</t>
  </si>
  <si>
    <t>803221010</t>
  </si>
  <si>
    <t>Vyhľadávací vodič na potrubí z PE D do 150</t>
  </si>
  <si>
    <t>-534023578</t>
  </si>
  <si>
    <t>4222B0108</t>
  </si>
  <si>
    <t>Posúvač s prípoj PE rúra/príruba GGG50,PN10 DN 25/32 mm</t>
  </si>
  <si>
    <t>190895707</t>
  </si>
  <si>
    <t>SO12 - SO12 VEREJNÉ OSVETLENIE</t>
  </si>
  <si>
    <t xml:space="preserve">SO12.1 - SO12.1 Materiál - verejné osvetlenie </t>
  </si>
  <si>
    <t>21-M - Elektromontáže</t>
  </si>
  <si>
    <t xml:space="preserve">    D1 - Elektromontáže</t>
  </si>
  <si>
    <t xml:space="preserve">    D2 - KABEL SILOVÝ,IZOLACE PVC</t>
  </si>
  <si>
    <t xml:space="preserve">    D3 - TRUBKA</t>
  </si>
  <si>
    <t xml:space="preserve">    D6 - Vedení</t>
  </si>
  <si>
    <t xml:space="preserve">    D7 - ROZVADZAČ</t>
  </si>
  <si>
    <t xml:space="preserve">    D9 - UKONČENÍ  VODIČŮ V ROZVADĚČÍCH</t>
  </si>
  <si>
    <t xml:space="preserve">    D10PM - Podružný materiál</t>
  </si>
  <si>
    <t>21-M</t>
  </si>
  <si>
    <t>Elektromontáže</t>
  </si>
  <si>
    <t>Pol94</t>
  </si>
  <si>
    <t>svietidlo A1; viď. legenda</t>
  </si>
  <si>
    <t>Pol95</t>
  </si>
  <si>
    <t>svietidlo A2; viď. legenda</t>
  </si>
  <si>
    <t>Pol96</t>
  </si>
  <si>
    <t>svietidlo B; viď. legenda</t>
  </si>
  <si>
    <t>Pol97</t>
  </si>
  <si>
    <t>svietidlo C; viď. legenda</t>
  </si>
  <si>
    <t>Pol98</t>
  </si>
  <si>
    <t>svietidlo D; viď. legenda</t>
  </si>
  <si>
    <t>Pol99</t>
  </si>
  <si>
    <t>svietidlo E; viď. legenda</t>
  </si>
  <si>
    <t>Pol100</t>
  </si>
  <si>
    <t>svietidlo H; viď. legenda</t>
  </si>
  <si>
    <t>Pol101</t>
  </si>
  <si>
    <t>svietidlo J; viď. legenda</t>
  </si>
  <si>
    <t>Pol102</t>
  </si>
  <si>
    <t>svietidlo K; viď. legenda</t>
  </si>
  <si>
    <t>Pol103</t>
  </si>
  <si>
    <t>svietidlo L; viď. legenda</t>
  </si>
  <si>
    <t>Pol104</t>
  </si>
  <si>
    <t>driver v boxu 230V/24V, IP67</t>
  </si>
  <si>
    <t>Pol105</t>
  </si>
  <si>
    <t>box do zeme k svietidlu "L"</t>
  </si>
  <si>
    <t>Pol106</t>
  </si>
  <si>
    <t>montážna podložka pod sv. D a E</t>
  </si>
  <si>
    <t>Pol107</t>
  </si>
  <si>
    <t>prepäť.ochrana pre LED svietidlá</t>
  </si>
  <si>
    <t>KABEL SILOVÝ,IZOLACE PVC</t>
  </si>
  <si>
    <t>Pol108</t>
  </si>
  <si>
    <t>CYKY 4x10 mm2, pevne</t>
  </si>
  <si>
    <t>Pol109</t>
  </si>
  <si>
    <t>CYKY 3x1.5 mm2, pevne</t>
  </si>
  <si>
    <t>Pol110</t>
  </si>
  <si>
    <t>CYKY 3x2.5 mm2, pevne</t>
  </si>
  <si>
    <t>Pol111</t>
  </si>
  <si>
    <t>odboč. spojka Raygel Plus2</t>
  </si>
  <si>
    <t>TRUBKA</t>
  </si>
  <si>
    <t>Pol112</t>
  </si>
  <si>
    <t>FXPM25 Trubka FXPM 25</t>
  </si>
  <si>
    <t>Pol113</t>
  </si>
  <si>
    <t>FXPM40 Trubka FXPM 40</t>
  </si>
  <si>
    <t>Pol114</t>
  </si>
  <si>
    <t>FXKVR50 Trubka FXKVR 50,PE,-40-¸ 100-C</t>
  </si>
  <si>
    <t>Pol115</t>
  </si>
  <si>
    <t>FXKVR90 Trubka FXKVR 90,PE,-40-¸ 100-C</t>
  </si>
  <si>
    <t>Pol116</t>
  </si>
  <si>
    <t>FXKVS110 Trubka FXKV 110,PE, -40 až 100</t>
  </si>
  <si>
    <t>Vedení</t>
  </si>
  <si>
    <t>Pol117</t>
  </si>
  <si>
    <t>Drát 8 Drát průměr 8 mm, pevne</t>
  </si>
  <si>
    <t>Pol118</t>
  </si>
  <si>
    <t>Drát 10 Drát průměr 10 mm, pevne</t>
  </si>
  <si>
    <t>ROZVADZAČ</t>
  </si>
  <si>
    <t>Pol119</t>
  </si>
  <si>
    <t>SU univerzální</t>
  </si>
  <si>
    <t>Pol120</t>
  </si>
  <si>
    <t>rozvádzač RH1.1</t>
  </si>
  <si>
    <t>UKONČENÍ  VODIČŮ V ROZVADĚČÍCH</t>
  </si>
  <si>
    <t>Pol124</t>
  </si>
  <si>
    <t>stožiar S1 (7,8m), viď. legenda</t>
  </si>
  <si>
    <t>Pol125</t>
  </si>
  <si>
    <t>stožiar S2 (5,5m), viď. legenda</t>
  </si>
  <si>
    <t>D10PM</t>
  </si>
  <si>
    <t>Podružný materiál</t>
  </si>
  <si>
    <t>1PPV</t>
  </si>
  <si>
    <t>%</t>
  </si>
  <si>
    <t>75214215</t>
  </si>
  <si>
    <t xml:space="preserve">SO12.2 - SO12.2 Montaž - verejné osvetlenie </t>
  </si>
  <si>
    <t xml:space="preserve">    D1 - Elektromontáže montaž</t>
  </si>
  <si>
    <t xml:space="preserve">    D7 - Svorka</t>
  </si>
  <si>
    <t xml:space="preserve">    D8 - Montáž rozvodnic oceloplechových nebo plastových běžných, hmotnosti</t>
  </si>
  <si>
    <t xml:space="preserve">    D10 - VYTÝČENÍ TRATI</t>
  </si>
  <si>
    <t xml:space="preserve">    D12 - ZÁKLAD A JINÉ ZAŘÍZENÍ VYKOP JAMY PRE STOŽIAR BETONOVÝ</t>
  </si>
  <si>
    <t xml:space="preserve">    D13 - ODVOZ ZEMINY</t>
  </si>
  <si>
    <t xml:space="preserve">    D14 - HLOUBENÍ KABELOVÉ RÝHY</t>
  </si>
  <si>
    <t xml:space="preserve">    D15 - RÝHA PRO SPOJKU KAB.DO 10kV</t>
  </si>
  <si>
    <t xml:space="preserve">    D16 - ZŘÍZENÍ KABELOVÉHO LOŽE</t>
  </si>
  <si>
    <t xml:space="preserve">    D17 - FOLIE VÝSTRAŽNÁ Z PVC</t>
  </si>
  <si>
    <t xml:space="preserve">    D18 - ZÁHOZ KABELOVÉ RÝHY</t>
  </si>
  <si>
    <t xml:space="preserve">    D19 - ZÁKLAD Z PROSTÉHO BETONU</t>
  </si>
  <si>
    <t xml:space="preserve">    D21 - Demontaž a odvoz stožiarov </t>
  </si>
  <si>
    <t xml:space="preserve">    D22 - REVIZNE SKUSKY </t>
  </si>
  <si>
    <t>Elektromontáže montaž</t>
  </si>
  <si>
    <t>Pol137</t>
  </si>
  <si>
    <t xml:space="preserve">svietidlo A1; viď. legenda montaž </t>
  </si>
  <si>
    <t>Pol138</t>
  </si>
  <si>
    <t>Pol139</t>
  </si>
  <si>
    <t>Pol140</t>
  </si>
  <si>
    <t>Pol141</t>
  </si>
  <si>
    <t>Pol142</t>
  </si>
  <si>
    <t>Pol143</t>
  </si>
  <si>
    <t>Pol144</t>
  </si>
  <si>
    <t>Pol145</t>
  </si>
  <si>
    <t>Pol146</t>
  </si>
  <si>
    <t>Pol149</t>
  </si>
  <si>
    <t>Pol151</t>
  </si>
  <si>
    <t>CYKY 4x10 mm2, pevne montaž</t>
  </si>
  <si>
    <t>Pol152</t>
  </si>
  <si>
    <t>Pol153</t>
  </si>
  <si>
    <t>Pol154</t>
  </si>
  <si>
    <t>Pol155</t>
  </si>
  <si>
    <t xml:space="preserve">FXPM25 Trubka FXPM 25 montaž </t>
  </si>
  <si>
    <t>Pol156</t>
  </si>
  <si>
    <t>Pol157</t>
  </si>
  <si>
    <t>Pol158</t>
  </si>
  <si>
    <t>Pol159</t>
  </si>
  <si>
    <t>Pol160</t>
  </si>
  <si>
    <t xml:space="preserve">Drát 8 Drát průměr 8 mm, pevne montaž </t>
  </si>
  <si>
    <t>Pol161</t>
  </si>
  <si>
    <t>Svorka</t>
  </si>
  <si>
    <t>Pol162</t>
  </si>
  <si>
    <t xml:space="preserve">SU univerzální montaž </t>
  </si>
  <si>
    <t>Montáž rozvodnic oceloplechových nebo plastových běžných, hmotnosti</t>
  </si>
  <si>
    <t>Pol163</t>
  </si>
  <si>
    <t>Montaž rozvodníc ocelplechových do 20 kg</t>
  </si>
  <si>
    <t>Pol164</t>
  </si>
  <si>
    <t>Do   2,5 mm2</t>
  </si>
  <si>
    <t>Pol165</t>
  </si>
  <si>
    <t>Do  10   mm2</t>
  </si>
  <si>
    <t>VYTÝČENÍ TRATI</t>
  </si>
  <si>
    <t>Pol166</t>
  </si>
  <si>
    <t>Venkovní vedení nn v přehledném terénu</t>
  </si>
  <si>
    <t>ZÁKLAD A JINÉ ZAŘÍZENÍ VYKOP JAMY PRE STOŽIAR BETONOVÝ</t>
  </si>
  <si>
    <t>Pol167</t>
  </si>
  <si>
    <t>Zemina třídy 1-2,ručně</t>
  </si>
  <si>
    <t>Pol168</t>
  </si>
  <si>
    <t>betonový základ</t>
  </si>
  <si>
    <t>ODVOZ ZEMINY</t>
  </si>
  <si>
    <t>Pol169</t>
  </si>
  <si>
    <t>Naložení,rozhoz,úprava povrchu</t>
  </si>
  <si>
    <t>HLOUBENÍ KABELOVÉ RÝHY</t>
  </si>
  <si>
    <t>Pol170</t>
  </si>
  <si>
    <t>Zemina třídy 2, šíře 500mm,hloubka 700mm</t>
  </si>
  <si>
    <t>Pol171</t>
  </si>
  <si>
    <t>Zemina třídy 2, šíře 500mm,hloubka 350mm</t>
  </si>
  <si>
    <t>RÝHA PRO SPOJKU KAB.DO 10kV</t>
  </si>
  <si>
    <t>Pol172</t>
  </si>
  <si>
    <t>V zemine třídy 2</t>
  </si>
  <si>
    <t>D16</t>
  </si>
  <si>
    <t>ZŘÍZENÍ KABELOVÉHO LOŽE</t>
  </si>
  <si>
    <t>Pol173</t>
  </si>
  <si>
    <t>Z kopaného piesku vrstvy 10cm so zakrytím kabla s ochrann. platňou KPL</t>
  </si>
  <si>
    <t>D17</t>
  </si>
  <si>
    <t>FOLIE VÝSTRAŽNÁ Z PVC</t>
  </si>
  <si>
    <t>Pol174</t>
  </si>
  <si>
    <t>Do šířky 20cm+ materiál</t>
  </si>
  <si>
    <t>D18</t>
  </si>
  <si>
    <t>ZÁHOZ KABELOVÉ RÝHY</t>
  </si>
  <si>
    <t>D19</t>
  </si>
  <si>
    <t>ZÁKLAD Z PROSTÉHO BETONU</t>
  </si>
  <si>
    <t>Pol175</t>
  </si>
  <si>
    <t>Do rostlé zeminy bez bednění</t>
  </si>
  <si>
    <t>D21</t>
  </si>
  <si>
    <t xml:space="preserve">Demontaž a odvoz stožiarov </t>
  </si>
  <si>
    <t>175DEM</t>
  </si>
  <si>
    <t xml:space="preserve">Odborná demontaž stožiarov a odvoz stožiarov VO do vzdialenosti 10km , poplatok za skladku </t>
  </si>
  <si>
    <t>-670939811</t>
  </si>
  <si>
    <t>D22</t>
  </si>
  <si>
    <t xml:space="preserve">REVIZNE SKUSKY </t>
  </si>
  <si>
    <t>Pol176</t>
  </si>
  <si>
    <t xml:space="preserve">SO13 - SO13   ROZVODY NN </t>
  </si>
  <si>
    <t>SO13.1 - SO13.1 Materiál -  rozvody NN</t>
  </si>
  <si>
    <t>Ing.Alchus</t>
  </si>
  <si>
    <t xml:space="preserve">    D1 - STLPIK</t>
  </si>
  <si>
    <t xml:space="preserve">    D2 - KABEL SILOVÝ,IZOLACE PVC,1kV</t>
  </si>
  <si>
    <t xml:space="preserve">    D3 - KABEL SILOVÝ,IZOLACE PVC</t>
  </si>
  <si>
    <t xml:space="preserve">    D4 - TRUBKA</t>
  </si>
  <si>
    <t xml:space="preserve">    D6 - ZINKOVANÉ PROVEDENÍ</t>
  </si>
  <si>
    <t xml:space="preserve">    D8 - SVORKA HROMOSVODNÍ,UZEMŇOVACÍ</t>
  </si>
  <si>
    <t xml:space="preserve">    D9 - ZEMNIČE</t>
  </si>
  <si>
    <t>STLPIK</t>
  </si>
  <si>
    <t>Pol177</t>
  </si>
  <si>
    <t>energetický stlpik "ES";viď. legenda</t>
  </si>
  <si>
    <t>KABEL SILOVÝ,IZOLACE PVC,1kV</t>
  </si>
  <si>
    <t>Pol178</t>
  </si>
  <si>
    <t>AYKY-J 3x120+70 , pevne</t>
  </si>
  <si>
    <t>Pol179</t>
  </si>
  <si>
    <t>AYKY-J 4x25 , pevne</t>
  </si>
  <si>
    <t>Pol180</t>
  </si>
  <si>
    <t>CYKY-J 5x4 , pevne</t>
  </si>
  <si>
    <t>Pol181</t>
  </si>
  <si>
    <t>CYKY-J 5x6 , pevne</t>
  </si>
  <si>
    <t>Pol182</t>
  </si>
  <si>
    <t>CYKY-J 5x10 , pevne</t>
  </si>
  <si>
    <t>Pol183</t>
  </si>
  <si>
    <t>CYKY-J 5x16 , pevne</t>
  </si>
  <si>
    <t>Pol184</t>
  </si>
  <si>
    <t>CYKY-J 3x2.5 , pevne</t>
  </si>
  <si>
    <t>Pol185</t>
  </si>
  <si>
    <t>CYKY-J 3x 6 , pevne</t>
  </si>
  <si>
    <t>Pol186</t>
  </si>
  <si>
    <t>FXKVS90 Trubka FXKV 90,PE,-40-¸ 100-C</t>
  </si>
  <si>
    <t>Pol187</t>
  </si>
  <si>
    <t>FXKVS160 Trubka FXKV 160,PE,-40-¸ 100-C</t>
  </si>
  <si>
    <t>Pol188</t>
  </si>
  <si>
    <t>FXKVS50 Trubka FXKV 50,PE,-40-¸ 100-C</t>
  </si>
  <si>
    <t>Pol189</t>
  </si>
  <si>
    <t>FXK200 Trubka FXK 200 černá</t>
  </si>
  <si>
    <t>Pol190</t>
  </si>
  <si>
    <t>FXKVM90 Spojka pro FXKV90, do země</t>
  </si>
  <si>
    <t>Pol191</t>
  </si>
  <si>
    <t>FXKVM110 Spojka pro FXKV110, do země</t>
  </si>
  <si>
    <t>Pol192</t>
  </si>
  <si>
    <t>FXKVM160 Spojka pro FXKV160, do země</t>
  </si>
  <si>
    <t>Pol193</t>
  </si>
  <si>
    <t>viečko KVK 200</t>
  </si>
  <si>
    <t>Pol194</t>
  </si>
  <si>
    <t>rozvádzač RE-RH1</t>
  </si>
  <si>
    <t>Pol195</t>
  </si>
  <si>
    <t>Pol196</t>
  </si>
  <si>
    <t>Akustická signalizácia pri pohybe stĺpika</t>
  </si>
  <si>
    <t>Pol197</t>
  </si>
  <si>
    <t>Oceľový pozinkovaný kôš pre uloženie stĺpika 275/600 do zeme</t>
  </si>
  <si>
    <t>Pol198</t>
  </si>
  <si>
    <t>Vyhrievanie telesa stlpika</t>
  </si>
  <si>
    <t>Pol199</t>
  </si>
  <si>
    <t>Riadiaca jednotka</t>
  </si>
  <si>
    <t>Pol200</t>
  </si>
  <si>
    <t>Bezpečnostné a riadiace prvky</t>
  </si>
  <si>
    <t>Pol201</t>
  </si>
  <si>
    <t>Ovladanie na stálej službe MSP</t>
  </si>
  <si>
    <t>Pol202</t>
  </si>
  <si>
    <t>Prenosová technológia signálov a kabeláž</t>
  </si>
  <si>
    <t>ZINKOVANÉ PROVEDENÍ</t>
  </si>
  <si>
    <t>Pol206</t>
  </si>
  <si>
    <t>Drát 10 drát o 10mm(0,62kg/m), pevne</t>
  </si>
  <si>
    <t>SVORKA HROMOSVODNÍ,UZEMŇOVACÍ</t>
  </si>
  <si>
    <t>Pol207</t>
  </si>
  <si>
    <t>SR2dv svorka páska diagonální velká</t>
  </si>
  <si>
    <t>ZEMNIČE</t>
  </si>
  <si>
    <t>Pol208</t>
  </si>
  <si>
    <t>ZT 2,0 zemnící tyč o 25mm, L 2000mm</t>
  </si>
  <si>
    <t>71222452</t>
  </si>
  <si>
    <t>SO13.2 - SO13.2  Montaž -  rozvody NN</t>
  </si>
  <si>
    <t xml:space="preserve">    D5 - Montáž rozvodnic oceloplechových nebo plastových běžných, hmotnosti</t>
  </si>
  <si>
    <t xml:space="preserve">    D7 - OCELOVÝ DRÁT POZINKOVANÝ</t>
  </si>
  <si>
    <t xml:space="preserve">    D11 - HLOUBENÍ KABELOVÉ RÝHY</t>
  </si>
  <si>
    <t xml:space="preserve">    D12 - RÝHA PRO SPOJKU KAB.DO 10kV</t>
  </si>
  <si>
    <t xml:space="preserve">    D13 - ZŘÍZENÍ KABELOVÉHO LOŽE</t>
  </si>
  <si>
    <t xml:space="preserve">    D14 - FOLIE VÝSTRAŽNÁ Z PVC</t>
  </si>
  <si>
    <t xml:space="preserve">    D15 - ZÁHOZ KABELOVÉ RÝHY</t>
  </si>
  <si>
    <t xml:space="preserve">    D16 - ZÁKLAD Z PROSTÉHO BETONU</t>
  </si>
  <si>
    <t xml:space="preserve">    D17d - demontaže</t>
  </si>
  <si>
    <t xml:space="preserve">    D18 - PROVEDENI REVIZNICH ZKOUSEK DLE CSN 331500</t>
  </si>
  <si>
    <t>Pol217</t>
  </si>
  <si>
    <t>Pol218</t>
  </si>
  <si>
    <t>Pol219</t>
  </si>
  <si>
    <t>Pol220</t>
  </si>
  <si>
    <t>Pol221</t>
  </si>
  <si>
    <t>Pol222</t>
  </si>
  <si>
    <t>Pol223</t>
  </si>
  <si>
    <t>Pol224</t>
  </si>
  <si>
    <t>Pol225</t>
  </si>
  <si>
    <t>Pol226</t>
  </si>
  <si>
    <t>Pol227</t>
  </si>
  <si>
    <t>Pol228</t>
  </si>
  <si>
    <t>Pol229</t>
  </si>
  <si>
    <t>Pol230</t>
  </si>
  <si>
    <t>Pol231</t>
  </si>
  <si>
    <t>Pol232</t>
  </si>
  <si>
    <t>Pol233</t>
  </si>
  <si>
    <t>Pol235</t>
  </si>
  <si>
    <t>Pol236</t>
  </si>
  <si>
    <t>Pol237</t>
  </si>
  <si>
    <t>Pol238</t>
  </si>
  <si>
    <t>Pol239</t>
  </si>
  <si>
    <t>Pol240</t>
  </si>
  <si>
    <t>Pol241</t>
  </si>
  <si>
    <t>Pol242</t>
  </si>
  <si>
    <t>Pol243</t>
  </si>
  <si>
    <t>Uvedenie do prevádzky, zaškolenie, revizna správa</t>
  </si>
  <si>
    <t>Pol244</t>
  </si>
  <si>
    <t>Stavebné práce</t>
  </si>
  <si>
    <t>Pol245</t>
  </si>
  <si>
    <t>přes 100 do 150 kg</t>
  </si>
  <si>
    <t>OCELOVÝ DRÁT POZINKOVANÝ</t>
  </si>
  <si>
    <t>Pol246</t>
  </si>
  <si>
    <t>Pol247</t>
  </si>
  <si>
    <t>SR2 monáž</t>
  </si>
  <si>
    <t>Pol248</t>
  </si>
  <si>
    <t>Pol249</t>
  </si>
  <si>
    <t>Pol250</t>
  </si>
  <si>
    <t>Pol251</t>
  </si>
  <si>
    <t>Pol252</t>
  </si>
  <si>
    <t>Pol253</t>
  </si>
  <si>
    <t>Z kopaného piesku vrstvy 10cm so zakrytím kabla s ochrann. platňou KPL +PIESOK</t>
  </si>
  <si>
    <t>Pol254</t>
  </si>
  <si>
    <t>Do šířky 20cm + FOLIA</t>
  </si>
  <si>
    <t>Pol447</t>
  </si>
  <si>
    <t>Pol448</t>
  </si>
  <si>
    <t>Pol449</t>
  </si>
  <si>
    <t>D17d</t>
  </si>
  <si>
    <t>demontaže</t>
  </si>
  <si>
    <t>Pol450</t>
  </si>
  <si>
    <t>demontáž betón. stlpa</t>
  </si>
  <si>
    <t>Pol451</t>
  </si>
  <si>
    <t>demontáž vzdušného vedenia</t>
  </si>
  <si>
    <t>Pol452</t>
  </si>
  <si>
    <t>demontáž info panela</t>
  </si>
  <si>
    <t>Pol453</t>
  </si>
  <si>
    <t>prekládka parkovacieho automatu</t>
  </si>
  <si>
    <t>Pol454</t>
  </si>
  <si>
    <t>montážna plošina</t>
  </si>
  <si>
    <t>Pol455</t>
  </si>
  <si>
    <t>-1950713106</t>
  </si>
  <si>
    <t>PROVEDENI REVIZNICH ZKOUSEK DLE CSN 331500</t>
  </si>
  <si>
    <t>HZS1rev</t>
  </si>
  <si>
    <t>SO14 - SO14 SLABOPRÚDOVÉ ROZVODY</t>
  </si>
  <si>
    <t>SO14.1 - SO14.1 Slaboprúdové rozvody - materiál</t>
  </si>
  <si>
    <t xml:space="preserve">D1 - Obnova námestia SNP, Trnava, pozemky s parc. č.: 8833/1 - 4, 8831 k.u. Trnava   </t>
  </si>
  <si>
    <t xml:space="preserve">    D2 - SO 14 Slaboprúdové rozvody   </t>
  </si>
  <si>
    <t xml:space="preserve">Obnova námestia SNP, Trnava, pozemky s parc. č.: 8833/1 - 4, 8831 k.u. Trnava   </t>
  </si>
  <si>
    <t xml:space="preserve">SO 14 Slaboprúdové rozvody   </t>
  </si>
  <si>
    <t>Pol351</t>
  </si>
  <si>
    <t xml:space="preserve"> Optopipe VL10 - 40 modrá, pásiky a popis podľa požiadavky</t>
  </si>
  <si>
    <t>Pol352</t>
  </si>
  <si>
    <t xml:space="preserve"> Optopipe VL10 - 40 červená, pásiky a popis podľa požiadavky</t>
  </si>
  <si>
    <t>Pol353</t>
  </si>
  <si>
    <t>Rúrka ohybná, 450N/5cm,-25až60°C,PE-HD</t>
  </si>
  <si>
    <t>Pol354</t>
  </si>
  <si>
    <t>Zaťahovací drôt opláštený</t>
  </si>
  <si>
    <t>Pol355</t>
  </si>
  <si>
    <t>Zväzok RW 7x 12/8 materiál VL10 modrá, farebné kódovanie podľa požiadavky, alt. HDPE40/34+5x8/10</t>
  </si>
  <si>
    <t>Pol356</t>
  </si>
  <si>
    <t>Komora PolyVault 640/640 s poklopom pre inštaláciu zámkovej dlažby, resp. zatrávnenia, vodotesná, pre inštalácie IT kabeláže</t>
  </si>
  <si>
    <t>Pol357</t>
  </si>
  <si>
    <t>HDPE vstup pre káblovú komoru na HDPE VL10</t>
  </si>
  <si>
    <t>Pol358</t>
  </si>
  <si>
    <t>Skrinka rozvodná 1031500 380x300x210, IP66, vrátane vnútornej výbavy (svorky, ističe, DIN lišta)</t>
  </si>
  <si>
    <t>Pol359</t>
  </si>
  <si>
    <t>Prepäťová ochrana pre Ethernet 10 Gbit/s (Cat.6A) s PoE režimu A, B, 2 kA (10/350 µs)</t>
  </si>
  <si>
    <t>Pol360</t>
  </si>
  <si>
    <t>Pol361</t>
  </si>
  <si>
    <t>Oceľový pozinkovaný kontajner pre uloženie stĺpika 275/600 do zeme (výkop a zabetónovanie)</t>
  </si>
  <si>
    <t>Pol362</t>
  </si>
  <si>
    <t>Riadiaca jednotka stĺpika - osadenie s programovaním</t>
  </si>
  <si>
    <t>Pol363</t>
  </si>
  <si>
    <t>Riadenie  stĺpikov z pultu MsP Trnava (kompatiblilné s jestvujúcim ovládaním)</t>
  </si>
  <si>
    <t>Pol364</t>
  </si>
  <si>
    <t>Trpaslíčie návestidlo dvojfarebnej sústavy plastové umiestnené na trubke dopravného značenia</t>
  </si>
  <si>
    <t>Pol365</t>
  </si>
  <si>
    <t>Oceľová pozinkovaná trubka O 60 mm pre semafory so zabetónovaním</t>
  </si>
  <si>
    <t>Pol366</t>
  </si>
  <si>
    <t>Magnetický bezpečnostný indukčný detektor</t>
  </si>
  <si>
    <t>Pol367</t>
  </si>
  <si>
    <t>Indukčná bezpečnostná slučka 7,6m navinutá do vozovky obojsmerne s prípojným káblom 30m</t>
  </si>
  <si>
    <t>Pol368</t>
  </si>
  <si>
    <t>Optický kábel s dvojitým plášťom 12fof SM OS1</t>
  </si>
  <si>
    <t>Pol369</t>
  </si>
  <si>
    <t>LCS-KÁBEL F/UTP KAT.6A LSZH</t>
  </si>
  <si>
    <t>Pol370</t>
  </si>
  <si>
    <t>Modul RJ45 LCS2 typ keystone 1, Cat.6A STP</t>
  </si>
  <si>
    <t>Pol371</t>
  </si>
  <si>
    <t>LCS-OPTICKÁ VAŇA</t>
  </si>
  <si>
    <t>Pol372</t>
  </si>
  <si>
    <t>Optická kazeta pre konsolidačný bod</t>
  </si>
  <si>
    <t>Pol373</t>
  </si>
  <si>
    <t>LCS-DRŽIAK ZVAROV PRE 12 VL</t>
  </si>
  <si>
    <t>Pol374</t>
  </si>
  <si>
    <t>LCS-PIGTAIL LC 9/125 1M</t>
  </si>
  <si>
    <t>Pol375</t>
  </si>
  <si>
    <t>LCS-OCHRANNÁ RÚRKA 40MM</t>
  </si>
  <si>
    <t>Pol380</t>
  </si>
  <si>
    <t>Optický LC patch kábel  SM 9/125µ OS1, dĺžka 2m</t>
  </si>
  <si>
    <t>Pol381</t>
  </si>
  <si>
    <t>Patch Kábel S/FTP Cat. 6A Premium, component, 2 m</t>
  </si>
  <si>
    <t>Pol382</t>
  </si>
  <si>
    <t>Napájací blok pre inštalačnú skriňu 5x zásuvka 230V/IEC</t>
  </si>
  <si>
    <t>Pol383</t>
  </si>
  <si>
    <t>UBNT UniFiSwitch US-8-150W</t>
  </si>
  <si>
    <t>Pol384</t>
  </si>
  <si>
    <t>UBNT U Fiber, Single-Mode Module, 1G, BiDi</t>
  </si>
  <si>
    <t>Pol385</t>
  </si>
  <si>
    <t>Licencia pre správu UniFiSwitch</t>
  </si>
  <si>
    <t>Pol386</t>
  </si>
  <si>
    <t>UBNT UniFi AP AC Outdoor MIMO 2,4GHz/5GHz</t>
  </si>
  <si>
    <t>Pol387</t>
  </si>
  <si>
    <t>Licencia pre správu UniFi AP AC</t>
  </si>
  <si>
    <t>Pol388</t>
  </si>
  <si>
    <t>License for recording one IP-camera on a GeViScope or re_porter system</t>
  </si>
  <si>
    <t>Pol389</t>
  </si>
  <si>
    <t>"High resolution 1/2.8''-CMOS 2-Megapixel 1080p Day/Night IP Bullet camera for outd.</t>
  </si>
  <si>
    <t>Pol390</t>
  </si>
  <si>
    <t>Podkladní krabička pro napojení kabeláže s montáží na sloup.</t>
  </si>
  <si>
    <t>Pol391</t>
  </si>
  <si>
    <t>License for extending the allowed database capacity by additional 1 TB on a; GeViScope, GeViStore or re_porter system</t>
  </si>
  <si>
    <t>Pol392</t>
  </si>
  <si>
    <t>Pracovní stanice pro systém se softwarem G-View a G-Set s výstupem na dva monitory. Procesor Intel Core i7 řady 47xx, OS Windows 8.1 Pro 64bit - Cz OEM na SSD disku. Určeno pro montáž do 19" racku - výška 2U, nebo desktop. Vide</t>
  </si>
  <si>
    <t>Pol393</t>
  </si>
  <si>
    <t>Ozn. 240V5QDAB, 23.8" ads-IPS LCD 16:9, 1920x1080, 20mil:1, 250cd, 5ms, VGA/ DVI/ HDMI s MHL</t>
  </si>
  <si>
    <t>Pol394</t>
  </si>
  <si>
    <t>stojan,LCD držiak na monitor LCD Monitor</t>
  </si>
  <si>
    <t>Pol395</t>
  </si>
  <si>
    <t>Microsoft Wireless Desktop 900, CZ/SK, Black</t>
  </si>
  <si>
    <t>Pol396</t>
  </si>
  <si>
    <t>HDPE trubička 10/8mm červená</t>
  </si>
  <si>
    <t>Pol397</t>
  </si>
  <si>
    <t>HDPE trubička 10/8mm zelená</t>
  </si>
  <si>
    <t>Pol398</t>
  </si>
  <si>
    <t>HDPE trubička 10/8mm modrá</t>
  </si>
  <si>
    <t>Pol399</t>
  </si>
  <si>
    <t>HDPE trubička 12/8 pre priamu pokládku do zeme</t>
  </si>
  <si>
    <t>Pol400</t>
  </si>
  <si>
    <t>opt.minikábel 24vl.SM</t>
  </si>
  <si>
    <t>Pol401</t>
  </si>
  <si>
    <t>cabel cat5e dvojity plášt PVC</t>
  </si>
  <si>
    <t>Pol402</t>
  </si>
  <si>
    <t>skrinka Micos ORU 3</t>
  </si>
  <si>
    <t>Pol403</t>
  </si>
  <si>
    <t>spojka MT 10mm</t>
  </si>
  <si>
    <t>Pol404</t>
  </si>
  <si>
    <t>koncovka MT 10mm</t>
  </si>
  <si>
    <t>Pol405</t>
  </si>
  <si>
    <t>marker rezonančný</t>
  </si>
  <si>
    <t>Pol406</t>
  </si>
  <si>
    <t>spojka multirúrová 3-port vodotesná</t>
  </si>
  <si>
    <t>Pol407</t>
  </si>
  <si>
    <t>spojka multirúrová  2-port vodotesná</t>
  </si>
  <si>
    <t>Pol408</t>
  </si>
  <si>
    <t>modul kaziet Micos</t>
  </si>
  <si>
    <t>Pol409</t>
  </si>
  <si>
    <t>opt.patchcord SC/SC 5m</t>
  </si>
  <si>
    <t>Pol410</t>
  </si>
  <si>
    <t>opt.box 12vl. osadený SC/PC</t>
  </si>
  <si>
    <t>Pol411</t>
  </si>
  <si>
    <t>zdroj PoE 48V</t>
  </si>
  <si>
    <t>Pol436</t>
  </si>
  <si>
    <t>signálna fólia LDPE 300 červená</t>
  </si>
  <si>
    <t>005720001300.S</t>
  </si>
  <si>
    <t>Osivá tráv - trávové semeno</t>
  </si>
  <si>
    <t>690654870</t>
  </si>
  <si>
    <t>196*0,01</t>
  </si>
  <si>
    <t>Pol440</t>
  </si>
  <si>
    <t>platne ochranné na káble, PVC, KPL 150/10/SLER YE, PVC</t>
  </si>
  <si>
    <t>Pol441</t>
  </si>
  <si>
    <t>Piesok, pieskové lôžko</t>
  </si>
  <si>
    <t xml:space="preserve">SO14.2 - SO14.2 Slaboprúdové rozvody - montaž </t>
  </si>
  <si>
    <t>Pol255</t>
  </si>
  <si>
    <t>Optopipe VL10 - 40 modrá, pásiky a popis podľa požiadavky</t>
  </si>
  <si>
    <t>Pol256</t>
  </si>
  <si>
    <t>Optopipe VL10 - 40 červená, pásiky a popis podľa požiadavky</t>
  </si>
  <si>
    <t>Pol257</t>
  </si>
  <si>
    <t>Pol258</t>
  </si>
  <si>
    <t>Pol259</t>
  </si>
  <si>
    <t>Pol260</t>
  </si>
  <si>
    <t>Komora 640/640 s poklopom pre inštaláciu zámkovej dlažby, resp. zatrávnenia, vodotesná, pre inštalácie IT kabeláže</t>
  </si>
  <si>
    <t>Pol261</t>
  </si>
  <si>
    <t>Pol262</t>
  </si>
  <si>
    <t>Pol263</t>
  </si>
  <si>
    <t>Pol264</t>
  </si>
  <si>
    <t>Pol265</t>
  </si>
  <si>
    <t>Pol266</t>
  </si>
  <si>
    <t>Pol267</t>
  </si>
  <si>
    <t>Pol268</t>
  </si>
  <si>
    <t>Pol269</t>
  </si>
  <si>
    <t>Pol270</t>
  </si>
  <si>
    <t>Pol271</t>
  </si>
  <si>
    <t>Pol272</t>
  </si>
  <si>
    <t>Pol273</t>
  </si>
  <si>
    <t>Pol274</t>
  </si>
  <si>
    <t>Pol275</t>
  </si>
  <si>
    <t>Pol276</t>
  </si>
  <si>
    <t>Pol277</t>
  </si>
  <si>
    <t>Pol278</t>
  </si>
  <si>
    <t>Pol279</t>
  </si>
  <si>
    <t>Pol280</t>
  </si>
  <si>
    <t>Zafúknutie optického káblu do mikrotrubičky</t>
  </si>
  <si>
    <t>Pol281</t>
  </si>
  <si>
    <t>Rozvláknenie optického káblu</t>
  </si>
  <si>
    <t>Pol282</t>
  </si>
  <si>
    <t>Meranie optického vlákna</t>
  </si>
  <si>
    <t>Pol283</t>
  </si>
  <si>
    <t>Meranie F/UTP kábla</t>
  </si>
  <si>
    <t>Pol284</t>
  </si>
  <si>
    <t xml:space="preserve">Montaž kábla </t>
  </si>
  <si>
    <t>Pol285</t>
  </si>
  <si>
    <t>Pol286</t>
  </si>
  <si>
    <t>Pol287</t>
  </si>
  <si>
    <t>Pol288</t>
  </si>
  <si>
    <t>Pol289</t>
  </si>
  <si>
    <t>Pol290</t>
  </si>
  <si>
    <t>Pol291</t>
  </si>
  <si>
    <t>Pol292</t>
  </si>
  <si>
    <t>Pol293</t>
  </si>
  <si>
    <t>Pol294</t>
  </si>
  <si>
    <t>Pol295</t>
  </si>
  <si>
    <t>Pol296</t>
  </si>
  <si>
    <t>Pracovní stanice pro systém Geutebrück platformu G-Core se softwarem G-View a G-Set s výstupem na dva monitory. Procesor Intel Core i7 řady 47xx, OS Windows 8.1 Pro 64bit - Cz OEM na SSD disku. Určeno pro montáž do 19" racku - výška 2U, nebo desktop. Vide</t>
  </si>
  <si>
    <t>Pol297</t>
  </si>
  <si>
    <t>Philips 240V5QDAB, 23.8" ads-IPS LCD 16:9, 1920x1080, 20mil:1, 250cd, 5ms, VGA/ DVI/ HDMI s MHL</t>
  </si>
  <si>
    <t>Pol298</t>
  </si>
  <si>
    <t>stojan,LCD držiak na monitor LCD Monitor Mount with Double-Link Swing Arms</t>
  </si>
  <si>
    <t>Pol299</t>
  </si>
  <si>
    <t>Pol300</t>
  </si>
  <si>
    <t>Pol301</t>
  </si>
  <si>
    <t>Pol302</t>
  </si>
  <si>
    <t>Pol303</t>
  </si>
  <si>
    <t>Pol304</t>
  </si>
  <si>
    <t>Pol305</t>
  </si>
  <si>
    <t>Pol306</t>
  </si>
  <si>
    <t xml:space="preserve">Montaž  skrinky </t>
  </si>
  <si>
    <t>Pol307</t>
  </si>
  <si>
    <t>Montaž spojka MT 10mm</t>
  </si>
  <si>
    <t>Pol308</t>
  </si>
  <si>
    <t>Montaž  koncovka MT 10mm</t>
  </si>
  <si>
    <t>Pol309</t>
  </si>
  <si>
    <t>Montaž marker rezonančný</t>
  </si>
  <si>
    <t>Pol310</t>
  </si>
  <si>
    <t>Montža spojka multirúrová 3-port vodotesná</t>
  </si>
  <si>
    <t>Pol311</t>
  </si>
  <si>
    <t>Montaž spojka multirúrová  2-port vodotesná</t>
  </si>
  <si>
    <t>Pol312</t>
  </si>
  <si>
    <t>Montaž modul kaziet Micos</t>
  </si>
  <si>
    <t>Pol313</t>
  </si>
  <si>
    <t>M opt.patchcord SC/SC 5m</t>
  </si>
  <si>
    <t>Pol314</t>
  </si>
  <si>
    <t>M opt.box 12vl. osadený SC/PC</t>
  </si>
  <si>
    <t>Pol315</t>
  </si>
  <si>
    <t>M zdroj PoE 48V</t>
  </si>
  <si>
    <t>Pol316</t>
  </si>
  <si>
    <t>dofukovanie 3x MT do HDPE</t>
  </si>
  <si>
    <t>Pol317</t>
  </si>
  <si>
    <t>zafukovanie OK</t>
  </si>
  <si>
    <t>Pol318</t>
  </si>
  <si>
    <t>zafukovanie FTP</t>
  </si>
  <si>
    <t>Pol319</t>
  </si>
  <si>
    <t>lokalizácia zemnej šachty, odkopanie</t>
  </si>
  <si>
    <t>Pol320</t>
  </si>
  <si>
    <t>montáž multirúrovej spojky</t>
  </si>
  <si>
    <t>Pol321</t>
  </si>
  <si>
    <t>zvar opt.vlákna</t>
  </si>
  <si>
    <t>Pol322</t>
  </si>
  <si>
    <t>meranie OTDR</t>
  </si>
  <si>
    <t>vl.</t>
  </si>
  <si>
    <t>Pol323</t>
  </si>
  <si>
    <t>príprava opt.kábla do 48vl.</t>
  </si>
  <si>
    <t>Pol324</t>
  </si>
  <si>
    <t>montáž aktivnich prvkov siete</t>
  </si>
  <si>
    <t>Pol325</t>
  </si>
  <si>
    <t>montáž hotspotu na stožiar, vrátane materiálu</t>
  </si>
  <si>
    <t>Pol328</t>
  </si>
  <si>
    <t>sňatie drnu</t>
  </si>
  <si>
    <t>Pol329</t>
  </si>
  <si>
    <t>hydrualické pretlačenie otvoru o priemere 145 mm za bm</t>
  </si>
  <si>
    <t>Pol330</t>
  </si>
  <si>
    <t>jednorázový manipulačný poplatok za jeden pretlak</t>
  </si>
  <si>
    <t>Pol331</t>
  </si>
  <si>
    <t>Montaž chraničky DN110</t>
  </si>
  <si>
    <t>Pol332</t>
  </si>
  <si>
    <t>dopravné náklady stroja</t>
  </si>
  <si>
    <t>Pol333</t>
  </si>
  <si>
    <t>káblová ryha š=40cm hl. 80cm, zem. tr. 4, ručne</t>
  </si>
  <si>
    <t>Pol334</t>
  </si>
  <si>
    <t>zásyp ryhy š=540cm hl. 80cm, zem. tr. 4</t>
  </si>
  <si>
    <t>Pol335</t>
  </si>
  <si>
    <t>hutnenie zeminy pri záhoze</t>
  </si>
  <si>
    <t>Pol336</t>
  </si>
  <si>
    <t>zriadenie káblového lôžka</t>
  </si>
  <si>
    <t>Pol337</t>
  </si>
  <si>
    <t>Montaž križovanie s potrubím</t>
  </si>
  <si>
    <t>Pol338</t>
  </si>
  <si>
    <t>Montaž krizovanie  s silovym kabelom</t>
  </si>
  <si>
    <t>Pol339</t>
  </si>
  <si>
    <t>zriad. a odstran. provizornej lavky</t>
  </si>
  <si>
    <t>Pol340</t>
  </si>
  <si>
    <t>Montaž signálna fólia LDPE 300 červená</t>
  </si>
  <si>
    <t>Pol341</t>
  </si>
  <si>
    <t>Montaž prieraz v stene - betón do 45 cm</t>
  </si>
  <si>
    <t>Pol342</t>
  </si>
  <si>
    <t>Osiatie povrchu trávou alebo znovuzriadenie kamenného sypaného povrchu</t>
  </si>
  <si>
    <t>Pol343</t>
  </si>
  <si>
    <t>provizórna úprava terénu, zem. tr. 4</t>
  </si>
  <si>
    <t>Pol344</t>
  </si>
  <si>
    <t>Pol345</t>
  </si>
  <si>
    <t>Uprava  pieskové lôžko</t>
  </si>
  <si>
    <t>Pol346</t>
  </si>
  <si>
    <t>Dielenská dokumentácia</t>
  </si>
  <si>
    <t>Pol348</t>
  </si>
  <si>
    <t xml:space="preserve">Pomocné práce  pre montaž </t>
  </si>
  <si>
    <t>vykop</t>
  </si>
  <si>
    <t xml:space="preserve">vykop pre zaklady </t>
  </si>
  <si>
    <t>16,693</t>
  </si>
  <si>
    <t xml:space="preserve">SO15 - SO15 MOBILIÁR A DROBNÁ ARCHITEKTÚRA </t>
  </si>
  <si>
    <t xml:space="preserve">    9d - Demontaž </t>
  </si>
  <si>
    <t>133111101.S</t>
  </si>
  <si>
    <t>Hĺbenie šachiet v  horninách tr. 1 a 2 súdržných - ručným náradím plocha výkopu</t>
  </si>
  <si>
    <t>-390290559</t>
  </si>
  <si>
    <t>0,5*0,5*0,8*20*2  "  01  lavička 20ks /2 patky</t>
  </si>
  <si>
    <t xml:space="preserve">0,5*0,5*0,5*21  " 02  stojan na bicykle /1 pätka </t>
  </si>
  <si>
    <t xml:space="preserve">Medzisúčet  v.č.02 </t>
  </si>
  <si>
    <t xml:space="preserve">0,5*0,5*0,5*25  " 03 stlpik /1 patka </t>
  </si>
  <si>
    <t>Medzisúčet  v.č.02</t>
  </si>
  <si>
    <t>0,35*0,35*0,35*24 " 06 odpadkový kôš /1 pätka</t>
  </si>
  <si>
    <t xml:space="preserve">Medzisúčet  v.č.02  </t>
  </si>
  <si>
    <t xml:space="preserve">0,57*(1,1*0,5)*4  "  07  inf. panel  1 panel / 1 základ -6 kotiev </t>
  </si>
  <si>
    <t xml:space="preserve">Súčet  v.č. 01 Situácia </t>
  </si>
  <si>
    <t>162201102.S</t>
  </si>
  <si>
    <t>Vodorovné premiestnenie výkopku z horniny 1-4 nad 20-50m</t>
  </si>
  <si>
    <t>-868055067</t>
  </si>
  <si>
    <t>167101100.S</t>
  </si>
  <si>
    <t>Nakladanie výkopku tr.1-4 ručne</t>
  </si>
  <si>
    <t>-1544111767</t>
  </si>
  <si>
    <t>162501102.S</t>
  </si>
  <si>
    <t>Vodorovné premiestnenie výkopku po spevnenej ceste z horniny tr.1-4, do 100 m3 na vzdialenosť do 3000 m</t>
  </si>
  <si>
    <t>1397806173</t>
  </si>
  <si>
    <t>1435493183</t>
  </si>
  <si>
    <t>vykop*1,7*1,15  " nakyprenie 15%</t>
  </si>
  <si>
    <t>274313612.S</t>
  </si>
  <si>
    <t>Betón základových pásov, prostý tr. C 20/25- XC2(SK)</t>
  </si>
  <si>
    <t>1664485626</t>
  </si>
  <si>
    <t xml:space="preserve">0,5*(1,1*0,6)*2 " 05 Informačný nosič základ </t>
  </si>
  <si>
    <t xml:space="preserve">0,5*(1,1*0,57)*4   " 07 inf. panel základ </t>
  </si>
  <si>
    <t xml:space="preserve">Medzisúčet v.č.02  </t>
  </si>
  <si>
    <t>274351217.S</t>
  </si>
  <si>
    <t>Debnenie stien základových pásov, zhotovenie-tradičné</t>
  </si>
  <si>
    <t>-1518532257</t>
  </si>
  <si>
    <t xml:space="preserve">0,6*(1,1+1,1+0,6+0,6)*2 " 05 Informačný nosič základ </t>
  </si>
  <si>
    <t xml:space="preserve">0,6*(1,1+1,1+0,57+0,57)*4   " 07 inf. panel základ </t>
  </si>
  <si>
    <t>274351218.S</t>
  </si>
  <si>
    <t>Debnenie stien základových pásov, odstránenie-tradičné</t>
  </si>
  <si>
    <t>-1880766027</t>
  </si>
  <si>
    <t>311101213.S</t>
  </si>
  <si>
    <t xml:space="preserve">Vytvorenie prestupov v múroch z betónu a železobetónu </t>
  </si>
  <si>
    <t>-47167483</t>
  </si>
  <si>
    <t>"  chránička pre prívod el.</t>
  </si>
  <si>
    <t>1,5*2  " ozn.05 inf. nosič v.č.02</t>
  </si>
  <si>
    <t>1,5*2  " ozn.07 inf. panel v.č.02</t>
  </si>
  <si>
    <t>345710008415.S</t>
  </si>
  <si>
    <t>Rúrka ohybná 1216E so strednou mechanickou odolnosťou z PVC, samozhášavá, D 16 mm</t>
  </si>
  <si>
    <t>-573509254</t>
  </si>
  <si>
    <t>6*1,01 'Prepočítané koeficientom množstva</t>
  </si>
  <si>
    <t>936124121.S</t>
  </si>
  <si>
    <t xml:space="preserve">Osadenie parkovej lavičky so zabetonováním nôh C20/25-XC(SK) </t>
  </si>
  <si>
    <t>-67366447</t>
  </si>
  <si>
    <t>" lavička  ozn.01  20ks  2pätky 500x500x1000mm /1 lavička</t>
  </si>
  <si>
    <t>20*2</t>
  </si>
  <si>
    <t xml:space="preserve">Súčet   v.č.02 rez základom </t>
  </si>
  <si>
    <t>553ozn.01</t>
  </si>
  <si>
    <t>Lavička parková s operadlom, oceľová konštrukcia RAL 7022, sedadlo z drev. hranolov -  v.č.02</t>
  </si>
  <si>
    <t>-1077377826</t>
  </si>
  <si>
    <t xml:space="preserve">"   ozn.01 Lavička  </t>
  </si>
  <si>
    <t xml:space="preserve">" lavička oc. nosná konšrukcie Pz </t>
  </si>
  <si>
    <t>" nosná konštr.  2 stlpiky v tvare osemhranu</t>
  </si>
  <si>
    <t xml:space="preserve">" sedacia časť drevenných hranolov </t>
  </si>
  <si>
    <t>936174311.S</t>
  </si>
  <si>
    <t xml:space="preserve">Osadenie stojana na bicykle so zabetonováním nôh C20/25-XC2(SK) </t>
  </si>
  <si>
    <t>1933655701</t>
  </si>
  <si>
    <t>" ozn.02    Stojan na bicykle   21ks/1 pätka  500x500x500mm</t>
  </si>
  <si>
    <t>Súčet  v.č. 02</t>
  </si>
  <si>
    <t>553ozn.02</t>
  </si>
  <si>
    <t>Stojan na bicykle, oc. žiarovo Pz konštrukcia RAL7022 osemhran 80mm v tvaret P, na zabetónovanie - v.č.02</t>
  </si>
  <si>
    <t>-585947191</t>
  </si>
  <si>
    <t>21  " stojan na bicykle 02</t>
  </si>
  <si>
    <t>936174319.S</t>
  </si>
  <si>
    <t>-843198720</t>
  </si>
  <si>
    <t>25  " ozn.03  Stlpik     25 ks 1 stlpik /1 pätka  500x500x500mm</t>
  </si>
  <si>
    <t xml:space="preserve">Súčet v.č02, </t>
  </si>
  <si>
    <t>553ozn.03</t>
  </si>
  <si>
    <t>Stlpik  oc. žiarovo Pz konštrukcia  RAL7022   osemhran 80mm , na zabetónovanie - ozn.03  v.č.02</t>
  </si>
  <si>
    <t>-1757097444</t>
  </si>
  <si>
    <t>25 " stlpik   03</t>
  </si>
  <si>
    <t>936104211.S</t>
  </si>
  <si>
    <t>Osadenie odpadkového koša do betonovej pätky C20/25-XC2(SK)</t>
  </si>
  <si>
    <t>1094944786</t>
  </si>
  <si>
    <t>" ozn.06 odpadkový kôš 1 kôš/ 1 pätka 350x350x350mm</t>
  </si>
  <si>
    <t>Súčet v.č02</t>
  </si>
  <si>
    <t>553ozn.06</t>
  </si>
  <si>
    <t>1182665595</t>
  </si>
  <si>
    <t xml:space="preserve">24 " 06 odpadkový kôš  </t>
  </si>
  <si>
    <t>936941131.S</t>
  </si>
  <si>
    <t>Osadenie  informačného nosiča kotevnými skrutkami bez zabetónovania nôh na pevný podklad</t>
  </si>
  <si>
    <t>1087604652</t>
  </si>
  <si>
    <t>" 05 Informačný nosič 2ks</t>
  </si>
  <si>
    <t>4*2</t>
  </si>
  <si>
    <t>553ozn.05</t>
  </si>
  <si>
    <t>-1010419922</t>
  </si>
  <si>
    <t xml:space="preserve">2  " informčNý   nosič </t>
  </si>
  <si>
    <t>936941132.S</t>
  </si>
  <si>
    <t>Osadenie informačný panel  kotevnými skrutkami bez zabetónovania nôh na pevný podklad</t>
  </si>
  <si>
    <t>-2030207194</t>
  </si>
  <si>
    <t xml:space="preserve">" 07 Informačný  panel  aytp. prvok mobiliáru </t>
  </si>
  <si>
    <t>4*6</t>
  </si>
  <si>
    <t>553ozn.07</t>
  </si>
  <si>
    <t>Informačný panel atyp  1750x800 sklo kalené  bezp. 12.12.4, informačné texty vytlačené špec. tlačou, nerez platne hr.10mm, nerezové skrutky -v.č.02</t>
  </si>
  <si>
    <t>477847369</t>
  </si>
  <si>
    <t>" 380+1750mm/800/25mm</t>
  </si>
  <si>
    <t xml:space="preserve">Súčet v.č.02  vid návrh </t>
  </si>
  <si>
    <t>9d</t>
  </si>
  <si>
    <t xml:space="preserve">Demontaž </t>
  </si>
  <si>
    <t>966001121.S</t>
  </si>
  <si>
    <t>Demontáž parkovej lavičky s betónovou pätkou,  -0,03400 t - ozn.L</t>
  </si>
  <si>
    <t>1220402509</t>
  </si>
  <si>
    <t>" demontaž lavičiek 16ks /2patky</t>
  </si>
  <si>
    <t>2*16</t>
  </si>
  <si>
    <t>966001131.S</t>
  </si>
  <si>
    <t>Demontáž stojana na bicykle s betónovou pätkou,  -0,01000 t - ozn.S</t>
  </si>
  <si>
    <t>-655859720</t>
  </si>
  <si>
    <t>25*1    " stojan na bicykle  v.č.03  1 patka</t>
  </si>
  <si>
    <t>966001163.S</t>
  </si>
  <si>
    <t>Demontáž reklamnej vitríny, informačného nosiča kotveného skrutkami na pevný podklad,  -0,06500 t - ozn.P</t>
  </si>
  <si>
    <t>-265782865</t>
  </si>
  <si>
    <t>2*2 " 2ks  inf. panel 2 kotvenia</t>
  </si>
  <si>
    <t>966001111.S</t>
  </si>
  <si>
    <t>Demontáž odpadkového koša s betónovou pätkou,  -0,02700 t  - ozn.K</t>
  </si>
  <si>
    <t>-1151445177</t>
  </si>
  <si>
    <t>8*1  "  1 odad kôš 1 patka</t>
  </si>
  <si>
    <t>966001R1.S</t>
  </si>
  <si>
    <t>Demontáž kontajnerov pre výsadbu,  -0,12500 t - ozn.Z</t>
  </si>
  <si>
    <t>695533202</t>
  </si>
  <si>
    <t xml:space="preserve">4  " kontajner na zelen </t>
  </si>
  <si>
    <t>979094111.S</t>
  </si>
  <si>
    <t>Nakladanie alebo prekladanie vybúraných hmôt alebo konštrukcií, presun  uloženie /podľa pokynov  investora</t>
  </si>
  <si>
    <t>1967687645</t>
  </si>
  <si>
    <t>1309962919</t>
  </si>
  <si>
    <t>-1982072354</t>
  </si>
  <si>
    <t>2,314*5 'Prepočítané koeficientom množstva</t>
  </si>
  <si>
    <t>1823205576</t>
  </si>
  <si>
    <t>-2030583475</t>
  </si>
  <si>
    <t>998231311.S</t>
  </si>
  <si>
    <t>-167395777</t>
  </si>
  <si>
    <t>Súťažné podklady - zadanie stavby s VV</t>
  </si>
  <si>
    <t xml:space="preserve">Poplatok za skladovanie - betón, tehly, dlaždice (17 01) ostatné </t>
  </si>
  <si>
    <t xml:space="preserve">Betonová dlažba 250,375,500/250 hr.80mm, Reina naturo, dolomite  farba šedo bežová  / chodníky pre peších </t>
  </si>
  <si>
    <t xml:space="preserve">" Chodník / komunikácia – prezentácia hradieb, klinker 245/120/65mm, farba tehlovočervená (semmelrock, Penter piazza) </t>
  </si>
  <si>
    <t>klinker 245/120/65mm, farba tehlovočervená (semmelrock, Penter piazza)245/120/65mm (35ks/m2)</t>
  </si>
  <si>
    <t>"   Chodník / komunikácia – prezentácia barbakanu, klinker 245/120/65mm,   farba žltá (semmelrock, Penter piazza) - 61,4 m2</t>
  </si>
  <si>
    <t>klinker 245/120/65mm, farba žltá  (semmelrock, Penter piazza)245/120/65mm (35ks/m2)</t>
  </si>
  <si>
    <t>" pešie komunikácie v asticentra mesta</t>
  </si>
  <si>
    <t xml:space="preserve">88,2*1,05  " lemovanie okrajov v parku </t>
  </si>
  <si>
    <t xml:space="preserve">Dvojdielna bodová vpusť , liatinová mreža - antracit </t>
  </si>
  <si>
    <t>Flexibilná drenážna PVC rúra DN 65, perforovaná - 3b.m/strom, vrátane výplne - štrk fr. 8-16 mm)</t>
  </si>
  <si>
    <t>" ASO DICHTBAND 2000</t>
  </si>
  <si>
    <t xml:space="preserve">1,99*2,24   "AQUAFIN RS 300 2x </t>
  </si>
  <si>
    <t>" plocha mimo prekrytia Trnavky  ozn.4</t>
  </si>
  <si>
    <t xml:space="preserve">Montáž chodníkového obrubníka žulového do drenážnej lôžkovej malty hr50mm - ozn.D  nad mostom </t>
  </si>
  <si>
    <t>Poplatok za skladovanie - betón, tehly, dlaždice (17 01) ostatné</t>
  </si>
  <si>
    <t>" lepená lepidlom do exterieru /Schomburg UNIFIX -S3</t>
  </si>
  <si>
    <t>Poplatok za ulož.a znešk.stav.odp -hlušina a kamenivo "O"-ost.odpad</t>
  </si>
  <si>
    <t>Skriňa informačná 1900x1320x230mm, light CL-R170mm , oc. žiarovo PZ  konštrukcia, zvislé bočné lišty na dverách  z hhliníka , vodorv. z brúseného  antikora.Dvere otv. hore , kalené sklo. RAL7022. Osvetlená(kábel, uzemnenie) - v.č.02</t>
  </si>
  <si>
    <t>" ukotvený pomocou chem. kotiev 6kotiev /1ks</t>
  </si>
  <si>
    <t>" ukotvený pomocou chem. kotiev 4kotvy /1ks</t>
  </si>
  <si>
    <t xml:space="preserve">4  " Informačný panel  atyp </t>
  </si>
  <si>
    <t>Prenájom DDZ počas výstavby/dodávateľ cenu prenásobí podla harmonogramu  výstavby</t>
  </si>
  <si>
    <t xml:space="preserve">Dlažobná kocka - žula, rozmer 200/200 mm hr.80mm, mrákotinská žula </t>
  </si>
  <si>
    <t>"   Plocha 5 odstránenie nesp. podkladov  do urovne zemnej pláne   352,m2  v.č.2</t>
  </si>
  <si>
    <t xml:space="preserve">" ozn.1  techn. správa </t>
  </si>
  <si>
    <t xml:space="preserve">" bez dodania dlažby  jestv. </t>
  </si>
  <si>
    <t xml:space="preserve">"   Pešie komunikácie v časti “za hradbami“   hr. konštrukcie 470-540mm </t>
  </si>
  <si>
    <t xml:space="preserve">" znovuuloženie  jestv. pôv. kociek z oprac. kamena </t>
  </si>
  <si>
    <t xml:space="preserve">  "   betonová dlažba, farba tmavošeddá  odtien grafit  bez fazy  200/100/80mm</t>
  </si>
  <si>
    <t>"  prírodný kamen lomový ANDEZIT  hr80mm</t>
  </si>
  <si>
    <t>" odtieň šedobéžový (ako na Michalskej  ulici)</t>
  </si>
  <si>
    <t xml:space="preserve">12  " lemovanie otvorov pre stromy </t>
  </si>
  <si>
    <t xml:space="preserve">12 *1,05 " lemovanie otvorov pre stromy </t>
  </si>
  <si>
    <t xml:space="preserve">88,2  " lemovanie okrajov v pkarku </t>
  </si>
  <si>
    <t xml:space="preserve">" plocha 6 rozobratie kamennej dlažby uloženie na stavenisku </t>
  </si>
  <si>
    <t xml:space="preserve">Súčet  použije sa na spätné uloženie výšková uprava v.č.2 </t>
  </si>
  <si>
    <t>Súčet  v.č.2  Situácia búracích prác</t>
  </si>
  <si>
    <t>Dažďový senzor  bezkáblový</t>
  </si>
  <si>
    <t>"pozn. Základ ponechať ak bude  aspoň 400mm pod terenom</t>
  </si>
  <si>
    <t>Doska obkladová kamenná leštená žula , kotv. na kamenné stlpiky  nerezovou kotvou ST1-ST7, ST1a - ST7a-v.č.05</t>
  </si>
  <si>
    <t xml:space="preserve">Odstránenie stromov do priemeru 300 mm, motorovou pílou, naloženie , odvoz , likvidácia </t>
  </si>
  <si>
    <t xml:space="preserve">"vyburanie prídlažby  437,8m  , ručné čistenie a nakladanie na palety </t>
  </si>
  <si>
    <t>" chodník  2x vrstva  liateho asf. hr3cm spolu 6cm / 2x vrstva betonu hr.15cm spolu 30cm+ štrkodrva 10cm</t>
  </si>
  <si>
    <t>Dobetónovanie prefabrikovaných alebo monolitických konštrukcií jemným vodotesným betónom</t>
  </si>
  <si>
    <t xml:space="preserve">" ozn.2 parkové obrubníky  v bet. uložení </t>
  </si>
  <si>
    <t xml:space="preserve">" ozn. 4    v.č.06   demontaž  betonová  plocha mimo prekrytia  Trnávky </t>
  </si>
  <si>
    <t>"  v prípade  založenia do ílu podsyp sa nebude realizovať)</t>
  </si>
  <si>
    <t>Vonkajšia omietka  murika umelokamennou  cementovou omietkou hr.15mm +jemný štuk  kamenárskym kladivkom(pemrlica) - ozn.b</t>
  </si>
  <si>
    <t xml:space="preserve">" očistenie originálu </t>
  </si>
  <si>
    <t>Reinštalácia sochy, demontaž pamätníka, podstavca -  reštaurátor</t>
  </si>
  <si>
    <t>" NADKON ŠTRUKCIOU  prekrytia nesmú byť skladky materiálu , resp.  je zakázaný prejazd ťažkých mechanizmov !!!!!</t>
  </si>
  <si>
    <t>" NAD KONŠTRUKCIOU  prekrytia nesmú byť skladky materiálu , resp.  je zakázaný prejazd ťažkých mechanizmov !!!!!</t>
  </si>
  <si>
    <t>Doska  - umelokamenná dlažba 600/600/100mm  farba tmavobéžová (výber kameňa odsúhlasiť  pracovníkom KPU Trnava)</t>
  </si>
  <si>
    <t>" prevoz  osadenie pôvodných a nových častí pomníka</t>
  </si>
  <si>
    <t>" jestvujúci pamätník bude odborne rozobratý, reštaurátorsky ošetrený, očistený a umiestnený na nové miesto.</t>
  </si>
  <si>
    <t xml:space="preserve">" jestv.podstavec  bude asanovaný ako aj dlažba  z prírodného kamena v okolí pamätníka </t>
  </si>
  <si>
    <t>Revízny technik</t>
  </si>
  <si>
    <t xml:space="preserve">275/P-600AIXV Hydraulický výsuvný stĺpik o275mm, výška 600mm, prevedenie kartáčovo brúsená nerez. Automatické zasúvanie stĺpika pri výpadku elektriky, multi LED blikajúce svetlo pri vysunutom stĺpiku, prípojný kábel 10m - multi kábel </t>
  </si>
  <si>
    <t>Revíizna správa-rozvody NN</t>
  </si>
  <si>
    <t xml:space="preserve">Nakladanie, odvoz, poplatok za demontovaný materiál </t>
  </si>
  <si>
    <t>275/P 600AIXS Hydraulický výsuvný stĺpik o275mm, výška 600mm, prevedenie kartáčovo brúsená nerez. Zabudované MULTI LED svetlo po obvode stĺpika. Automatické zasúvanie stĺpika v prípade výpadku elektriky. Vysoká odolnosť voči korózii. Prípojný kábel 25m.</t>
  </si>
  <si>
    <t xml:space="preserve">Medzisúčet v.č.02  MOBILIAR tvary, zakl. patky </t>
  </si>
  <si>
    <t>0,5*(1,1*0,6)*2 " 05 Informačný nosič základ 1 základ 4 kotvy</t>
  </si>
  <si>
    <t xml:space="preserve">Osadenie stlpika so zabetonováním nôh C20/25-XC2(SK)  </t>
  </si>
  <si>
    <t>Kôš odpadkový 45 l, kruhový pôdorys, oceľová kostra opláštená z oc. žiarovo Pz kovu výšky 940 mm, do koša je vložená nádoba z Pz plechu - v.č.02</t>
  </si>
  <si>
    <t xml:space="preserve">"  Chodníky – betónová dlažba dĺ. 250, 375, 500mm, š. 250mm, hr. 80mm,   farba šsdo-bežová (citystonedesign, dolomite Reina) </t>
  </si>
  <si>
    <t>G  farba sivočierna citystodesign  dolomite Reina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</si>
</sst>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800080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167" fontId="39" fillId="3" borderId="22" xfId="0" applyNumberFormat="1" applyFont="1" applyFill="1" applyBorder="1" applyAlignment="1" applyProtection="1">
      <alignment vertical="center"/>
      <protection locked="0"/>
    </xf>
    <xf numFmtId="0" fontId="44" fillId="0" borderId="0" xfId="0" applyFont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4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3"/>
  <sheetViews>
    <sheetView showGridLines="0" tabSelected="1" workbookViewId="0">
      <selection activeCell="BE38" sqref="BE3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1" width="2.6640625" style="1" customWidth="1"/>
    <col min="32" max="32" width="35" style="1" customWidth="1"/>
    <col min="33" max="33" width="2.6640625" style="1" customWidth="1"/>
    <col min="34" max="34" width="5.1640625" style="1" customWidth="1"/>
    <col min="35" max="35" width="12.6640625" style="1" customWidth="1"/>
    <col min="36" max="36" width="5.5" style="1" customWidth="1"/>
    <col min="37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61" t="s">
        <v>5</v>
      </c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66" t="s">
        <v>4228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R5" s="21"/>
      <c r="BE5" s="263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67" t="s">
        <v>15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R6" s="21"/>
      <c r="BE6" s="264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64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64"/>
      <c r="BS8" s="18" t="s">
        <v>6</v>
      </c>
    </row>
    <row r="9" spans="1:74" s="1" customFormat="1" ht="14.45" customHeight="1">
      <c r="B9" s="21"/>
      <c r="AR9" s="21"/>
      <c r="BE9" s="264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64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64"/>
      <c r="BS11" s="18" t="s">
        <v>6</v>
      </c>
    </row>
    <row r="12" spans="1:74" s="1" customFormat="1" ht="6.95" customHeight="1">
      <c r="B12" s="21"/>
      <c r="AR12" s="21"/>
      <c r="BE12" s="264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64"/>
      <c r="BS13" s="18" t="s">
        <v>6</v>
      </c>
    </row>
    <row r="14" spans="1:74" ht="12.75">
      <c r="B14" s="21"/>
      <c r="E14" s="268" t="s">
        <v>27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8" t="s">
        <v>25</v>
      </c>
      <c r="AN14" s="30" t="s">
        <v>27</v>
      </c>
      <c r="AR14" s="21"/>
      <c r="BE14" s="264"/>
      <c r="BS14" s="18" t="s">
        <v>6</v>
      </c>
    </row>
    <row r="15" spans="1:74" s="1" customFormat="1" ht="6.95" customHeight="1">
      <c r="B15" s="21"/>
      <c r="AR15" s="21"/>
      <c r="BE15" s="264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64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64"/>
      <c r="BS17" s="18" t="s">
        <v>30</v>
      </c>
    </row>
    <row r="18" spans="1:71" s="1" customFormat="1" ht="6.95" customHeight="1">
      <c r="B18" s="21"/>
      <c r="AR18" s="21"/>
      <c r="BE18" s="264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64"/>
      <c r="BS19" s="18" t="s">
        <v>6</v>
      </c>
    </row>
    <row r="20" spans="1:71" s="1" customFormat="1" ht="18.399999999999999" customHeight="1">
      <c r="B20" s="21"/>
      <c r="E20" s="26" t="s">
        <v>32</v>
      </c>
      <c r="AK20" s="28" t="s">
        <v>25</v>
      </c>
      <c r="AN20" s="26" t="s">
        <v>1</v>
      </c>
      <c r="AR20" s="21"/>
      <c r="BE20" s="264"/>
      <c r="BS20" s="18" t="s">
        <v>30</v>
      </c>
    </row>
    <row r="21" spans="1:71" s="1" customFormat="1" ht="6.95" customHeight="1">
      <c r="B21" s="21"/>
      <c r="AR21" s="21"/>
      <c r="BE21" s="264"/>
    </row>
    <row r="22" spans="1:71" s="1" customFormat="1" ht="12" customHeight="1">
      <c r="B22" s="21"/>
      <c r="D22" s="28" t="s">
        <v>33</v>
      </c>
      <c r="AR22" s="21"/>
      <c r="BE22" s="264"/>
    </row>
    <row r="23" spans="1:71" s="1" customFormat="1" ht="35.25" customHeight="1">
      <c r="B23" s="21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1"/>
      <c r="BE23" s="264"/>
    </row>
    <row r="24" spans="1:71" s="1" customFormat="1" ht="6.95" customHeight="1">
      <c r="B24" s="21"/>
      <c r="AR24" s="21"/>
      <c r="BE24" s="264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4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1">
        <f>ROUND(AG94,2)</f>
        <v>0</v>
      </c>
      <c r="AL26" s="272"/>
      <c r="AM26" s="272"/>
      <c r="AN26" s="272"/>
      <c r="AO26" s="272"/>
      <c r="AP26" s="33"/>
      <c r="AQ26" s="33"/>
      <c r="AR26" s="34"/>
      <c r="BE26" s="264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4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3" t="s">
        <v>36</v>
      </c>
      <c r="M28" s="273"/>
      <c r="N28" s="273"/>
      <c r="O28" s="273"/>
      <c r="P28" s="273"/>
      <c r="Q28" s="33"/>
      <c r="R28" s="33"/>
      <c r="S28" s="33"/>
      <c r="T28" s="33"/>
      <c r="U28" s="33"/>
      <c r="V28" s="3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F28" s="33"/>
      <c r="AG28" s="33"/>
      <c r="AH28" s="33"/>
      <c r="AI28" s="33"/>
      <c r="AJ28" s="33"/>
      <c r="AK28" s="273" t="s">
        <v>38</v>
      </c>
      <c r="AL28" s="273"/>
      <c r="AM28" s="273"/>
      <c r="AN28" s="273"/>
      <c r="AO28" s="273"/>
      <c r="AP28" s="33"/>
      <c r="AQ28" s="33"/>
      <c r="AR28" s="34"/>
      <c r="BE28" s="264"/>
    </row>
    <row r="29" spans="1:71" s="3" customFormat="1" ht="14.45" customHeight="1">
      <c r="B29" s="38"/>
      <c r="D29" s="28" t="s">
        <v>39</v>
      </c>
      <c r="F29" s="39" t="s">
        <v>40</v>
      </c>
      <c r="L29" s="243">
        <v>0.2</v>
      </c>
      <c r="M29" s="244"/>
      <c r="N29" s="244"/>
      <c r="O29" s="244"/>
      <c r="P29" s="244"/>
      <c r="Q29" s="40"/>
      <c r="R29" s="40"/>
      <c r="S29" s="40"/>
      <c r="T29" s="40"/>
      <c r="U29" s="40"/>
      <c r="V29" s="40"/>
      <c r="W29" s="245">
        <f>ROUND(AZ94, 2)</f>
        <v>0</v>
      </c>
      <c r="X29" s="244"/>
      <c r="Y29" s="244"/>
      <c r="Z29" s="244"/>
      <c r="AA29" s="244"/>
      <c r="AB29" s="244"/>
      <c r="AC29" s="244"/>
      <c r="AD29" s="244"/>
      <c r="AE29" s="244"/>
      <c r="AF29" s="40"/>
      <c r="AG29" s="40"/>
      <c r="AH29" s="40"/>
      <c r="AI29" s="40"/>
      <c r="AJ29" s="40"/>
      <c r="AK29" s="245">
        <f>ROUND(AV94, 2)</f>
        <v>0</v>
      </c>
      <c r="AL29" s="244"/>
      <c r="AM29" s="244"/>
      <c r="AN29" s="244"/>
      <c r="AO29" s="244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65"/>
    </row>
    <row r="30" spans="1:71" s="3" customFormat="1" ht="14.45" customHeight="1">
      <c r="B30" s="38"/>
      <c r="F30" s="39" t="s">
        <v>41</v>
      </c>
      <c r="L30" s="243">
        <v>0.2</v>
      </c>
      <c r="M30" s="244"/>
      <c r="N30" s="244"/>
      <c r="O30" s="244"/>
      <c r="P30" s="244"/>
      <c r="Q30" s="40"/>
      <c r="R30" s="40"/>
      <c r="S30" s="40"/>
      <c r="T30" s="40"/>
      <c r="U30" s="40"/>
      <c r="V30" s="40"/>
      <c r="W30" s="245">
        <f>ROUND(BA94, 2)</f>
        <v>0</v>
      </c>
      <c r="X30" s="244"/>
      <c r="Y30" s="244"/>
      <c r="Z30" s="244"/>
      <c r="AA30" s="244"/>
      <c r="AB30" s="244"/>
      <c r="AC30" s="244"/>
      <c r="AD30" s="244"/>
      <c r="AE30" s="244"/>
      <c r="AF30" s="40"/>
      <c r="AG30" s="40"/>
      <c r="AH30" s="40"/>
      <c r="AI30" s="40"/>
      <c r="AJ30" s="40"/>
      <c r="AK30" s="245">
        <f>ROUND(AW94, 2)</f>
        <v>0</v>
      </c>
      <c r="AL30" s="244"/>
      <c r="AM30" s="244"/>
      <c r="AN30" s="244"/>
      <c r="AO30" s="244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65"/>
    </row>
    <row r="31" spans="1:71" s="3" customFormat="1" ht="14.45" hidden="1" customHeight="1">
      <c r="B31" s="38"/>
      <c r="F31" s="28" t="s">
        <v>42</v>
      </c>
      <c r="L31" s="276">
        <v>0.2</v>
      </c>
      <c r="M31" s="275"/>
      <c r="N31" s="275"/>
      <c r="O31" s="275"/>
      <c r="P31" s="275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8"/>
      <c r="BE31" s="265"/>
    </row>
    <row r="32" spans="1:71" s="3" customFormat="1" ht="14.45" hidden="1" customHeight="1">
      <c r="B32" s="38"/>
      <c r="F32" s="28" t="s">
        <v>43</v>
      </c>
      <c r="L32" s="276">
        <v>0.2</v>
      </c>
      <c r="M32" s="275"/>
      <c r="N32" s="275"/>
      <c r="O32" s="275"/>
      <c r="P32" s="275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8"/>
      <c r="BE32" s="265"/>
    </row>
    <row r="33" spans="1:57" s="3" customFormat="1" ht="14.45" hidden="1" customHeight="1">
      <c r="B33" s="38"/>
      <c r="F33" s="39" t="s">
        <v>44</v>
      </c>
      <c r="L33" s="243">
        <v>0</v>
      </c>
      <c r="M33" s="244"/>
      <c r="N33" s="244"/>
      <c r="O33" s="244"/>
      <c r="P33" s="244"/>
      <c r="Q33" s="40"/>
      <c r="R33" s="40"/>
      <c r="S33" s="40"/>
      <c r="T33" s="40"/>
      <c r="U33" s="40"/>
      <c r="V33" s="40"/>
      <c r="W33" s="245">
        <f>ROUND(BD94, 2)</f>
        <v>0</v>
      </c>
      <c r="X33" s="244"/>
      <c r="Y33" s="244"/>
      <c r="Z33" s="244"/>
      <c r="AA33" s="244"/>
      <c r="AB33" s="244"/>
      <c r="AC33" s="244"/>
      <c r="AD33" s="244"/>
      <c r="AE33" s="244"/>
      <c r="AF33" s="40"/>
      <c r="AG33" s="40"/>
      <c r="AH33" s="40"/>
      <c r="AI33" s="40"/>
      <c r="AJ33" s="40"/>
      <c r="AK33" s="245">
        <v>0</v>
      </c>
      <c r="AL33" s="244"/>
      <c r="AM33" s="244"/>
      <c r="AN33" s="244"/>
      <c r="AO33" s="244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65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4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60" t="s">
        <v>47</v>
      </c>
      <c r="Y35" s="258"/>
      <c r="Z35" s="258"/>
      <c r="AA35" s="258"/>
      <c r="AB35" s="258"/>
      <c r="AC35" s="44"/>
      <c r="AD35" s="44"/>
      <c r="AE35" s="44"/>
      <c r="AF35" s="44"/>
      <c r="AG35" s="44"/>
      <c r="AH35" s="44"/>
      <c r="AI35" s="44"/>
      <c r="AJ35" s="44"/>
      <c r="AK35" s="257">
        <f>SUM(AK26:AK33)</f>
        <v>0</v>
      </c>
      <c r="AL35" s="258"/>
      <c r="AM35" s="258"/>
      <c r="AN35" s="258"/>
      <c r="AO35" s="259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Súťažné podklady - zadanie stavby s VV</v>
      </c>
      <c r="AR84" s="55"/>
    </row>
    <row r="85" spans="1:91" s="5" customFormat="1" ht="36.950000000000003" customHeight="1">
      <c r="B85" s="56"/>
      <c r="C85" s="57" t="s">
        <v>14</v>
      </c>
      <c r="L85" s="238" t="str">
        <f>K6</f>
        <v>OBNOVA NÁMESTIA SNP 31.3.2022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Námestie SNP, Trnava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6" t="str">
        <f>IF(AN8= "","",AN8)</f>
        <v>31. 3. 2022</v>
      </c>
      <c r="AN87" s="246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40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TRNAVA, Hlavná č.1,91771 TRNAVA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7" t="str">
        <f>IF(E17="","",E17)</f>
        <v>ATELIER DV, s.r.o.Ing.Arch.P.ĎURKO a kol.</v>
      </c>
      <c r="AN89" s="248"/>
      <c r="AO89" s="248"/>
      <c r="AP89" s="248"/>
      <c r="AQ89" s="33"/>
      <c r="AR89" s="34"/>
      <c r="AS89" s="249" t="s">
        <v>55</v>
      </c>
      <c r="AT89" s="250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7" t="str">
        <f>IF(E20="","",E20)</f>
        <v xml:space="preserve"> </v>
      </c>
      <c r="AN90" s="248"/>
      <c r="AO90" s="248"/>
      <c r="AP90" s="248"/>
      <c r="AQ90" s="33"/>
      <c r="AR90" s="34"/>
      <c r="AS90" s="251"/>
      <c r="AT90" s="252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1"/>
      <c r="AT91" s="252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42" t="s">
        <v>56</v>
      </c>
      <c r="D92" s="241"/>
      <c r="E92" s="241"/>
      <c r="F92" s="241"/>
      <c r="G92" s="241"/>
      <c r="H92" s="64"/>
      <c r="I92" s="240" t="s">
        <v>57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54" t="s">
        <v>58</v>
      </c>
      <c r="AH92" s="241"/>
      <c r="AI92" s="241"/>
      <c r="AJ92" s="241"/>
      <c r="AK92" s="241"/>
      <c r="AL92" s="241"/>
      <c r="AM92" s="241"/>
      <c r="AN92" s="240" t="s">
        <v>59</v>
      </c>
      <c r="AO92" s="241"/>
      <c r="AP92" s="253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73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55">
        <f>ROUND(AG95+AG96+AG99+AG100+AG103+SUM(AG106:AG112)+AG115+AG118+AG121,2)</f>
        <v>0</v>
      </c>
      <c r="AH94" s="255"/>
      <c r="AI94" s="255"/>
      <c r="AJ94" s="255"/>
      <c r="AK94" s="255"/>
      <c r="AL94" s="255"/>
      <c r="AM94" s="255"/>
      <c r="AN94" s="256">
        <f t="shared" ref="AN94:AN121" si="0">SUM(AG94,AT94)</f>
        <v>0</v>
      </c>
      <c r="AO94" s="256"/>
      <c r="AP94" s="256"/>
      <c r="AQ94" s="76" t="s">
        <v>1</v>
      </c>
      <c r="AR94" s="72"/>
      <c r="AS94" s="77">
        <f>ROUND(AS95+AS96+AS99+AS100+AS103+SUM(AS106:AS112)+AS115+AS118+AS121,2)</f>
        <v>0</v>
      </c>
      <c r="AT94" s="78">
        <f t="shared" ref="AT94:AT121" si="1">ROUND(SUM(AV94:AW94),2)</f>
        <v>0</v>
      </c>
      <c r="AU94" s="79">
        <f>ROUND(AU95+AU96+AU99+AU100+AU103+SUM(AU106:AU112)+AU115+AU118+AU121,5)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ROUND(AZ95+AZ96+AZ99+AZ100+AZ103+SUM(AZ106:AZ112)+AZ115+AZ118+AZ121,2)</f>
        <v>0</v>
      </c>
      <c r="BA94" s="78">
        <f>ROUND(BA95+BA96+BA99+BA100+BA103+SUM(BA106:BA112)+BA115+BA118+BA121,2)</f>
        <v>0</v>
      </c>
      <c r="BB94" s="78">
        <f>ROUND(BB95+BB96+BB99+BB100+BB103+SUM(BB106:BB112)+BB115+BB118+BB121,2)</f>
        <v>0</v>
      </c>
      <c r="BC94" s="78">
        <f>ROUND(BC95+BC96+BC99+BC100+BC103+SUM(BC106:BC112)+BC115+BC118+BC121,2)</f>
        <v>0</v>
      </c>
      <c r="BD94" s="80">
        <f>ROUND(BD95+BD96+BD99+BD100+BD103+SUM(BD106:BD112)+BD115+BD118+BD121,2)</f>
        <v>0</v>
      </c>
      <c r="BS94" s="81" t="s">
        <v>74</v>
      </c>
      <c r="BT94" s="81" t="s">
        <v>75</v>
      </c>
      <c r="BU94" s="82" t="s">
        <v>76</v>
      </c>
      <c r="BV94" s="81" t="s">
        <v>77</v>
      </c>
      <c r="BW94" s="81" t="s">
        <v>4</v>
      </c>
      <c r="BX94" s="81" t="s">
        <v>78</v>
      </c>
      <c r="CL94" s="81" t="s">
        <v>1</v>
      </c>
    </row>
    <row r="95" spans="1:91" s="7" customFormat="1" ht="24.75" customHeight="1">
      <c r="A95" s="83" t="s">
        <v>79</v>
      </c>
      <c r="B95" s="84"/>
      <c r="C95" s="85"/>
      <c r="D95" s="232" t="s">
        <v>80</v>
      </c>
      <c r="E95" s="232"/>
      <c r="F95" s="232"/>
      <c r="G95" s="232"/>
      <c r="H95" s="232"/>
      <c r="I95" s="86"/>
      <c r="J95" s="232" t="s">
        <v>81</v>
      </c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7">
        <f>'SO01 - SO01 - PREKRYTIE P...'!J30</f>
        <v>0</v>
      </c>
      <c r="AH95" s="236"/>
      <c r="AI95" s="236"/>
      <c r="AJ95" s="236"/>
      <c r="AK95" s="236"/>
      <c r="AL95" s="236"/>
      <c r="AM95" s="236"/>
      <c r="AN95" s="237">
        <f t="shared" si="0"/>
        <v>0</v>
      </c>
      <c r="AO95" s="236"/>
      <c r="AP95" s="236"/>
      <c r="AQ95" s="87" t="s">
        <v>82</v>
      </c>
      <c r="AR95" s="84"/>
      <c r="AS95" s="88">
        <v>0</v>
      </c>
      <c r="AT95" s="89">
        <f t="shared" si="1"/>
        <v>0</v>
      </c>
      <c r="AU95" s="90">
        <f>'SO01 - SO01 - PREKRYTIE P...'!P136</f>
        <v>0</v>
      </c>
      <c r="AV95" s="89">
        <f>'SO01 - SO01 - PREKRYTIE P...'!J33</f>
        <v>0</v>
      </c>
      <c r="AW95" s="89">
        <f>'SO01 - SO01 - PREKRYTIE P...'!J34</f>
        <v>0</v>
      </c>
      <c r="AX95" s="89">
        <f>'SO01 - SO01 - PREKRYTIE P...'!J35</f>
        <v>0</v>
      </c>
      <c r="AY95" s="89">
        <f>'SO01 - SO01 - PREKRYTIE P...'!J36</f>
        <v>0</v>
      </c>
      <c r="AZ95" s="89">
        <f>'SO01 - SO01 - PREKRYTIE P...'!F33</f>
        <v>0</v>
      </c>
      <c r="BA95" s="89">
        <f>'SO01 - SO01 - PREKRYTIE P...'!F34</f>
        <v>0</v>
      </c>
      <c r="BB95" s="89">
        <f>'SO01 - SO01 - PREKRYTIE P...'!F35</f>
        <v>0</v>
      </c>
      <c r="BC95" s="89">
        <f>'SO01 - SO01 - PREKRYTIE P...'!F36</f>
        <v>0</v>
      </c>
      <c r="BD95" s="91">
        <f>'SO01 - SO01 - PREKRYTIE P...'!F37</f>
        <v>0</v>
      </c>
      <c r="BT95" s="92" t="s">
        <v>83</v>
      </c>
      <c r="BV95" s="92" t="s">
        <v>77</v>
      </c>
      <c r="BW95" s="92" t="s">
        <v>84</v>
      </c>
      <c r="BX95" s="92" t="s">
        <v>4</v>
      </c>
      <c r="CL95" s="92" t="s">
        <v>1</v>
      </c>
      <c r="CM95" s="92" t="s">
        <v>75</v>
      </c>
    </row>
    <row r="96" spans="1:91" s="7" customFormat="1" ht="16.5" customHeight="1">
      <c r="B96" s="84"/>
      <c r="C96" s="85"/>
      <c r="D96" s="232" t="s">
        <v>85</v>
      </c>
      <c r="E96" s="232"/>
      <c r="F96" s="232"/>
      <c r="G96" s="232"/>
      <c r="H96" s="232"/>
      <c r="I96" s="86"/>
      <c r="J96" s="232" t="s">
        <v>86</v>
      </c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5">
        <f>ROUND(SUM(AG97:AG98),2)</f>
        <v>0</v>
      </c>
      <c r="AH96" s="236"/>
      <c r="AI96" s="236"/>
      <c r="AJ96" s="236"/>
      <c r="AK96" s="236"/>
      <c r="AL96" s="236"/>
      <c r="AM96" s="236"/>
      <c r="AN96" s="237">
        <f t="shared" si="0"/>
        <v>0</v>
      </c>
      <c r="AO96" s="236"/>
      <c r="AP96" s="236"/>
      <c r="AQ96" s="87" t="s">
        <v>82</v>
      </c>
      <c r="AR96" s="84"/>
      <c r="AS96" s="88">
        <f>ROUND(SUM(AS97:AS98),2)</f>
        <v>0</v>
      </c>
      <c r="AT96" s="89">
        <f t="shared" si="1"/>
        <v>0</v>
      </c>
      <c r="AU96" s="90">
        <f>ROUND(SUM(AU97:AU98),5)</f>
        <v>0</v>
      </c>
      <c r="AV96" s="89">
        <f>ROUND(AZ96*L29,2)</f>
        <v>0</v>
      </c>
      <c r="AW96" s="89">
        <f>ROUND(BA96*L30,2)</f>
        <v>0</v>
      </c>
      <c r="AX96" s="89">
        <f>ROUND(BB96*L29,2)</f>
        <v>0</v>
      </c>
      <c r="AY96" s="89">
        <f>ROUND(BC96*L30,2)</f>
        <v>0</v>
      </c>
      <c r="AZ96" s="89">
        <f>ROUND(SUM(AZ97:AZ98),2)</f>
        <v>0</v>
      </c>
      <c r="BA96" s="89">
        <f>ROUND(SUM(BA97:BA98),2)</f>
        <v>0</v>
      </c>
      <c r="BB96" s="89">
        <f>ROUND(SUM(BB97:BB98),2)</f>
        <v>0</v>
      </c>
      <c r="BC96" s="89">
        <f>ROUND(SUM(BC97:BC98),2)</f>
        <v>0</v>
      </c>
      <c r="BD96" s="91">
        <f>ROUND(SUM(BD97:BD98),2)</f>
        <v>0</v>
      </c>
      <c r="BS96" s="92" t="s">
        <v>74</v>
      </c>
      <c r="BT96" s="92" t="s">
        <v>83</v>
      </c>
      <c r="BU96" s="92" t="s">
        <v>76</v>
      </c>
      <c r="BV96" s="92" t="s">
        <v>77</v>
      </c>
      <c r="BW96" s="92" t="s">
        <v>87</v>
      </c>
      <c r="BX96" s="92" t="s">
        <v>4</v>
      </c>
      <c r="CL96" s="92" t="s">
        <v>1</v>
      </c>
      <c r="CM96" s="92" t="s">
        <v>75</v>
      </c>
    </row>
    <row r="97" spans="1:91" s="4" customFormat="1" ht="16.5" customHeight="1">
      <c r="A97" s="83" t="s">
        <v>79</v>
      </c>
      <c r="B97" s="55"/>
      <c r="C97" s="10"/>
      <c r="D97" s="10"/>
      <c r="E97" s="231" t="s">
        <v>88</v>
      </c>
      <c r="F97" s="231"/>
      <c r="G97" s="231"/>
      <c r="H97" s="231"/>
      <c r="I97" s="231"/>
      <c r="J97" s="229"/>
      <c r="K97" s="231" t="s">
        <v>89</v>
      </c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3">
        <f>'SO02.1 - SO02.1    Búraci...'!J32</f>
        <v>0</v>
      </c>
      <c r="AH97" s="234"/>
      <c r="AI97" s="234"/>
      <c r="AJ97" s="234"/>
      <c r="AK97" s="234"/>
      <c r="AL97" s="234"/>
      <c r="AM97" s="234"/>
      <c r="AN97" s="233">
        <f t="shared" si="0"/>
        <v>0</v>
      </c>
      <c r="AO97" s="234"/>
      <c r="AP97" s="234"/>
      <c r="AQ97" s="93" t="s">
        <v>90</v>
      </c>
      <c r="AR97" s="55"/>
      <c r="AS97" s="94">
        <v>0</v>
      </c>
      <c r="AT97" s="95">
        <f t="shared" si="1"/>
        <v>0</v>
      </c>
      <c r="AU97" s="96">
        <f>'SO02.1 - SO02.1    Búraci...'!P126</f>
        <v>0</v>
      </c>
      <c r="AV97" s="95">
        <f>'SO02.1 - SO02.1    Búraci...'!J35</f>
        <v>0</v>
      </c>
      <c r="AW97" s="95">
        <f>'SO02.1 - SO02.1    Búraci...'!J36</f>
        <v>0</v>
      </c>
      <c r="AX97" s="95">
        <f>'SO02.1 - SO02.1    Búraci...'!J37</f>
        <v>0</v>
      </c>
      <c r="AY97" s="95">
        <f>'SO02.1 - SO02.1    Búraci...'!J38</f>
        <v>0</v>
      </c>
      <c r="AZ97" s="95">
        <f>'SO02.1 - SO02.1    Búraci...'!F35</f>
        <v>0</v>
      </c>
      <c r="BA97" s="95">
        <f>'SO02.1 - SO02.1    Búraci...'!F36</f>
        <v>0</v>
      </c>
      <c r="BB97" s="95">
        <f>'SO02.1 - SO02.1    Búraci...'!F37</f>
        <v>0</v>
      </c>
      <c r="BC97" s="95">
        <f>'SO02.1 - SO02.1    Búraci...'!F38</f>
        <v>0</v>
      </c>
      <c r="BD97" s="97">
        <f>'SO02.1 - SO02.1    Búraci...'!F39</f>
        <v>0</v>
      </c>
      <c r="BT97" s="26" t="s">
        <v>91</v>
      </c>
      <c r="BV97" s="26" t="s">
        <v>77</v>
      </c>
      <c r="BW97" s="26" t="s">
        <v>92</v>
      </c>
      <c r="BX97" s="26" t="s">
        <v>87</v>
      </c>
      <c r="CL97" s="26" t="s">
        <v>1</v>
      </c>
    </row>
    <row r="98" spans="1:91" s="4" customFormat="1" ht="23.25" customHeight="1">
      <c r="A98" s="83" t="s">
        <v>79</v>
      </c>
      <c r="B98" s="55"/>
      <c r="C98" s="10"/>
      <c r="D98" s="10"/>
      <c r="E98" s="231" t="s">
        <v>93</v>
      </c>
      <c r="F98" s="231"/>
      <c r="G98" s="231"/>
      <c r="H98" s="231"/>
      <c r="I98" s="231"/>
      <c r="J98" s="229"/>
      <c r="K98" s="231" t="s">
        <v>94</v>
      </c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3">
        <f>'SO02.2 - SO02.2 Cesty a s...'!J32</f>
        <v>0</v>
      </c>
      <c r="AH98" s="234"/>
      <c r="AI98" s="234"/>
      <c r="AJ98" s="234"/>
      <c r="AK98" s="234"/>
      <c r="AL98" s="234"/>
      <c r="AM98" s="234"/>
      <c r="AN98" s="233">
        <f t="shared" si="0"/>
        <v>0</v>
      </c>
      <c r="AO98" s="234"/>
      <c r="AP98" s="234"/>
      <c r="AQ98" s="93" t="s">
        <v>90</v>
      </c>
      <c r="AR98" s="55"/>
      <c r="AS98" s="94">
        <v>0</v>
      </c>
      <c r="AT98" s="95">
        <f t="shared" si="1"/>
        <v>0</v>
      </c>
      <c r="AU98" s="96">
        <f>'SO02.2 - SO02.2 Cesty a s...'!P149</f>
        <v>0</v>
      </c>
      <c r="AV98" s="95">
        <f>'SO02.2 - SO02.2 Cesty a s...'!J35</f>
        <v>0</v>
      </c>
      <c r="AW98" s="95">
        <f>'SO02.2 - SO02.2 Cesty a s...'!J36</f>
        <v>0</v>
      </c>
      <c r="AX98" s="95">
        <f>'SO02.2 - SO02.2 Cesty a s...'!J37</f>
        <v>0</v>
      </c>
      <c r="AY98" s="95">
        <f>'SO02.2 - SO02.2 Cesty a s...'!J38</f>
        <v>0</v>
      </c>
      <c r="AZ98" s="95">
        <f>'SO02.2 - SO02.2 Cesty a s...'!F35</f>
        <v>0</v>
      </c>
      <c r="BA98" s="95">
        <f>'SO02.2 - SO02.2 Cesty a s...'!F36</f>
        <v>0</v>
      </c>
      <c r="BB98" s="95">
        <f>'SO02.2 - SO02.2 Cesty a s...'!F37</f>
        <v>0</v>
      </c>
      <c r="BC98" s="95">
        <f>'SO02.2 - SO02.2 Cesty a s...'!F38</f>
        <v>0</v>
      </c>
      <c r="BD98" s="97">
        <f>'SO02.2 - SO02.2 Cesty a s...'!F39</f>
        <v>0</v>
      </c>
      <c r="BT98" s="26" t="s">
        <v>91</v>
      </c>
      <c r="BV98" s="26" t="s">
        <v>77</v>
      </c>
      <c r="BW98" s="26" t="s">
        <v>95</v>
      </c>
      <c r="BX98" s="26" t="s">
        <v>87</v>
      </c>
      <c r="CL98" s="26" t="s">
        <v>1</v>
      </c>
    </row>
    <row r="99" spans="1:91" s="7" customFormat="1" ht="16.5" customHeight="1">
      <c r="A99" s="83" t="s">
        <v>79</v>
      </c>
      <c r="B99" s="84"/>
      <c r="C99" s="85"/>
      <c r="D99" s="232" t="s">
        <v>96</v>
      </c>
      <c r="E99" s="232"/>
      <c r="F99" s="232"/>
      <c r="G99" s="232"/>
      <c r="H99" s="232"/>
      <c r="I99" s="86"/>
      <c r="J99" s="232" t="s">
        <v>97</v>
      </c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7">
        <f>'SO03r - SO03  SADOVÉ ÚPRAVY '!J30</f>
        <v>0</v>
      </c>
      <c r="AH99" s="236"/>
      <c r="AI99" s="236"/>
      <c r="AJ99" s="236"/>
      <c r="AK99" s="236"/>
      <c r="AL99" s="236"/>
      <c r="AM99" s="236"/>
      <c r="AN99" s="237">
        <f t="shared" si="0"/>
        <v>0</v>
      </c>
      <c r="AO99" s="236"/>
      <c r="AP99" s="236"/>
      <c r="AQ99" s="87" t="s">
        <v>82</v>
      </c>
      <c r="AR99" s="84"/>
      <c r="AS99" s="88">
        <v>0</v>
      </c>
      <c r="AT99" s="89">
        <f t="shared" si="1"/>
        <v>0</v>
      </c>
      <c r="AU99" s="90">
        <f>'SO03r - SO03  SADOVÉ ÚPRAVY '!P127</f>
        <v>0</v>
      </c>
      <c r="AV99" s="89">
        <f>'SO03r - SO03  SADOVÉ ÚPRAVY '!J33</f>
        <v>0</v>
      </c>
      <c r="AW99" s="89">
        <f>'SO03r - SO03  SADOVÉ ÚPRAVY '!J34</f>
        <v>0</v>
      </c>
      <c r="AX99" s="89">
        <f>'SO03r - SO03  SADOVÉ ÚPRAVY '!J35</f>
        <v>0</v>
      </c>
      <c r="AY99" s="89">
        <f>'SO03r - SO03  SADOVÉ ÚPRAVY '!J36</f>
        <v>0</v>
      </c>
      <c r="AZ99" s="89">
        <f>'SO03r - SO03  SADOVÉ ÚPRAVY '!F33</f>
        <v>0</v>
      </c>
      <c r="BA99" s="89">
        <f>'SO03r - SO03  SADOVÉ ÚPRAVY '!F34</f>
        <v>0</v>
      </c>
      <c r="BB99" s="89">
        <f>'SO03r - SO03  SADOVÉ ÚPRAVY '!F35</f>
        <v>0</v>
      </c>
      <c r="BC99" s="89">
        <f>'SO03r - SO03  SADOVÉ ÚPRAVY '!F36</f>
        <v>0</v>
      </c>
      <c r="BD99" s="91">
        <f>'SO03r - SO03  SADOVÉ ÚPRAVY '!F37</f>
        <v>0</v>
      </c>
      <c r="BT99" s="92" t="s">
        <v>83</v>
      </c>
      <c r="BV99" s="92" t="s">
        <v>77</v>
      </c>
      <c r="BW99" s="92" t="s">
        <v>98</v>
      </c>
      <c r="BX99" s="92" t="s">
        <v>4</v>
      </c>
      <c r="CL99" s="92" t="s">
        <v>1</v>
      </c>
      <c r="CM99" s="92" t="s">
        <v>75</v>
      </c>
    </row>
    <row r="100" spans="1:91" s="7" customFormat="1" ht="16.5" customHeight="1">
      <c r="B100" s="84"/>
      <c r="C100" s="85"/>
      <c r="D100" s="232" t="s">
        <v>99</v>
      </c>
      <c r="E100" s="232"/>
      <c r="F100" s="232"/>
      <c r="G100" s="232"/>
      <c r="H100" s="232"/>
      <c r="I100" s="86"/>
      <c r="J100" s="232" t="s">
        <v>100</v>
      </c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5">
        <f>ROUND(SUM(AG101:AG102),2)</f>
        <v>0</v>
      </c>
      <c r="AH100" s="236"/>
      <c r="AI100" s="236"/>
      <c r="AJ100" s="236"/>
      <c r="AK100" s="236"/>
      <c r="AL100" s="236"/>
      <c r="AM100" s="236"/>
      <c r="AN100" s="237">
        <f t="shared" si="0"/>
        <v>0</v>
      </c>
      <c r="AO100" s="236"/>
      <c r="AP100" s="236"/>
      <c r="AQ100" s="87" t="s">
        <v>82</v>
      </c>
      <c r="AR100" s="84"/>
      <c r="AS100" s="88">
        <f>ROUND(SUM(AS101:AS102),2)</f>
        <v>0</v>
      </c>
      <c r="AT100" s="89">
        <f t="shared" si="1"/>
        <v>0</v>
      </c>
      <c r="AU100" s="90">
        <f>ROUND(SUM(AU101:AU102),5)</f>
        <v>0</v>
      </c>
      <c r="AV100" s="89">
        <f>ROUND(AZ100*L29,2)</f>
        <v>0</v>
      </c>
      <c r="AW100" s="89">
        <f>ROUND(BA100*L30,2)</f>
        <v>0</v>
      </c>
      <c r="AX100" s="89">
        <f>ROUND(BB100*L29,2)</f>
        <v>0</v>
      </c>
      <c r="AY100" s="89">
        <f>ROUND(BC100*L30,2)</f>
        <v>0</v>
      </c>
      <c r="AZ100" s="89">
        <f>ROUND(SUM(AZ101:AZ102),2)</f>
        <v>0</v>
      </c>
      <c r="BA100" s="89">
        <f>ROUND(SUM(BA101:BA102),2)</f>
        <v>0</v>
      </c>
      <c r="BB100" s="89">
        <f>ROUND(SUM(BB101:BB102),2)</f>
        <v>0</v>
      </c>
      <c r="BC100" s="89">
        <f>ROUND(SUM(BC101:BC102),2)</f>
        <v>0</v>
      </c>
      <c r="BD100" s="91">
        <f>ROUND(SUM(BD101:BD102),2)</f>
        <v>0</v>
      </c>
      <c r="BS100" s="92" t="s">
        <v>74</v>
      </c>
      <c r="BT100" s="92" t="s">
        <v>83</v>
      </c>
      <c r="BU100" s="92" t="s">
        <v>76</v>
      </c>
      <c r="BV100" s="92" t="s">
        <v>77</v>
      </c>
      <c r="BW100" s="92" t="s">
        <v>101</v>
      </c>
      <c r="BX100" s="92" t="s">
        <v>4</v>
      </c>
      <c r="CL100" s="92" t="s">
        <v>1</v>
      </c>
      <c r="CM100" s="92" t="s">
        <v>75</v>
      </c>
    </row>
    <row r="101" spans="1:91" s="4" customFormat="1" ht="16.5" customHeight="1">
      <c r="A101" s="83" t="s">
        <v>79</v>
      </c>
      <c r="B101" s="55"/>
      <c r="C101" s="10"/>
      <c r="D101" s="10"/>
      <c r="E101" s="231" t="s">
        <v>102</v>
      </c>
      <c r="F101" s="231"/>
      <c r="G101" s="231"/>
      <c r="H101" s="231"/>
      <c r="I101" s="231"/>
      <c r="J101" s="229"/>
      <c r="K101" s="231" t="s">
        <v>103</v>
      </c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3">
        <f>'SO04.1 - SO04.1 Závlahy m...'!J32</f>
        <v>0</v>
      </c>
      <c r="AH101" s="234"/>
      <c r="AI101" s="234"/>
      <c r="AJ101" s="234"/>
      <c r="AK101" s="234"/>
      <c r="AL101" s="234"/>
      <c r="AM101" s="234"/>
      <c r="AN101" s="233">
        <f t="shared" si="0"/>
        <v>0</v>
      </c>
      <c r="AO101" s="234"/>
      <c r="AP101" s="234"/>
      <c r="AQ101" s="93" t="s">
        <v>90</v>
      </c>
      <c r="AR101" s="55"/>
      <c r="AS101" s="94">
        <v>0</v>
      </c>
      <c r="AT101" s="95">
        <f t="shared" si="1"/>
        <v>0</v>
      </c>
      <c r="AU101" s="96">
        <f>'SO04.1 - SO04.1 Závlahy m...'!P127</f>
        <v>0</v>
      </c>
      <c r="AV101" s="95">
        <f>'SO04.1 - SO04.1 Závlahy m...'!J35</f>
        <v>0</v>
      </c>
      <c r="AW101" s="95">
        <f>'SO04.1 - SO04.1 Závlahy m...'!J36</f>
        <v>0</v>
      </c>
      <c r="AX101" s="95">
        <f>'SO04.1 - SO04.1 Závlahy m...'!J37</f>
        <v>0</v>
      </c>
      <c r="AY101" s="95">
        <f>'SO04.1 - SO04.1 Závlahy m...'!J38</f>
        <v>0</v>
      </c>
      <c r="AZ101" s="95">
        <f>'SO04.1 - SO04.1 Závlahy m...'!F35</f>
        <v>0</v>
      </c>
      <c r="BA101" s="95">
        <f>'SO04.1 - SO04.1 Závlahy m...'!F36</f>
        <v>0</v>
      </c>
      <c r="BB101" s="95">
        <f>'SO04.1 - SO04.1 Závlahy m...'!F37</f>
        <v>0</v>
      </c>
      <c r="BC101" s="95">
        <f>'SO04.1 - SO04.1 Závlahy m...'!F38</f>
        <v>0</v>
      </c>
      <c r="BD101" s="97">
        <f>'SO04.1 - SO04.1 Závlahy m...'!F39</f>
        <v>0</v>
      </c>
      <c r="BT101" s="26" t="s">
        <v>91</v>
      </c>
      <c r="BV101" s="26" t="s">
        <v>77</v>
      </c>
      <c r="BW101" s="26" t="s">
        <v>104</v>
      </c>
      <c r="BX101" s="26" t="s">
        <v>101</v>
      </c>
      <c r="CL101" s="26" t="s">
        <v>1</v>
      </c>
    </row>
    <row r="102" spans="1:91" s="4" customFormat="1" ht="16.5" customHeight="1">
      <c r="A102" s="83" t="s">
        <v>79</v>
      </c>
      <c r="B102" s="55"/>
      <c r="C102" s="10"/>
      <c r="D102" s="10"/>
      <c r="E102" s="231" t="s">
        <v>105</v>
      </c>
      <c r="F102" s="231"/>
      <c r="G102" s="231"/>
      <c r="H102" s="231"/>
      <c r="I102" s="231"/>
      <c r="J102" s="229"/>
      <c r="K102" s="231" t="s">
        <v>106</v>
      </c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33">
        <f>'SO04.2 - SO04.2 Závlahy -...'!J32</f>
        <v>0</v>
      </c>
      <c r="AH102" s="234"/>
      <c r="AI102" s="234"/>
      <c r="AJ102" s="234"/>
      <c r="AK102" s="234"/>
      <c r="AL102" s="234"/>
      <c r="AM102" s="234"/>
      <c r="AN102" s="233">
        <f t="shared" si="0"/>
        <v>0</v>
      </c>
      <c r="AO102" s="234"/>
      <c r="AP102" s="234"/>
      <c r="AQ102" s="93" t="s">
        <v>90</v>
      </c>
      <c r="AR102" s="55"/>
      <c r="AS102" s="94">
        <v>0</v>
      </c>
      <c r="AT102" s="95">
        <f t="shared" si="1"/>
        <v>0</v>
      </c>
      <c r="AU102" s="96">
        <f>'SO04.2 - SO04.2 Závlahy -...'!P129</f>
        <v>0</v>
      </c>
      <c r="AV102" s="95">
        <f>'SO04.2 - SO04.2 Závlahy -...'!J35</f>
        <v>0</v>
      </c>
      <c r="AW102" s="95">
        <f>'SO04.2 - SO04.2 Závlahy -...'!J36</f>
        <v>0</v>
      </c>
      <c r="AX102" s="95">
        <f>'SO04.2 - SO04.2 Závlahy -...'!J37</f>
        <v>0</v>
      </c>
      <c r="AY102" s="95">
        <f>'SO04.2 - SO04.2 Závlahy -...'!J38</f>
        <v>0</v>
      </c>
      <c r="AZ102" s="95">
        <f>'SO04.2 - SO04.2 Závlahy -...'!F35</f>
        <v>0</v>
      </c>
      <c r="BA102" s="95">
        <f>'SO04.2 - SO04.2 Závlahy -...'!F36</f>
        <v>0</v>
      </c>
      <c r="BB102" s="95">
        <f>'SO04.2 - SO04.2 Závlahy -...'!F37</f>
        <v>0</v>
      </c>
      <c r="BC102" s="95">
        <f>'SO04.2 - SO04.2 Závlahy -...'!F38</f>
        <v>0</v>
      </c>
      <c r="BD102" s="97">
        <f>'SO04.2 - SO04.2 Závlahy -...'!F39</f>
        <v>0</v>
      </c>
      <c r="BT102" s="26" t="s">
        <v>91</v>
      </c>
      <c r="BV102" s="26" t="s">
        <v>77</v>
      </c>
      <c r="BW102" s="26" t="s">
        <v>107</v>
      </c>
      <c r="BX102" s="26" t="s">
        <v>101</v>
      </c>
      <c r="CL102" s="26" t="s">
        <v>1</v>
      </c>
    </row>
    <row r="103" spans="1:91" s="7" customFormat="1" ht="16.5" customHeight="1">
      <c r="B103" s="84"/>
      <c r="C103" s="85"/>
      <c r="D103" s="232" t="s">
        <v>108</v>
      </c>
      <c r="E103" s="232"/>
      <c r="F103" s="232"/>
      <c r="G103" s="232"/>
      <c r="H103" s="232"/>
      <c r="I103" s="86"/>
      <c r="J103" s="232" t="s">
        <v>109</v>
      </c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5">
        <f>ROUND(SUM(AG104:AG105),2)</f>
        <v>0</v>
      </c>
      <c r="AH103" s="236"/>
      <c r="AI103" s="236"/>
      <c r="AJ103" s="236"/>
      <c r="AK103" s="236"/>
      <c r="AL103" s="236"/>
      <c r="AM103" s="236"/>
      <c r="AN103" s="237">
        <f t="shared" si="0"/>
        <v>0</v>
      </c>
      <c r="AO103" s="236"/>
      <c r="AP103" s="236"/>
      <c r="AQ103" s="87" t="s">
        <v>82</v>
      </c>
      <c r="AR103" s="84"/>
      <c r="AS103" s="88">
        <f>ROUND(SUM(AS104:AS105),2)</f>
        <v>0</v>
      </c>
      <c r="AT103" s="89">
        <f t="shared" si="1"/>
        <v>0</v>
      </c>
      <c r="AU103" s="90">
        <f>ROUND(SUM(AU104:AU105),5)</f>
        <v>0</v>
      </c>
      <c r="AV103" s="89">
        <f>ROUND(AZ103*L29,2)</f>
        <v>0</v>
      </c>
      <c r="AW103" s="89">
        <f>ROUND(BA103*L30,2)</f>
        <v>0</v>
      </c>
      <c r="AX103" s="89">
        <f>ROUND(BB103*L29,2)</f>
        <v>0</v>
      </c>
      <c r="AY103" s="89">
        <f>ROUND(BC103*L30,2)</f>
        <v>0</v>
      </c>
      <c r="AZ103" s="89">
        <f>ROUND(SUM(AZ104:AZ105),2)</f>
        <v>0</v>
      </c>
      <c r="BA103" s="89">
        <f>ROUND(SUM(BA104:BA105),2)</f>
        <v>0</v>
      </c>
      <c r="BB103" s="89">
        <f>ROUND(SUM(BB104:BB105),2)</f>
        <v>0</v>
      </c>
      <c r="BC103" s="89">
        <f>ROUND(SUM(BC104:BC105),2)</f>
        <v>0</v>
      </c>
      <c r="BD103" s="91">
        <f>ROUND(SUM(BD104:BD105),2)</f>
        <v>0</v>
      </c>
      <c r="BS103" s="92" t="s">
        <v>74</v>
      </c>
      <c r="BT103" s="92" t="s">
        <v>83</v>
      </c>
      <c r="BU103" s="92" t="s">
        <v>76</v>
      </c>
      <c r="BV103" s="92" t="s">
        <v>77</v>
      </c>
      <c r="BW103" s="92" t="s">
        <v>110</v>
      </c>
      <c r="BX103" s="92" t="s">
        <v>4</v>
      </c>
      <c r="CL103" s="92" t="s">
        <v>1</v>
      </c>
      <c r="CM103" s="92" t="s">
        <v>75</v>
      </c>
    </row>
    <row r="104" spans="1:91" s="4" customFormat="1" ht="16.5" customHeight="1">
      <c r="A104" s="83" t="s">
        <v>79</v>
      </c>
      <c r="B104" s="55"/>
      <c r="C104" s="10"/>
      <c r="D104" s="10"/>
      <c r="E104" s="231" t="s">
        <v>111</v>
      </c>
      <c r="F104" s="231"/>
      <c r="G104" s="231"/>
      <c r="H104" s="231"/>
      <c r="I104" s="231"/>
      <c r="J104" s="229"/>
      <c r="K104" s="231" t="s">
        <v>112</v>
      </c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3">
        <f>'SO05.1 - SO05.1 Stavebná ...'!J32</f>
        <v>0</v>
      </c>
      <c r="AH104" s="234"/>
      <c r="AI104" s="234"/>
      <c r="AJ104" s="234"/>
      <c r="AK104" s="234"/>
      <c r="AL104" s="234"/>
      <c r="AM104" s="234"/>
      <c r="AN104" s="233">
        <f t="shared" si="0"/>
        <v>0</v>
      </c>
      <c r="AO104" s="234"/>
      <c r="AP104" s="234"/>
      <c r="AQ104" s="93" t="s">
        <v>90</v>
      </c>
      <c r="AR104" s="55"/>
      <c r="AS104" s="94">
        <v>0</v>
      </c>
      <c r="AT104" s="95">
        <f t="shared" si="1"/>
        <v>0</v>
      </c>
      <c r="AU104" s="96">
        <f>'SO05.1 - SO05.1 Stavebná ...'!P128</f>
        <v>0</v>
      </c>
      <c r="AV104" s="95">
        <f>'SO05.1 - SO05.1 Stavebná ...'!J35</f>
        <v>0</v>
      </c>
      <c r="AW104" s="95">
        <f>'SO05.1 - SO05.1 Stavebná ...'!J36</f>
        <v>0</v>
      </c>
      <c r="AX104" s="95">
        <f>'SO05.1 - SO05.1 Stavebná ...'!J37</f>
        <v>0</v>
      </c>
      <c r="AY104" s="95">
        <f>'SO05.1 - SO05.1 Stavebná ...'!J38</f>
        <v>0</v>
      </c>
      <c r="AZ104" s="95">
        <f>'SO05.1 - SO05.1 Stavebná ...'!F35</f>
        <v>0</v>
      </c>
      <c r="BA104" s="95">
        <f>'SO05.1 - SO05.1 Stavebná ...'!F36</f>
        <v>0</v>
      </c>
      <c r="BB104" s="95">
        <f>'SO05.1 - SO05.1 Stavebná ...'!F37</f>
        <v>0</v>
      </c>
      <c r="BC104" s="95">
        <f>'SO05.1 - SO05.1 Stavebná ...'!F38</f>
        <v>0</v>
      </c>
      <c r="BD104" s="97">
        <f>'SO05.1 - SO05.1 Stavebná ...'!F39</f>
        <v>0</v>
      </c>
      <c r="BT104" s="26" t="s">
        <v>91</v>
      </c>
      <c r="BV104" s="26" t="s">
        <v>77</v>
      </c>
      <c r="BW104" s="26" t="s">
        <v>113</v>
      </c>
      <c r="BX104" s="26" t="s">
        <v>110</v>
      </c>
      <c r="CL104" s="26" t="s">
        <v>1</v>
      </c>
    </row>
    <row r="105" spans="1:91" s="4" customFormat="1" ht="16.5" customHeight="1">
      <c r="A105" s="83" t="s">
        <v>79</v>
      </c>
      <c r="B105" s="55"/>
      <c r="C105" s="10"/>
      <c r="D105" s="10"/>
      <c r="E105" s="231" t="s">
        <v>114</v>
      </c>
      <c r="F105" s="231"/>
      <c r="G105" s="231"/>
      <c r="H105" s="231"/>
      <c r="I105" s="231"/>
      <c r="J105" s="229"/>
      <c r="K105" s="231" t="s">
        <v>115</v>
      </c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3">
        <f>'SO05.2 - SO05.2 Technolog...'!J32</f>
        <v>0</v>
      </c>
      <c r="AH105" s="234"/>
      <c r="AI105" s="234"/>
      <c r="AJ105" s="234"/>
      <c r="AK105" s="234"/>
      <c r="AL105" s="234"/>
      <c r="AM105" s="234"/>
      <c r="AN105" s="233">
        <f t="shared" si="0"/>
        <v>0</v>
      </c>
      <c r="AO105" s="234"/>
      <c r="AP105" s="234"/>
      <c r="AQ105" s="93" t="s">
        <v>90</v>
      </c>
      <c r="AR105" s="55"/>
      <c r="AS105" s="94">
        <v>0</v>
      </c>
      <c r="AT105" s="95">
        <f t="shared" si="1"/>
        <v>0</v>
      </c>
      <c r="AU105" s="96">
        <f>'SO05.2 - SO05.2 Technolog...'!P127</f>
        <v>0</v>
      </c>
      <c r="AV105" s="95">
        <f>'SO05.2 - SO05.2 Technolog...'!J35</f>
        <v>0</v>
      </c>
      <c r="AW105" s="95">
        <f>'SO05.2 - SO05.2 Technolog...'!J36</f>
        <v>0</v>
      </c>
      <c r="AX105" s="95">
        <f>'SO05.2 - SO05.2 Technolog...'!J37</f>
        <v>0</v>
      </c>
      <c r="AY105" s="95">
        <f>'SO05.2 - SO05.2 Technolog...'!J38</f>
        <v>0</v>
      </c>
      <c r="AZ105" s="95">
        <f>'SO05.2 - SO05.2 Technolog...'!F35</f>
        <v>0</v>
      </c>
      <c r="BA105" s="95">
        <f>'SO05.2 - SO05.2 Technolog...'!F36</f>
        <v>0</v>
      </c>
      <c r="BB105" s="95">
        <f>'SO05.2 - SO05.2 Technolog...'!F37</f>
        <v>0</v>
      </c>
      <c r="BC105" s="95">
        <f>'SO05.2 - SO05.2 Technolog...'!F38</f>
        <v>0</v>
      </c>
      <c r="BD105" s="97">
        <f>'SO05.2 - SO05.2 Technolog...'!F39</f>
        <v>0</v>
      </c>
      <c r="BT105" s="26" t="s">
        <v>91</v>
      </c>
      <c r="BV105" s="26" t="s">
        <v>77</v>
      </c>
      <c r="BW105" s="26" t="s">
        <v>116</v>
      </c>
      <c r="BX105" s="26" t="s">
        <v>110</v>
      </c>
      <c r="CL105" s="26" t="s">
        <v>1</v>
      </c>
    </row>
    <row r="106" spans="1:91" s="7" customFormat="1" ht="24.75" customHeight="1">
      <c r="A106" s="83" t="s">
        <v>79</v>
      </c>
      <c r="B106" s="84"/>
      <c r="C106" s="85"/>
      <c r="D106" s="232" t="s">
        <v>117</v>
      </c>
      <c r="E106" s="232"/>
      <c r="F106" s="232"/>
      <c r="G106" s="232"/>
      <c r="H106" s="232"/>
      <c r="I106" s="86"/>
      <c r="J106" s="232" t="s">
        <v>118</v>
      </c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7">
        <f>'SO06 - SO06 REINŠTALÁCIA ...'!J30</f>
        <v>0</v>
      </c>
      <c r="AH106" s="236"/>
      <c r="AI106" s="236"/>
      <c r="AJ106" s="236"/>
      <c r="AK106" s="236"/>
      <c r="AL106" s="236"/>
      <c r="AM106" s="236"/>
      <c r="AN106" s="237">
        <f t="shared" si="0"/>
        <v>0</v>
      </c>
      <c r="AO106" s="236"/>
      <c r="AP106" s="236"/>
      <c r="AQ106" s="87" t="s">
        <v>82</v>
      </c>
      <c r="AR106" s="84"/>
      <c r="AS106" s="88">
        <v>0</v>
      </c>
      <c r="AT106" s="89">
        <f t="shared" si="1"/>
        <v>0</v>
      </c>
      <c r="AU106" s="90">
        <f>'SO06 - SO06 REINŠTALÁCIA ...'!P131</f>
        <v>0</v>
      </c>
      <c r="AV106" s="89">
        <f>'SO06 - SO06 REINŠTALÁCIA ...'!J33</f>
        <v>0</v>
      </c>
      <c r="AW106" s="89">
        <f>'SO06 - SO06 REINŠTALÁCIA ...'!J34</f>
        <v>0</v>
      </c>
      <c r="AX106" s="89">
        <f>'SO06 - SO06 REINŠTALÁCIA ...'!J35</f>
        <v>0</v>
      </c>
      <c r="AY106" s="89">
        <f>'SO06 - SO06 REINŠTALÁCIA ...'!J36</f>
        <v>0</v>
      </c>
      <c r="AZ106" s="89">
        <f>'SO06 - SO06 REINŠTALÁCIA ...'!F33</f>
        <v>0</v>
      </c>
      <c r="BA106" s="89">
        <f>'SO06 - SO06 REINŠTALÁCIA ...'!F34</f>
        <v>0</v>
      </c>
      <c r="BB106" s="89">
        <f>'SO06 - SO06 REINŠTALÁCIA ...'!F35</f>
        <v>0</v>
      </c>
      <c r="BC106" s="89">
        <f>'SO06 - SO06 REINŠTALÁCIA ...'!F36</f>
        <v>0</v>
      </c>
      <c r="BD106" s="91">
        <f>'SO06 - SO06 REINŠTALÁCIA ...'!F37</f>
        <v>0</v>
      </c>
      <c r="BT106" s="92" t="s">
        <v>83</v>
      </c>
      <c r="BV106" s="92" t="s">
        <v>77</v>
      </c>
      <c r="BW106" s="92" t="s">
        <v>119</v>
      </c>
      <c r="BX106" s="92" t="s">
        <v>4</v>
      </c>
      <c r="CL106" s="92" t="s">
        <v>1</v>
      </c>
      <c r="CM106" s="92" t="s">
        <v>75</v>
      </c>
    </row>
    <row r="107" spans="1:91" s="7" customFormat="1" ht="50.25" customHeight="1">
      <c r="A107" s="83" t="s">
        <v>79</v>
      </c>
      <c r="B107" s="84"/>
      <c r="C107" s="85"/>
      <c r="D107" s="232" t="s">
        <v>120</v>
      </c>
      <c r="E107" s="232"/>
      <c r="F107" s="232"/>
      <c r="G107" s="232"/>
      <c r="H107" s="232"/>
      <c r="I107" s="86"/>
      <c r="J107" s="232" t="s">
        <v>121</v>
      </c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7">
        <f>'SO07 - SO07 OPLOTENIE PAR...'!J30</f>
        <v>0</v>
      </c>
      <c r="AH107" s="236"/>
      <c r="AI107" s="236"/>
      <c r="AJ107" s="236"/>
      <c r="AK107" s="236"/>
      <c r="AL107" s="236"/>
      <c r="AM107" s="236"/>
      <c r="AN107" s="237">
        <f t="shared" si="0"/>
        <v>0</v>
      </c>
      <c r="AO107" s="236"/>
      <c r="AP107" s="236"/>
      <c r="AQ107" s="87" t="s">
        <v>82</v>
      </c>
      <c r="AR107" s="84"/>
      <c r="AS107" s="88">
        <v>0</v>
      </c>
      <c r="AT107" s="89">
        <f t="shared" si="1"/>
        <v>0</v>
      </c>
      <c r="AU107" s="90">
        <f>'SO07 - SO07 OPLOTENIE PAR...'!P133</f>
        <v>0</v>
      </c>
      <c r="AV107" s="89">
        <f>'SO07 - SO07 OPLOTENIE PAR...'!J33</f>
        <v>0</v>
      </c>
      <c r="AW107" s="89">
        <f>'SO07 - SO07 OPLOTENIE PAR...'!J34</f>
        <v>0</v>
      </c>
      <c r="AX107" s="89">
        <f>'SO07 - SO07 OPLOTENIE PAR...'!J35</f>
        <v>0</v>
      </c>
      <c r="AY107" s="89">
        <f>'SO07 - SO07 OPLOTENIE PAR...'!J36</f>
        <v>0</v>
      </c>
      <c r="AZ107" s="89">
        <f>'SO07 - SO07 OPLOTENIE PAR...'!F33</f>
        <v>0</v>
      </c>
      <c r="BA107" s="89">
        <f>'SO07 - SO07 OPLOTENIE PAR...'!F34</f>
        <v>0</v>
      </c>
      <c r="BB107" s="89">
        <f>'SO07 - SO07 OPLOTENIE PAR...'!F35</f>
        <v>0</v>
      </c>
      <c r="BC107" s="89">
        <f>'SO07 - SO07 OPLOTENIE PAR...'!F36</f>
        <v>0</v>
      </c>
      <c r="BD107" s="91">
        <f>'SO07 - SO07 OPLOTENIE PAR...'!F37</f>
        <v>0</v>
      </c>
      <c r="BT107" s="92" t="s">
        <v>83</v>
      </c>
      <c r="BV107" s="92" t="s">
        <v>77</v>
      </c>
      <c r="BW107" s="92" t="s">
        <v>122</v>
      </c>
      <c r="BX107" s="92" t="s">
        <v>4</v>
      </c>
      <c r="CL107" s="92" t="s">
        <v>1</v>
      </c>
      <c r="CM107" s="92" t="s">
        <v>75</v>
      </c>
    </row>
    <row r="108" spans="1:91" s="7" customFormat="1" ht="37.5" customHeight="1">
      <c r="A108" s="83" t="s">
        <v>79</v>
      </c>
      <c r="B108" s="84"/>
      <c r="C108" s="85"/>
      <c r="D108" s="232" t="s">
        <v>123</v>
      </c>
      <c r="E108" s="232"/>
      <c r="F108" s="232"/>
      <c r="G108" s="232"/>
      <c r="H108" s="232"/>
      <c r="I108" s="86"/>
      <c r="J108" s="232" t="s">
        <v>124</v>
      </c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7">
        <f>'SO08 - SO08 REKONŠTRUKCIA...'!J30</f>
        <v>0</v>
      </c>
      <c r="AH108" s="236"/>
      <c r="AI108" s="236"/>
      <c r="AJ108" s="236"/>
      <c r="AK108" s="236"/>
      <c r="AL108" s="236"/>
      <c r="AM108" s="236"/>
      <c r="AN108" s="237">
        <f t="shared" si="0"/>
        <v>0</v>
      </c>
      <c r="AO108" s="236"/>
      <c r="AP108" s="236"/>
      <c r="AQ108" s="87" t="s">
        <v>82</v>
      </c>
      <c r="AR108" s="84"/>
      <c r="AS108" s="88">
        <v>0</v>
      </c>
      <c r="AT108" s="89">
        <f t="shared" si="1"/>
        <v>0</v>
      </c>
      <c r="AU108" s="90">
        <f>'SO08 - SO08 REKONŠTRUKCIA...'!P124</f>
        <v>0</v>
      </c>
      <c r="AV108" s="89">
        <f>'SO08 - SO08 REKONŠTRUKCIA...'!J33</f>
        <v>0</v>
      </c>
      <c r="AW108" s="89">
        <f>'SO08 - SO08 REKONŠTRUKCIA...'!J34</f>
        <v>0</v>
      </c>
      <c r="AX108" s="89">
        <f>'SO08 - SO08 REKONŠTRUKCIA...'!J35</f>
        <v>0</v>
      </c>
      <c r="AY108" s="89">
        <f>'SO08 - SO08 REKONŠTRUKCIA...'!J36</f>
        <v>0</v>
      </c>
      <c r="AZ108" s="89">
        <f>'SO08 - SO08 REKONŠTRUKCIA...'!F33</f>
        <v>0</v>
      </c>
      <c r="BA108" s="89">
        <f>'SO08 - SO08 REKONŠTRUKCIA...'!F34</f>
        <v>0</v>
      </c>
      <c r="BB108" s="89">
        <f>'SO08 - SO08 REKONŠTRUKCIA...'!F35</f>
        <v>0</v>
      </c>
      <c r="BC108" s="89">
        <f>'SO08 - SO08 REKONŠTRUKCIA...'!F36</f>
        <v>0</v>
      </c>
      <c r="BD108" s="91">
        <f>'SO08 - SO08 REKONŠTRUKCIA...'!F37</f>
        <v>0</v>
      </c>
      <c r="BT108" s="92" t="s">
        <v>83</v>
      </c>
      <c r="BV108" s="92" t="s">
        <v>77</v>
      </c>
      <c r="BW108" s="92" t="s">
        <v>125</v>
      </c>
      <c r="BX108" s="92" t="s">
        <v>4</v>
      </c>
      <c r="CL108" s="92" t="s">
        <v>1</v>
      </c>
      <c r="CM108" s="92" t="s">
        <v>75</v>
      </c>
    </row>
    <row r="109" spans="1:91" s="7" customFormat="1" ht="24.75" customHeight="1">
      <c r="A109" s="83" t="s">
        <v>79</v>
      </c>
      <c r="B109" s="84"/>
      <c r="C109" s="85"/>
      <c r="D109" s="232" t="s">
        <v>126</v>
      </c>
      <c r="E109" s="232"/>
      <c r="F109" s="232"/>
      <c r="G109" s="232"/>
      <c r="H109" s="232"/>
      <c r="I109" s="86"/>
      <c r="J109" s="232" t="s">
        <v>127</v>
      </c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7">
        <f>'SO09 - SO09 REINŠTALÁCIA ...'!J30</f>
        <v>0</v>
      </c>
      <c r="AH109" s="236"/>
      <c r="AI109" s="236"/>
      <c r="AJ109" s="236"/>
      <c r="AK109" s="236"/>
      <c r="AL109" s="236"/>
      <c r="AM109" s="236"/>
      <c r="AN109" s="237">
        <f t="shared" si="0"/>
        <v>0</v>
      </c>
      <c r="AO109" s="236"/>
      <c r="AP109" s="236"/>
      <c r="AQ109" s="87" t="s">
        <v>82</v>
      </c>
      <c r="AR109" s="84"/>
      <c r="AS109" s="88">
        <v>0</v>
      </c>
      <c r="AT109" s="89">
        <f t="shared" si="1"/>
        <v>0</v>
      </c>
      <c r="AU109" s="90">
        <f>'SO09 - SO09 REINŠTALÁCIA ...'!P129</f>
        <v>0</v>
      </c>
      <c r="AV109" s="89">
        <f>'SO09 - SO09 REINŠTALÁCIA ...'!J33</f>
        <v>0</v>
      </c>
      <c r="AW109" s="89">
        <f>'SO09 - SO09 REINŠTALÁCIA ...'!J34</f>
        <v>0</v>
      </c>
      <c r="AX109" s="89">
        <f>'SO09 - SO09 REINŠTALÁCIA ...'!J35</f>
        <v>0</v>
      </c>
      <c r="AY109" s="89">
        <f>'SO09 - SO09 REINŠTALÁCIA ...'!J36</f>
        <v>0</v>
      </c>
      <c r="AZ109" s="89">
        <f>'SO09 - SO09 REINŠTALÁCIA ...'!F33</f>
        <v>0</v>
      </c>
      <c r="BA109" s="89">
        <f>'SO09 - SO09 REINŠTALÁCIA ...'!F34</f>
        <v>0</v>
      </c>
      <c r="BB109" s="89">
        <f>'SO09 - SO09 REINŠTALÁCIA ...'!F35</f>
        <v>0</v>
      </c>
      <c r="BC109" s="89">
        <f>'SO09 - SO09 REINŠTALÁCIA ...'!F36</f>
        <v>0</v>
      </c>
      <c r="BD109" s="91">
        <f>'SO09 - SO09 REINŠTALÁCIA ...'!F37</f>
        <v>0</v>
      </c>
      <c r="BT109" s="92" t="s">
        <v>83</v>
      </c>
      <c r="BV109" s="92" t="s">
        <v>77</v>
      </c>
      <c r="BW109" s="92" t="s">
        <v>128</v>
      </c>
      <c r="BX109" s="92" t="s">
        <v>4</v>
      </c>
      <c r="CL109" s="92" t="s">
        <v>1</v>
      </c>
      <c r="CM109" s="92" t="s">
        <v>75</v>
      </c>
    </row>
    <row r="110" spans="1:91" s="7" customFormat="1" ht="16.5" customHeight="1">
      <c r="A110" s="83" t="s">
        <v>79</v>
      </c>
      <c r="B110" s="84"/>
      <c r="C110" s="85"/>
      <c r="D110" s="232" t="s">
        <v>129</v>
      </c>
      <c r="E110" s="232"/>
      <c r="F110" s="232"/>
      <c r="G110" s="232"/>
      <c r="H110" s="232"/>
      <c r="I110" s="86"/>
      <c r="J110" s="232" t="s">
        <v>130</v>
      </c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7">
        <f>'SO10 - SO10 DAŽĎOVÁ KANAL...'!J30</f>
        <v>0</v>
      </c>
      <c r="AH110" s="236"/>
      <c r="AI110" s="236"/>
      <c r="AJ110" s="236"/>
      <c r="AK110" s="236"/>
      <c r="AL110" s="236"/>
      <c r="AM110" s="236"/>
      <c r="AN110" s="237">
        <f t="shared" si="0"/>
        <v>0</v>
      </c>
      <c r="AO110" s="236"/>
      <c r="AP110" s="236"/>
      <c r="AQ110" s="87" t="s">
        <v>82</v>
      </c>
      <c r="AR110" s="84"/>
      <c r="AS110" s="88">
        <v>0</v>
      </c>
      <c r="AT110" s="89">
        <f t="shared" si="1"/>
        <v>0</v>
      </c>
      <c r="AU110" s="90">
        <f>'SO10 - SO10 DAŽĎOVÁ KANAL...'!P125</f>
        <v>0</v>
      </c>
      <c r="AV110" s="89">
        <f>'SO10 - SO10 DAŽĎOVÁ KANAL...'!J33</f>
        <v>0</v>
      </c>
      <c r="AW110" s="89">
        <f>'SO10 - SO10 DAŽĎOVÁ KANAL...'!J34</f>
        <v>0</v>
      </c>
      <c r="AX110" s="89">
        <f>'SO10 - SO10 DAŽĎOVÁ KANAL...'!J35</f>
        <v>0</v>
      </c>
      <c r="AY110" s="89">
        <f>'SO10 - SO10 DAŽĎOVÁ KANAL...'!J36</f>
        <v>0</v>
      </c>
      <c r="AZ110" s="89">
        <f>'SO10 - SO10 DAŽĎOVÁ KANAL...'!F33</f>
        <v>0</v>
      </c>
      <c r="BA110" s="89">
        <f>'SO10 - SO10 DAŽĎOVÁ KANAL...'!F34</f>
        <v>0</v>
      </c>
      <c r="BB110" s="89">
        <f>'SO10 - SO10 DAŽĎOVÁ KANAL...'!F35</f>
        <v>0</v>
      </c>
      <c r="BC110" s="89">
        <f>'SO10 - SO10 DAŽĎOVÁ KANAL...'!F36</f>
        <v>0</v>
      </c>
      <c r="BD110" s="91">
        <f>'SO10 - SO10 DAŽĎOVÁ KANAL...'!F37</f>
        <v>0</v>
      </c>
      <c r="BT110" s="92" t="s">
        <v>83</v>
      </c>
      <c r="BV110" s="92" t="s">
        <v>77</v>
      </c>
      <c r="BW110" s="92" t="s">
        <v>131</v>
      </c>
      <c r="BX110" s="92" t="s">
        <v>4</v>
      </c>
      <c r="CL110" s="92" t="s">
        <v>1</v>
      </c>
      <c r="CM110" s="92" t="s">
        <v>75</v>
      </c>
    </row>
    <row r="111" spans="1:91" s="7" customFormat="1" ht="24.75" customHeight="1">
      <c r="A111" s="83" t="s">
        <v>79</v>
      </c>
      <c r="B111" s="84"/>
      <c r="C111" s="85"/>
      <c r="D111" s="232" t="s">
        <v>132</v>
      </c>
      <c r="E111" s="232"/>
      <c r="F111" s="232"/>
      <c r="G111" s="232"/>
      <c r="H111" s="232"/>
      <c r="I111" s="86"/>
      <c r="J111" s="232" t="s">
        <v>133</v>
      </c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7">
        <f>'SO11 - SO11 PRÍPOJKY VODY...'!J30</f>
        <v>0</v>
      </c>
      <c r="AH111" s="236"/>
      <c r="AI111" s="236"/>
      <c r="AJ111" s="236"/>
      <c r="AK111" s="236"/>
      <c r="AL111" s="236"/>
      <c r="AM111" s="236"/>
      <c r="AN111" s="237">
        <f t="shared" si="0"/>
        <v>0</v>
      </c>
      <c r="AO111" s="236"/>
      <c r="AP111" s="236"/>
      <c r="AQ111" s="87" t="s">
        <v>82</v>
      </c>
      <c r="AR111" s="84"/>
      <c r="AS111" s="88">
        <v>0</v>
      </c>
      <c r="AT111" s="89">
        <f t="shared" si="1"/>
        <v>0</v>
      </c>
      <c r="AU111" s="90">
        <f>'SO11 - SO11 PRÍPOJKY VODY...'!P127</f>
        <v>0</v>
      </c>
      <c r="AV111" s="89">
        <f>'SO11 - SO11 PRÍPOJKY VODY...'!J33</f>
        <v>0</v>
      </c>
      <c r="AW111" s="89">
        <f>'SO11 - SO11 PRÍPOJKY VODY...'!J34</f>
        <v>0</v>
      </c>
      <c r="AX111" s="89">
        <f>'SO11 - SO11 PRÍPOJKY VODY...'!J35</f>
        <v>0</v>
      </c>
      <c r="AY111" s="89">
        <f>'SO11 - SO11 PRÍPOJKY VODY...'!J36</f>
        <v>0</v>
      </c>
      <c r="AZ111" s="89">
        <f>'SO11 - SO11 PRÍPOJKY VODY...'!F33</f>
        <v>0</v>
      </c>
      <c r="BA111" s="89">
        <f>'SO11 - SO11 PRÍPOJKY VODY...'!F34</f>
        <v>0</v>
      </c>
      <c r="BB111" s="89">
        <f>'SO11 - SO11 PRÍPOJKY VODY...'!F35</f>
        <v>0</v>
      </c>
      <c r="BC111" s="89">
        <f>'SO11 - SO11 PRÍPOJKY VODY...'!F36</f>
        <v>0</v>
      </c>
      <c r="BD111" s="91">
        <f>'SO11 - SO11 PRÍPOJKY VODY...'!F37</f>
        <v>0</v>
      </c>
      <c r="BT111" s="92" t="s">
        <v>83</v>
      </c>
      <c r="BV111" s="92" t="s">
        <v>77</v>
      </c>
      <c r="BW111" s="92" t="s">
        <v>134</v>
      </c>
      <c r="BX111" s="92" t="s">
        <v>4</v>
      </c>
      <c r="CL111" s="92" t="s">
        <v>1</v>
      </c>
      <c r="CM111" s="92" t="s">
        <v>75</v>
      </c>
    </row>
    <row r="112" spans="1:91" s="7" customFormat="1" ht="16.5" customHeight="1">
      <c r="B112" s="84"/>
      <c r="C112" s="85"/>
      <c r="D112" s="232" t="s">
        <v>135</v>
      </c>
      <c r="E112" s="232"/>
      <c r="F112" s="232"/>
      <c r="G112" s="232"/>
      <c r="H112" s="232"/>
      <c r="I112" s="86"/>
      <c r="J112" s="232" t="s">
        <v>136</v>
      </c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5">
        <f>ROUND(SUM(AG113:AG114),2)</f>
        <v>0</v>
      </c>
      <c r="AH112" s="236"/>
      <c r="AI112" s="236"/>
      <c r="AJ112" s="236"/>
      <c r="AK112" s="236"/>
      <c r="AL112" s="236"/>
      <c r="AM112" s="236"/>
      <c r="AN112" s="237">
        <f t="shared" si="0"/>
        <v>0</v>
      </c>
      <c r="AO112" s="236"/>
      <c r="AP112" s="236"/>
      <c r="AQ112" s="87" t="s">
        <v>82</v>
      </c>
      <c r="AR112" s="84"/>
      <c r="AS112" s="88">
        <f>ROUND(SUM(AS113:AS114),2)</f>
        <v>0</v>
      </c>
      <c r="AT112" s="89">
        <f t="shared" si="1"/>
        <v>0</v>
      </c>
      <c r="AU112" s="90">
        <f>ROUND(SUM(AU113:AU114),5)</f>
        <v>0</v>
      </c>
      <c r="AV112" s="89">
        <f>ROUND(AZ112*L29,2)</f>
        <v>0</v>
      </c>
      <c r="AW112" s="89">
        <f>ROUND(BA112*L30,2)</f>
        <v>0</v>
      </c>
      <c r="AX112" s="89">
        <f>ROUND(BB112*L29,2)</f>
        <v>0</v>
      </c>
      <c r="AY112" s="89">
        <f>ROUND(BC112*L30,2)</f>
        <v>0</v>
      </c>
      <c r="AZ112" s="89">
        <f>ROUND(SUM(AZ113:AZ114),2)</f>
        <v>0</v>
      </c>
      <c r="BA112" s="89">
        <f>ROUND(SUM(BA113:BA114),2)</f>
        <v>0</v>
      </c>
      <c r="BB112" s="89">
        <f>ROUND(SUM(BB113:BB114),2)</f>
        <v>0</v>
      </c>
      <c r="BC112" s="89">
        <f>ROUND(SUM(BC113:BC114),2)</f>
        <v>0</v>
      </c>
      <c r="BD112" s="91">
        <f>ROUND(SUM(BD113:BD114),2)</f>
        <v>0</v>
      </c>
      <c r="BS112" s="92" t="s">
        <v>74</v>
      </c>
      <c r="BT112" s="92" t="s">
        <v>83</v>
      </c>
      <c r="BU112" s="92" t="s">
        <v>76</v>
      </c>
      <c r="BV112" s="92" t="s">
        <v>77</v>
      </c>
      <c r="BW112" s="92" t="s">
        <v>137</v>
      </c>
      <c r="BX112" s="92" t="s">
        <v>4</v>
      </c>
      <c r="CL112" s="92" t="s">
        <v>1</v>
      </c>
      <c r="CM112" s="92" t="s">
        <v>75</v>
      </c>
    </row>
    <row r="113" spans="1:91" s="4" customFormat="1" ht="16.5" customHeight="1">
      <c r="A113" s="83" t="s">
        <v>79</v>
      </c>
      <c r="B113" s="55"/>
      <c r="C113" s="10"/>
      <c r="D113" s="10"/>
      <c r="E113" s="231" t="s">
        <v>138</v>
      </c>
      <c r="F113" s="231"/>
      <c r="G113" s="231"/>
      <c r="H113" s="231"/>
      <c r="I113" s="231"/>
      <c r="J113" s="229"/>
      <c r="K113" s="231" t="s">
        <v>139</v>
      </c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3">
        <f>'SO12.1 - SO12.1 Materiál ...'!J32</f>
        <v>0</v>
      </c>
      <c r="AH113" s="234"/>
      <c r="AI113" s="234"/>
      <c r="AJ113" s="234"/>
      <c r="AK113" s="234"/>
      <c r="AL113" s="234"/>
      <c r="AM113" s="234"/>
      <c r="AN113" s="233">
        <f t="shared" si="0"/>
        <v>0</v>
      </c>
      <c r="AO113" s="234"/>
      <c r="AP113" s="234"/>
      <c r="AQ113" s="93" t="s">
        <v>90</v>
      </c>
      <c r="AR113" s="55"/>
      <c r="AS113" s="94">
        <v>0</v>
      </c>
      <c r="AT113" s="95">
        <f t="shared" si="1"/>
        <v>0</v>
      </c>
      <c r="AU113" s="96">
        <f>'SO12.1 - SO12.1 Materiál ...'!P128</f>
        <v>0</v>
      </c>
      <c r="AV113" s="95">
        <f>'SO12.1 - SO12.1 Materiál ...'!J35</f>
        <v>0</v>
      </c>
      <c r="AW113" s="95">
        <f>'SO12.1 - SO12.1 Materiál ...'!J36</f>
        <v>0</v>
      </c>
      <c r="AX113" s="95">
        <f>'SO12.1 - SO12.1 Materiál ...'!J37</f>
        <v>0</v>
      </c>
      <c r="AY113" s="95">
        <f>'SO12.1 - SO12.1 Materiál ...'!J38</f>
        <v>0</v>
      </c>
      <c r="AZ113" s="95">
        <f>'SO12.1 - SO12.1 Materiál ...'!F35</f>
        <v>0</v>
      </c>
      <c r="BA113" s="95">
        <f>'SO12.1 - SO12.1 Materiál ...'!F36</f>
        <v>0</v>
      </c>
      <c r="BB113" s="95">
        <f>'SO12.1 - SO12.1 Materiál ...'!F37</f>
        <v>0</v>
      </c>
      <c r="BC113" s="95">
        <f>'SO12.1 - SO12.1 Materiál ...'!F38</f>
        <v>0</v>
      </c>
      <c r="BD113" s="97">
        <f>'SO12.1 - SO12.1 Materiál ...'!F39</f>
        <v>0</v>
      </c>
      <c r="BT113" s="26" t="s">
        <v>91</v>
      </c>
      <c r="BV113" s="26" t="s">
        <v>77</v>
      </c>
      <c r="BW113" s="26" t="s">
        <v>140</v>
      </c>
      <c r="BX113" s="26" t="s">
        <v>137</v>
      </c>
      <c r="CL113" s="26" t="s">
        <v>1</v>
      </c>
    </row>
    <row r="114" spans="1:91" s="4" customFormat="1" ht="16.5" customHeight="1">
      <c r="A114" s="83" t="s">
        <v>79</v>
      </c>
      <c r="B114" s="55"/>
      <c r="C114" s="10"/>
      <c r="D114" s="10"/>
      <c r="E114" s="231" t="s">
        <v>141</v>
      </c>
      <c r="F114" s="231"/>
      <c r="G114" s="231"/>
      <c r="H114" s="231"/>
      <c r="I114" s="231"/>
      <c r="J114" s="229"/>
      <c r="K114" s="231" t="s">
        <v>142</v>
      </c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3">
        <f>'SO12.2 - SO12.2 Montaž - ...'!J32</f>
        <v>0</v>
      </c>
      <c r="AH114" s="234"/>
      <c r="AI114" s="234"/>
      <c r="AJ114" s="234"/>
      <c r="AK114" s="234"/>
      <c r="AL114" s="234"/>
      <c r="AM114" s="234"/>
      <c r="AN114" s="233">
        <f t="shared" si="0"/>
        <v>0</v>
      </c>
      <c r="AO114" s="234"/>
      <c r="AP114" s="234"/>
      <c r="AQ114" s="93" t="s">
        <v>90</v>
      </c>
      <c r="AR114" s="55"/>
      <c r="AS114" s="94">
        <v>0</v>
      </c>
      <c r="AT114" s="95">
        <f t="shared" si="1"/>
        <v>0</v>
      </c>
      <c r="AU114" s="96">
        <f>'SO12.2 - SO12.2 Montaž - ...'!P139</f>
        <v>0</v>
      </c>
      <c r="AV114" s="95">
        <f>'SO12.2 - SO12.2 Montaž - ...'!J35</f>
        <v>0</v>
      </c>
      <c r="AW114" s="95">
        <f>'SO12.2 - SO12.2 Montaž - ...'!J36</f>
        <v>0</v>
      </c>
      <c r="AX114" s="95">
        <f>'SO12.2 - SO12.2 Montaž - ...'!J37</f>
        <v>0</v>
      </c>
      <c r="AY114" s="95">
        <f>'SO12.2 - SO12.2 Montaž - ...'!J38</f>
        <v>0</v>
      </c>
      <c r="AZ114" s="95">
        <f>'SO12.2 - SO12.2 Montaž - ...'!F35</f>
        <v>0</v>
      </c>
      <c r="BA114" s="95">
        <f>'SO12.2 - SO12.2 Montaž - ...'!F36</f>
        <v>0</v>
      </c>
      <c r="BB114" s="95">
        <f>'SO12.2 - SO12.2 Montaž - ...'!F37</f>
        <v>0</v>
      </c>
      <c r="BC114" s="95">
        <f>'SO12.2 - SO12.2 Montaž - ...'!F38</f>
        <v>0</v>
      </c>
      <c r="BD114" s="97">
        <f>'SO12.2 - SO12.2 Montaž - ...'!F39</f>
        <v>0</v>
      </c>
      <c r="BT114" s="26" t="s">
        <v>91</v>
      </c>
      <c r="BV114" s="26" t="s">
        <v>77</v>
      </c>
      <c r="BW114" s="26" t="s">
        <v>143</v>
      </c>
      <c r="BX114" s="26" t="s">
        <v>137</v>
      </c>
      <c r="CL114" s="26" t="s">
        <v>1</v>
      </c>
    </row>
    <row r="115" spans="1:91" s="7" customFormat="1" ht="16.5" customHeight="1">
      <c r="B115" s="84"/>
      <c r="C115" s="85"/>
      <c r="D115" s="232" t="s">
        <v>144</v>
      </c>
      <c r="E115" s="232"/>
      <c r="F115" s="232"/>
      <c r="G115" s="232"/>
      <c r="H115" s="232"/>
      <c r="I115" s="86"/>
      <c r="J115" s="232" t="s">
        <v>145</v>
      </c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5">
        <f>ROUND(SUM(AG116:AG117),2)</f>
        <v>0</v>
      </c>
      <c r="AH115" s="236"/>
      <c r="AI115" s="236"/>
      <c r="AJ115" s="236"/>
      <c r="AK115" s="236"/>
      <c r="AL115" s="236"/>
      <c r="AM115" s="236"/>
      <c r="AN115" s="237">
        <f t="shared" si="0"/>
        <v>0</v>
      </c>
      <c r="AO115" s="236"/>
      <c r="AP115" s="236"/>
      <c r="AQ115" s="87" t="s">
        <v>82</v>
      </c>
      <c r="AR115" s="84"/>
      <c r="AS115" s="88">
        <f>ROUND(SUM(AS116:AS117),2)</f>
        <v>0</v>
      </c>
      <c r="AT115" s="89">
        <f t="shared" si="1"/>
        <v>0</v>
      </c>
      <c r="AU115" s="90">
        <f>ROUND(SUM(AU116:AU117),5)</f>
        <v>0</v>
      </c>
      <c r="AV115" s="89">
        <f>ROUND(AZ115*L29,2)</f>
        <v>0</v>
      </c>
      <c r="AW115" s="89">
        <f>ROUND(BA115*L30,2)</f>
        <v>0</v>
      </c>
      <c r="AX115" s="89">
        <f>ROUND(BB115*L29,2)</f>
        <v>0</v>
      </c>
      <c r="AY115" s="89">
        <f>ROUND(BC115*L30,2)</f>
        <v>0</v>
      </c>
      <c r="AZ115" s="89">
        <f>ROUND(SUM(AZ116:AZ117),2)</f>
        <v>0</v>
      </c>
      <c r="BA115" s="89">
        <f>ROUND(SUM(BA116:BA117),2)</f>
        <v>0</v>
      </c>
      <c r="BB115" s="89">
        <f>ROUND(SUM(BB116:BB117),2)</f>
        <v>0</v>
      </c>
      <c r="BC115" s="89">
        <f>ROUND(SUM(BC116:BC117),2)</f>
        <v>0</v>
      </c>
      <c r="BD115" s="91">
        <f>ROUND(SUM(BD116:BD117),2)</f>
        <v>0</v>
      </c>
      <c r="BS115" s="92" t="s">
        <v>74</v>
      </c>
      <c r="BT115" s="92" t="s">
        <v>83</v>
      </c>
      <c r="BU115" s="92" t="s">
        <v>76</v>
      </c>
      <c r="BV115" s="92" t="s">
        <v>77</v>
      </c>
      <c r="BW115" s="92" t="s">
        <v>146</v>
      </c>
      <c r="BX115" s="92" t="s">
        <v>4</v>
      </c>
      <c r="CL115" s="92" t="s">
        <v>1</v>
      </c>
      <c r="CM115" s="92" t="s">
        <v>75</v>
      </c>
    </row>
    <row r="116" spans="1:91" s="4" customFormat="1" ht="16.5" customHeight="1">
      <c r="A116" s="83" t="s">
        <v>79</v>
      </c>
      <c r="B116" s="55"/>
      <c r="C116" s="10"/>
      <c r="D116" s="10"/>
      <c r="E116" s="231" t="s">
        <v>147</v>
      </c>
      <c r="F116" s="231"/>
      <c r="G116" s="231"/>
      <c r="H116" s="231"/>
      <c r="I116" s="231"/>
      <c r="J116" s="229"/>
      <c r="K116" s="231" t="s">
        <v>148</v>
      </c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3">
        <f>'SO13.1 - SO13.1 Materiál ...'!J32</f>
        <v>0</v>
      </c>
      <c r="AH116" s="234"/>
      <c r="AI116" s="234"/>
      <c r="AJ116" s="234"/>
      <c r="AK116" s="234"/>
      <c r="AL116" s="234"/>
      <c r="AM116" s="234"/>
      <c r="AN116" s="233">
        <f t="shared" si="0"/>
        <v>0</v>
      </c>
      <c r="AO116" s="234"/>
      <c r="AP116" s="234"/>
      <c r="AQ116" s="93" t="s">
        <v>90</v>
      </c>
      <c r="AR116" s="55"/>
      <c r="AS116" s="94">
        <v>0</v>
      </c>
      <c r="AT116" s="95">
        <f t="shared" si="1"/>
        <v>0</v>
      </c>
      <c r="AU116" s="96">
        <f>'SO13.1 - SO13.1 Materiál ...'!P129</f>
        <v>0</v>
      </c>
      <c r="AV116" s="95">
        <f>'SO13.1 - SO13.1 Materiál ...'!J35</f>
        <v>0</v>
      </c>
      <c r="AW116" s="95">
        <f>'SO13.1 - SO13.1 Materiál ...'!J36</f>
        <v>0</v>
      </c>
      <c r="AX116" s="95">
        <f>'SO13.1 - SO13.1 Materiál ...'!J37</f>
        <v>0</v>
      </c>
      <c r="AY116" s="95">
        <f>'SO13.1 - SO13.1 Materiál ...'!J38</f>
        <v>0</v>
      </c>
      <c r="AZ116" s="95">
        <f>'SO13.1 - SO13.1 Materiál ...'!F35</f>
        <v>0</v>
      </c>
      <c r="BA116" s="95">
        <f>'SO13.1 - SO13.1 Materiál ...'!F36</f>
        <v>0</v>
      </c>
      <c r="BB116" s="95">
        <f>'SO13.1 - SO13.1 Materiál ...'!F37</f>
        <v>0</v>
      </c>
      <c r="BC116" s="95">
        <f>'SO13.1 - SO13.1 Materiál ...'!F38</f>
        <v>0</v>
      </c>
      <c r="BD116" s="97">
        <f>'SO13.1 - SO13.1 Materiál ...'!F39</f>
        <v>0</v>
      </c>
      <c r="BT116" s="26" t="s">
        <v>91</v>
      </c>
      <c r="BV116" s="26" t="s">
        <v>77</v>
      </c>
      <c r="BW116" s="26" t="s">
        <v>149</v>
      </c>
      <c r="BX116" s="26" t="s">
        <v>146</v>
      </c>
      <c r="CL116" s="26" t="s">
        <v>1</v>
      </c>
    </row>
    <row r="117" spans="1:91" s="4" customFormat="1" ht="16.5" customHeight="1">
      <c r="A117" s="83" t="s">
        <v>79</v>
      </c>
      <c r="B117" s="55"/>
      <c r="C117" s="10"/>
      <c r="D117" s="10"/>
      <c r="E117" s="231" t="s">
        <v>150</v>
      </c>
      <c r="F117" s="231"/>
      <c r="G117" s="231"/>
      <c r="H117" s="231"/>
      <c r="I117" s="231"/>
      <c r="J117" s="229"/>
      <c r="K117" s="231" t="s">
        <v>151</v>
      </c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3">
        <f>'SO13.2 - SO13.2  Montaž -...'!J32</f>
        <v>0</v>
      </c>
      <c r="AH117" s="234"/>
      <c r="AI117" s="234"/>
      <c r="AJ117" s="234"/>
      <c r="AK117" s="234"/>
      <c r="AL117" s="234"/>
      <c r="AM117" s="234"/>
      <c r="AN117" s="233">
        <f t="shared" si="0"/>
        <v>0</v>
      </c>
      <c r="AO117" s="234"/>
      <c r="AP117" s="234"/>
      <c r="AQ117" s="93" t="s">
        <v>90</v>
      </c>
      <c r="AR117" s="55"/>
      <c r="AS117" s="94">
        <v>0</v>
      </c>
      <c r="AT117" s="95">
        <f t="shared" si="1"/>
        <v>0</v>
      </c>
      <c r="AU117" s="96">
        <f>'SO13.2 - SO13.2  Montaž -...'!P137</f>
        <v>0</v>
      </c>
      <c r="AV117" s="95">
        <f>'SO13.2 - SO13.2  Montaž -...'!J35</f>
        <v>0</v>
      </c>
      <c r="AW117" s="95">
        <f>'SO13.2 - SO13.2  Montaž -...'!J36</f>
        <v>0</v>
      </c>
      <c r="AX117" s="95">
        <f>'SO13.2 - SO13.2  Montaž -...'!J37</f>
        <v>0</v>
      </c>
      <c r="AY117" s="95">
        <f>'SO13.2 - SO13.2  Montaž -...'!J38</f>
        <v>0</v>
      </c>
      <c r="AZ117" s="95">
        <f>'SO13.2 - SO13.2  Montaž -...'!F35</f>
        <v>0</v>
      </c>
      <c r="BA117" s="95">
        <f>'SO13.2 - SO13.2  Montaž -...'!F36</f>
        <v>0</v>
      </c>
      <c r="BB117" s="95">
        <f>'SO13.2 - SO13.2  Montaž -...'!F37</f>
        <v>0</v>
      </c>
      <c r="BC117" s="95">
        <f>'SO13.2 - SO13.2  Montaž -...'!F38</f>
        <v>0</v>
      </c>
      <c r="BD117" s="97">
        <f>'SO13.2 - SO13.2  Montaž -...'!F39</f>
        <v>0</v>
      </c>
      <c r="BT117" s="26" t="s">
        <v>91</v>
      </c>
      <c r="BV117" s="26" t="s">
        <v>77</v>
      </c>
      <c r="BW117" s="26" t="s">
        <v>152</v>
      </c>
      <c r="BX117" s="26" t="s">
        <v>146</v>
      </c>
      <c r="CL117" s="26" t="s">
        <v>1</v>
      </c>
    </row>
    <row r="118" spans="1:91" s="7" customFormat="1" ht="16.5" customHeight="1">
      <c r="B118" s="84"/>
      <c r="C118" s="85"/>
      <c r="D118" s="232" t="s">
        <v>153</v>
      </c>
      <c r="E118" s="232"/>
      <c r="F118" s="232"/>
      <c r="G118" s="232"/>
      <c r="H118" s="232"/>
      <c r="I118" s="86"/>
      <c r="J118" s="232" t="s">
        <v>154</v>
      </c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5">
        <f>ROUND(SUM(AG119:AG120),2)</f>
        <v>0</v>
      </c>
      <c r="AH118" s="236"/>
      <c r="AI118" s="236"/>
      <c r="AJ118" s="236"/>
      <c r="AK118" s="236"/>
      <c r="AL118" s="236"/>
      <c r="AM118" s="236"/>
      <c r="AN118" s="237">
        <f t="shared" si="0"/>
        <v>0</v>
      </c>
      <c r="AO118" s="236"/>
      <c r="AP118" s="236"/>
      <c r="AQ118" s="87" t="s">
        <v>82</v>
      </c>
      <c r="AR118" s="84"/>
      <c r="AS118" s="88">
        <f>ROUND(SUM(AS119:AS120),2)</f>
        <v>0</v>
      </c>
      <c r="AT118" s="89">
        <f t="shared" si="1"/>
        <v>0</v>
      </c>
      <c r="AU118" s="90">
        <f>ROUND(SUM(AU119:AU120),5)</f>
        <v>0</v>
      </c>
      <c r="AV118" s="89">
        <f>ROUND(AZ118*L29,2)</f>
        <v>0</v>
      </c>
      <c r="AW118" s="89">
        <f>ROUND(BA118*L30,2)</f>
        <v>0</v>
      </c>
      <c r="AX118" s="89">
        <f>ROUND(BB118*L29,2)</f>
        <v>0</v>
      </c>
      <c r="AY118" s="89">
        <f>ROUND(BC118*L30,2)</f>
        <v>0</v>
      </c>
      <c r="AZ118" s="89">
        <f>ROUND(SUM(AZ119:AZ120),2)</f>
        <v>0</v>
      </c>
      <c r="BA118" s="89">
        <f>ROUND(SUM(BA119:BA120),2)</f>
        <v>0</v>
      </c>
      <c r="BB118" s="89">
        <f>ROUND(SUM(BB119:BB120),2)</f>
        <v>0</v>
      </c>
      <c r="BC118" s="89">
        <f>ROUND(SUM(BC119:BC120),2)</f>
        <v>0</v>
      </c>
      <c r="BD118" s="91">
        <f>ROUND(SUM(BD119:BD120),2)</f>
        <v>0</v>
      </c>
      <c r="BS118" s="92" t="s">
        <v>74</v>
      </c>
      <c r="BT118" s="92" t="s">
        <v>83</v>
      </c>
      <c r="BU118" s="92" t="s">
        <v>76</v>
      </c>
      <c r="BV118" s="92" t="s">
        <v>77</v>
      </c>
      <c r="BW118" s="92" t="s">
        <v>155</v>
      </c>
      <c r="BX118" s="92" t="s">
        <v>4</v>
      </c>
      <c r="CL118" s="92" t="s">
        <v>1</v>
      </c>
      <c r="CM118" s="92" t="s">
        <v>75</v>
      </c>
    </row>
    <row r="119" spans="1:91" s="4" customFormat="1" ht="16.5" customHeight="1">
      <c r="A119" s="83" t="s">
        <v>79</v>
      </c>
      <c r="B119" s="55"/>
      <c r="C119" s="10"/>
      <c r="D119" s="10"/>
      <c r="E119" s="231" t="s">
        <v>156</v>
      </c>
      <c r="F119" s="231"/>
      <c r="G119" s="231"/>
      <c r="H119" s="231"/>
      <c r="I119" s="231"/>
      <c r="J119" s="229"/>
      <c r="K119" s="231" t="s">
        <v>157</v>
      </c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3">
        <f>'SO14.1 - SO14.1 Slaboprúd...'!J32</f>
        <v>0</v>
      </c>
      <c r="AH119" s="234"/>
      <c r="AI119" s="234"/>
      <c r="AJ119" s="234"/>
      <c r="AK119" s="234"/>
      <c r="AL119" s="234"/>
      <c r="AM119" s="234"/>
      <c r="AN119" s="233">
        <f t="shared" si="0"/>
        <v>0</v>
      </c>
      <c r="AO119" s="234"/>
      <c r="AP119" s="234"/>
      <c r="AQ119" s="93" t="s">
        <v>90</v>
      </c>
      <c r="AR119" s="55"/>
      <c r="AS119" s="94">
        <v>0</v>
      </c>
      <c r="AT119" s="95">
        <f t="shared" si="1"/>
        <v>0</v>
      </c>
      <c r="AU119" s="96">
        <f>'SO14.1 - SO14.1 Slaboprúd...'!P122</f>
        <v>0</v>
      </c>
      <c r="AV119" s="95">
        <f>'SO14.1 - SO14.1 Slaboprúd...'!J35</f>
        <v>0</v>
      </c>
      <c r="AW119" s="95">
        <f>'SO14.1 - SO14.1 Slaboprúd...'!J36</f>
        <v>0</v>
      </c>
      <c r="AX119" s="95">
        <f>'SO14.1 - SO14.1 Slaboprúd...'!J37</f>
        <v>0</v>
      </c>
      <c r="AY119" s="95">
        <f>'SO14.1 - SO14.1 Slaboprúd...'!J38</f>
        <v>0</v>
      </c>
      <c r="AZ119" s="95">
        <f>'SO14.1 - SO14.1 Slaboprúd...'!F35</f>
        <v>0</v>
      </c>
      <c r="BA119" s="95">
        <f>'SO14.1 - SO14.1 Slaboprúd...'!F36</f>
        <v>0</v>
      </c>
      <c r="BB119" s="95">
        <f>'SO14.1 - SO14.1 Slaboprúd...'!F37</f>
        <v>0</v>
      </c>
      <c r="BC119" s="95">
        <f>'SO14.1 - SO14.1 Slaboprúd...'!F38</f>
        <v>0</v>
      </c>
      <c r="BD119" s="97">
        <f>'SO14.1 - SO14.1 Slaboprúd...'!F39</f>
        <v>0</v>
      </c>
      <c r="BT119" s="26" t="s">
        <v>91</v>
      </c>
      <c r="BV119" s="26" t="s">
        <v>77</v>
      </c>
      <c r="BW119" s="26" t="s">
        <v>158</v>
      </c>
      <c r="BX119" s="26" t="s">
        <v>155</v>
      </c>
      <c r="CL119" s="26" t="s">
        <v>1</v>
      </c>
    </row>
    <row r="120" spans="1:91" s="4" customFormat="1" ht="16.5" customHeight="1">
      <c r="A120" s="83" t="s">
        <v>79</v>
      </c>
      <c r="B120" s="55"/>
      <c r="C120" s="10"/>
      <c r="D120" s="10"/>
      <c r="E120" s="231" t="s">
        <v>159</v>
      </c>
      <c r="F120" s="231"/>
      <c r="G120" s="231"/>
      <c r="H120" s="231"/>
      <c r="I120" s="231"/>
      <c r="J120" s="229"/>
      <c r="K120" s="231" t="s">
        <v>160</v>
      </c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3">
        <f>'SO14.2 - SO14.2 Slaboprúd...'!J32</f>
        <v>0</v>
      </c>
      <c r="AH120" s="234"/>
      <c r="AI120" s="234"/>
      <c r="AJ120" s="234"/>
      <c r="AK120" s="234"/>
      <c r="AL120" s="234"/>
      <c r="AM120" s="234"/>
      <c r="AN120" s="233">
        <f t="shared" si="0"/>
        <v>0</v>
      </c>
      <c r="AO120" s="234"/>
      <c r="AP120" s="234"/>
      <c r="AQ120" s="93" t="s">
        <v>90</v>
      </c>
      <c r="AR120" s="55"/>
      <c r="AS120" s="94">
        <v>0</v>
      </c>
      <c r="AT120" s="95">
        <f t="shared" si="1"/>
        <v>0</v>
      </c>
      <c r="AU120" s="96">
        <f>'SO14.2 - SO14.2 Slaboprúd...'!P122</f>
        <v>0</v>
      </c>
      <c r="AV120" s="95">
        <f>'SO14.2 - SO14.2 Slaboprúd...'!J35</f>
        <v>0</v>
      </c>
      <c r="AW120" s="95">
        <f>'SO14.2 - SO14.2 Slaboprúd...'!J36</f>
        <v>0</v>
      </c>
      <c r="AX120" s="95">
        <f>'SO14.2 - SO14.2 Slaboprúd...'!J37</f>
        <v>0</v>
      </c>
      <c r="AY120" s="95">
        <f>'SO14.2 - SO14.2 Slaboprúd...'!J38</f>
        <v>0</v>
      </c>
      <c r="AZ120" s="95">
        <f>'SO14.2 - SO14.2 Slaboprúd...'!F35</f>
        <v>0</v>
      </c>
      <c r="BA120" s="95">
        <f>'SO14.2 - SO14.2 Slaboprúd...'!F36</f>
        <v>0</v>
      </c>
      <c r="BB120" s="95">
        <f>'SO14.2 - SO14.2 Slaboprúd...'!F37</f>
        <v>0</v>
      </c>
      <c r="BC120" s="95">
        <f>'SO14.2 - SO14.2 Slaboprúd...'!F38</f>
        <v>0</v>
      </c>
      <c r="BD120" s="97">
        <f>'SO14.2 - SO14.2 Slaboprúd...'!F39</f>
        <v>0</v>
      </c>
      <c r="BT120" s="26" t="s">
        <v>91</v>
      </c>
      <c r="BV120" s="26" t="s">
        <v>77</v>
      </c>
      <c r="BW120" s="26" t="s">
        <v>161</v>
      </c>
      <c r="BX120" s="26" t="s">
        <v>155</v>
      </c>
      <c r="CL120" s="26" t="s">
        <v>1</v>
      </c>
    </row>
    <row r="121" spans="1:91" s="7" customFormat="1" ht="24.75" customHeight="1">
      <c r="A121" s="83" t="s">
        <v>79</v>
      </c>
      <c r="B121" s="84"/>
      <c r="C121" s="85"/>
      <c r="D121" s="232" t="s">
        <v>162</v>
      </c>
      <c r="E121" s="232"/>
      <c r="F121" s="232"/>
      <c r="G121" s="232"/>
      <c r="H121" s="232"/>
      <c r="I121" s="86"/>
      <c r="J121" s="232" t="s">
        <v>163</v>
      </c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7">
        <f>'SO15 - SO15 MOBILIÁR A DR...'!J30</f>
        <v>0</v>
      </c>
      <c r="AH121" s="236"/>
      <c r="AI121" s="236"/>
      <c r="AJ121" s="236"/>
      <c r="AK121" s="236"/>
      <c r="AL121" s="236"/>
      <c r="AM121" s="236"/>
      <c r="AN121" s="237">
        <f t="shared" si="0"/>
        <v>0</v>
      </c>
      <c r="AO121" s="236"/>
      <c r="AP121" s="236"/>
      <c r="AQ121" s="87" t="s">
        <v>82</v>
      </c>
      <c r="AR121" s="84"/>
      <c r="AS121" s="98">
        <v>0</v>
      </c>
      <c r="AT121" s="99">
        <f t="shared" si="1"/>
        <v>0</v>
      </c>
      <c r="AU121" s="100">
        <f>'SO15 - SO15 MOBILIÁR A DR...'!P123</f>
        <v>0</v>
      </c>
      <c r="AV121" s="99">
        <f>'SO15 - SO15 MOBILIÁR A DR...'!J33</f>
        <v>0</v>
      </c>
      <c r="AW121" s="99">
        <f>'SO15 - SO15 MOBILIÁR A DR...'!J34</f>
        <v>0</v>
      </c>
      <c r="AX121" s="99">
        <f>'SO15 - SO15 MOBILIÁR A DR...'!J35</f>
        <v>0</v>
      </c>
      <c r="AY121" s="99">
        <f>'SO15 - SO15 MOBILIÁR A DR...'!J36</f>
        <v>0</v>
      </c>
      <c r="AZ121" s="99">
        <f>'SO15 - SO15 MOBILIÁR A DR...'!F33</f>
        <v>0</v>
      </c>
      <c r="BA121" s="99">
        <f>'SO15 - SO15 MOBILIÁR A DR...'!F34</f>
        <v>0</v>
      </c>
      <c r="BB121" s="99">
        <f>'SO15 - SO15 MOBILIÁR A DR...'!F35</f>
        <v>0</v>
      </c>
      <c r="BC121" s="99">
        <f>'SO15 - SO15 MOBILIÁR A DR...'!F36</f>
        <v>0</v>
      </c>
      <c r="BD121" s="101">
        <f>'SO15 - SO15 MOBILIÁR A DR...'!F37</f>
        <v>0</v>
      </c>
      <c r="BT121" s="92" t="s">
        <v>83</v>
      </c>
      <c r="BV121" s="92" t="s">
        <v>77</v>
      </c>
      <c r="BW121" s="92" t="s">
        <v>164</v>
      </c>
      <c r="BX121" s="92" t="s">
        <v>4</v>
      </c>
      <c r="CL121" s="92" t="s">
        <v>1</v>
      </c>
      <c r="CM121" s="92" t="s">
        <v>75</v>
      </c>
    </row>
    <row r="122" spans="1:91" s="2" customFormat="1" ht="30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4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91" s="2" customFormat="1" ht="6.95" customHeight="1">
      <c r="A123" s="33"/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34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</sheetData>
  <mergeCells count="146">
    <mergeCell ref="AK35:AO35"/>
    <mergeCell ref="X35:AB35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J103:AF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G100:AM100"/>
    <mergeCell ref="AN100:AP100"/>
    <mergeCell ref="AG94:AM94"/>
    <mergeCell ref="AN94:AP94"/>
    <mergeCell ref="AN120:AP120"/>
    <mergeCell ref="AG120:AM120"/>
    <mergeCell ref="AN121:AP121"/>
    <mergeCell ref="AG121:AM121"/>
    <mergeCell ref="L85:AO85"/>
    <mergeCell ref="I92:AF92"/>
    <mergeCell ref="C92:G92"/>
    <mergeCell ref="J95:AF95"/>
    <mergeCell ref="D95:H95"/>
    <mergeCell ref="J96:AF96"/>
    <mergeCell ref="D96:H96"/>
    <mergeCell ref="E97:I97"/>
    <mergeCell ref="K97:AF97"/>
    <mergeCell ref="E98:I98"/>
    <mergeCell ref="K98:AF98"/>
    <mergeCell ref="J99:AF99"/>
    <mergeCell ref="D99:H99"/>
    <mergeCell ref="D100:H100"/>
    <mergeCell ref="J100:AF100"/>
    <mergeCell ref="E101:I101"/>
    <mergeCell ref="K101:AF101"/>
    <mergeCell ref="E102:I102"/>
    <mergeCell ref="K102:AF102"/>
    <mergeCell ref="D103:H103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E119:I119"/>
    <mergeCell ref="K119:AF119"/>
    <mergeCell ref="E120:I120"/>
    <mergeCell ref="K120:AF120"/>
    <mergeCell ref="D121:H121"/>
    <mergeCell ref="J121:AF121"/>
    <mergeCell ref="AG101:AM101"/>
    <mergeCell ref="AN101:AP101"/>
    <mergeCell ref="AG102:AM102"/>
    <mergeCell ref="AN102:AP102"/>
    <mergeCell ref="AG103:AM103"/>
    <mergeCell ref="AN103:AP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E114:I114"/>
    <mergeCell ref="K114:AF114"/>
    <mergeCell ref="D115:H115"/>
    <mergeCell ref="J115:AF115"/>
    <mergeCell ref="K116:AF116"/>
    <mergeCell ref="E116:I116"/>
    <mergeCell ref="E117:I117"/>
    <mergeCell ref="K117:AF117"/>
    <mergeCell ref="J118:AF118"/>
    <mergeCell ref="D118:H118"/>
    <mergeCell ref="D109:H109"/>
    <mergeCell ref="J109:AF109"/>
    <mergeCell ref="J110:AF110"/>
    <mergeCell ref="D110:H110"/>
    <mergeCell ref="D111:H111"/>
    <mergeCell ref="J111:AF111"/>
    <mergeCell ref="J112:AF112"/>
    <mergeCell ref="D112:H112"/>
    <mergeCell ref="K113:AF113"/>
    <mergeCell ref="E113:I113"/>
    <mergeCell ref="K104:AF104"/>
    <mergeCell ref="E104:I104"/>
    <mergeCell ref="E105:I105"/>
    <mergeCell ref="K105:AF105"/>
    <mergeCell ref="D106:H106"/>
    <mergeCell ref="J106:AF106"/>
    <mergeCell ref="J107:AF107"/>
    <mergeCell ref="D107:H107"/>
    <mergeCell ref="J108:AF108"/>
    <mergeCell ref="D108:H108"/>
  </mergeCells>
  <hyperlinks>
    <hyperlink ref="A95" location="'SO01 - SO01 - PREKRYTIE P...'!C2" display="/" xr:uid="{00000000-0004-0000-0000-000000000000}"/>
    <hyperlink ref="A97" location="'SO02.1 - SO02.1    Búraci...'!C2" display="/" xr:uid="{00000000-0004-0000-0000-000001000000}"/>
    <hyperlink ref="A98" location="'SO02.2 - SO02.2 Cesty a s...'!C2" display="/" xr:uid="{00000000-0004-0000-0000-000002000000}"/>
    <hyperlink ref="A99" location="'SO03r - SO03  SADOVÉ ÚPRAVY '!C2" display="/" xr:uid="{00000000-0004-0000-0000-000003000000}"/>
    <hyperlink ref="A101" location="'SO04.1 - SO04.1 Závlahy m...'!C2" display="/" xr:uid="{00000000-0004-0000-0000-000004000000}"/>
    <hyperlink ref="A102" location="'SO04.2 - SO04.2 Závlahy -...'!C2" display="/" xr:uid="{00000000-0004-0000-0000-000005000000}"/>
    <hyperlink ref="A104" location="'SO05.1 - SO05.1 Stavebná ...'!C2" display="/" xr:uid="{00000000-0004-0000-0000-000006000000}"/>
    <hyperlink ref="A105" location="'SO05.2 - SO05.2 Technolog...'!C2" display="/" xr:uid="{00000000-0004-0000-0000-000007000000}"/>
    <hyperlink ref="A106" location="'SO06 - SO06 REINŠTALÁCIA ...'!C2" display="/" xr:uid="{00000000-0004-0000-0000-000008000000}"/>
    <hyperlink ref="A107" location="'SO07 - SO07 OPLOTENIE PAR...'!C2" display="/" xr:uid="{00000000-0004-0000-0000-000009000000}"/>
    <hyperlink ref="A108" location="'SO08 - SO08 REKONŠTRUKCIA...'!C2" display="/" xr:uid="{00000000-0004-0000-0000-00000A000000}"/>
    <hyperlink ref="A109" location="'SO09 - SO09 REINŠTALÁCIA ...'!C2" display="/" xr:uid="{00000000-0004-0000-0000-00000B000000}"/>
    <hyperlink ref="A110" location="'SO10 - SO10 DAŽĎOVÁ KANAL...'!C2" display="/" xr:uid="{00000000-0004-0000-0000-00000C000000}"/>
    <hyperlink ref="A111" location="'SO11 - SO11 PRÍPOJKY VODY...'!C2" display="/" xr:uid="{00000000-0004-0000-0000-00000D000000}"/>
    <hyperlink ref="A113" location="'SO12.1 - SO12.1 Materiál ...'!C2" display="/" xr:uid="{00000000-0004-0000-0000-00000E000000}"/>
    <hyperlink ref="A114" location="'SO12.2 - SO12.2 Montaž - ...'!C2" display="/" xr:uid="{00000000-0004-0000-0000-00000F000000}"/>
    <hyperlink ref="A116" location="'SO13.1 - SO13.1 Materiál ...'!C2" display="/" xr:uid="{00000000-0004-0000-0000-000010000000}"/>
    <hyperlink ref="A117" location="'SO13.2 - SO13.2  Montaž -...'!C2" display="/" xr:uid="{00000000-0004-0000-0000-000011000000}"/>
    <hyperlink ref="A119" location="'SO14.1 - SO14.1 Slaboprúd...'!C2" display="/" xr:uid="{00000000-0004-0000-0000-000012000000}"/>
    <hyperlink ref="A120" location="'SO14.2 - SO14.2 Slaboprúd...'!C2" display="/" xr:uid="{00000000-0004-0000-0000-000013000000}"/>
    <hyperlink ref="A121" location="'SO15 - SO15 MOBILIÁR A DR...'!C2" display="/" xr:uid="{00000000-0004-0000-0000-000014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692"/>
  <sheetViews>
    <sheetView showGridLines="0" topLeftCell="A677" workbookViewId="0">
      <selection activeCell="I690" sqref="I69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119</v>
      </c>
      <c r="AZ2" s="176" t="s">
        <v>2055</v>
      </c>
      <c r="BA2" s="176" t="s">
        <v>2055</v>
      </c>
      <c r="BB2" s="176" t="s">
        <v>221</v>
      </c>
      <c r="BC2" s="176" t="s">
        <v>313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176" t="s">
        <v>2056</v>
      </c>
      <c r="BA3" s="176" t="s">
        <v>2057</v>
      </c>
      <c r="BB3" s="176" t="s">
        <v>221</v>
      </c>
      <c r="BC3" s="176" t="s">
        <v>218</v>
      </c>
      <c r="BD3" s="176" t="s">
        <v>91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  <c r="AZ4" s="176" t="s">
        <v>2058</v>
      </c>
      <c r="BA4" s="176" t="s">
        <v>2059</v>
      </c>
      <c r="BB4" s="176" t="s">
        <v>221</v>
      </c>
      <c r="BC4" s="176" t="s">
        <v>396</v>
      </c>
      <c r="BD4" s="176" t="s">
        <v>91</v>
      </c>
    </row>
    <row r="5" spans="1:56" s="1" customFormat="1" ht="6.95" customHeight="1">
      <c r="B5" s="21"/>
      <c r="L5" s="21"/>
      <c r="AZ5" s="176" t="s">
        <v>2060</v>
      </c>
      <c r="BA5" s="176" t="s">
        <v>2061</v>
      </c>
      <c r="BB5" s="176" t="s">
        <v>221</v>
      </c>
      <c r="BC5" s="176" t="s">
        <v>364</v>
      </c>
      <c r="BD5" s="176" t="s">
        <v>91</v>
      </c>
    </row>
    <row r="6" spans="1:56" s="1" customFormat="1" ht="12" customHeight="1">
      <c r="B6" s="21"/>
      <c r="D6" s="28" t="s">
        <v>14</v>
      </c>
      <c r="L6" s="21"/>
      <c r="AZ6" s="176" t="s">
        <v>2062</v>
      </c>
      <c r="BA6" s="176" t="s">
        <v>2063</v>
      </c>
      <c r="BB6" s="176" t="s">
        <v>221</v>
      </c>
      <c r="BC6" s="176" t="s">
        <v>298</v>
      </c>
      <c r="BD6" s="176" t="s">
        <v>91</v>
      </c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5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38" t="s">
        <v>2064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2065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ROUND(J131,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ROUND((SUM(BE131:BE691)),  2)</f>
        <v>0</v>
      </c>
      <c r="G33" s="109"/>
      <c r="H33" s="109"/>
      <c r="I33" s="110">
        <v>0.2</v>
      </c>
      <c r="J33" s="108">
        <f>ROUND(((SUM(BE131:BE691))*I33),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ROUND((SUM(BF131:BF691)),  2)</f>
        <v>0</v>
      </c>
      <c r="G34" s="109"/>
      <c r="H34" s="109"/>
      <c r="I34" s="110">
        <v>0.2</v>
      </c>
      <c r="J34" s="108">
        <f>ROUND(((SUM(BF131:BF691))*I34),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ROUND((SUM(BG131:BG691)),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ROUND((SUM(BH131:BH691)),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ROUND((SUM(BI131:BI691)),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8" t="str">
        <f>E9</f>
        <v xml:space="preserve">SO06 - SO06 REINŠTALÁCIA PAMATNÍKA  OSLOBODENIA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K.Šinská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J131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535</v>
      </c>
      <c r="E97" s="126"/>
      <c r="F97" s="126"/>
      <c r="G97" s="126"/>
      <c r="H97" s="126"/>
      <c r="I97" s="126"/>
      <c r="J97" s="127">
        <f>J132</f>
        <v>0</v>
      </c>
      <c r="L97" s="124"/>
    </row>
    <row r="98" spans="1:31" s="10" customFormat="1" ht="19.899999999999999" customHeight="1">
      <c r="B98" s="128"/>
      <c r="D98" s="129" t="s">
        <v>768</v>
      </c>
      <c r="E98" s="130"/>
      <c r="F98" s="130"/>
      <c r="G98" s="130"/>
      <c r="H98" s="130"/>
      <c r="I98" s="130"/>
      <c r="J98" s="131">
        <f>J133</f>
        <v>0</v>
      </c>
      <c r="L98" s="128"/>
    </row>
    <row r="99" spans="1:31" s="10" customFormat="1" ht="19.899999999999999" customHeight="1">
      <c r="B99" s="128"/>
      <c r="D99" s="129" t="s">
        <v>2066</v>
      </c>
      <c r="E99" s="130"/>
      <c r="F99" s="130"/>
      <c r="G99" s="130"/>
      <c r="H99" s="130"/>
      <c r="I99" s="130"/>
      <c r="J99" s="131">
        <f>J159</f>
        <v>0</v>
      </c>
      <c r="L99" s="128"/>
    </row>
    <row r="100" spans="1:31" s="10" customFormat="1" ht="19.899999999999999" customHeight="1">
      <c r="B100" s="128"/>
      <c r="D100" s="129" t="s">
        <v>2067</v>
      </c>
      <c r="E100" s="130"/>
      <c r="F100" s="130"/>
      <c r="G100" s="130"/>
      <c r="H100" s="130"/>
      <c r="I100" s="130"/>
      <c r="J100" s="131">
        <f>J285</f>
        <v>0</v>
      </c>
      <c r="L100" s="128"/>
    </row>
    <row r="101" spans="1:31" s="10" customFormat="1" ht="19.899999999999999" customHeight="1">
      <c r="B101" s="128"/>
      <c r="D101" s="129" t="s">
        <v>1782</v>
      </c>
      <c r="E101" s="130"/>
      <c r="F101" s="130"/>
      <c r="G101" s="130"/>
      <c r="H101" s="130"/>
      <c r="I101" s="130"/>
      <c r="J101" s="131">
        <f>J289</f>
        <v>0</v>
      </c>
      <c r="L101" s="128"/>
    </row>
    <row r="102" spans="1:31" s="10" customFormat="1" ht="19.899999999999999" customHeight="1">
      <c r="B102" s="128"/>
      <c r="D102" s="129" t="s">
        <v>2068</v>
      </c>
      <c r="E102" s="130"/>
      <c r="F102" s="130"/>
      <c r="G102" s="130"/>
      <c r="H102" s="130"/>
      <c r="I102" s="130"/>
      <c r="J102" s="131">
        <f>J305</f>
        <v>0</v>
      </c>
      <c r="L102" s="128"/>
    </row>
    <row r="103" spans="1:31" s="10" customFormat="1" ht="19.899999999999999" customHeight="1">
      <c r="B103" s="128"/>
      <c r="D103" s="129" t="s">
        <v>539</v>
      </c>
      <c r="E103" s="130"/>
      <c r="F103" s="130"/>
      <c r="G103" s="130"/>
      <c r="H103" s="130"/>
      <c r="I103" s="130"/>
      <c r="J103" s="131">
        <f>J348</f>
        <v>0</v>
      </c>
      <c r="L103" s="128"/>
    </row>
    <row r="104" spans="1:31" s="10" customFormat="1" ht="19.899999999999999" customHeight="1">
      <c r="B104" s="128"/>
      <c r="D104" s="129" t="s">
        <v>789</v>
      </c>
      <c r="E104" s="130"/>
      <c r="F104" s="130"/>
      <c r="G104" s="130"/>
      <c r="H104" s="130"/>
      <c r="I104" s="130"/>
      <c r="J104" s="131">
        <f>J354</f>
        <v>0</v>
      </c>
      <c r="L104" s="128"/>
    </row>
    <row r="105" spans="1:31" s="9" customFormat="1" ht="24.95" customHeight="1">
      <c r="B105" s="124"/>
      <c r="D105" s="125" t="s">
        <v>2069</v>
      </c>
      <c r="E105" s="126"/>
      <c r="F105" s="126"/>
      <c r="G105" s="126"/>
      <c r="H105" s="126"/>
      <c r="I105" s="126"/>
      <c r="J105" s="127">
        <f>J356</f>
        <v>0</v>
      </c>
      <c r="L105" s="124"/>
    </row>
    <row r="106" spans="1:31" s="10" customFormat="1" ht="19.899999999999999" customHeight="1">
      <c r="B106" s="128"/>
      <c r="D106" s="129" t="s">
        <v>791</v>
      </c>
      <c r="E106" s="130"/>
      <c r="F106" s="130"/>
      <c r="G106" s="130"/>
      <c r="H106" s="130"/>
      <c r="I106" s="130"/>
      <c r="J106" s="131">
        <f>J357</f>
        <v>0</v>
      </c>
      <c r="L106" s="128"/>
    </row>
    <row r="107" spans="1:31" s="10" customFormat="1" ht="19.899999999999999" customHeight="1">
      <c r="B107" s="128"/>
      <c r="D107" s="129" t="s">
        <v>2070</v>
      </c>
      <c r="E107" s="130"/>
      <c r="F107" s="130"/>
      <c r="G107" s="130"/>
      <c r="H107" s="130"/>
      <c r="I107" s="130"/>
      <c r="J107" s="131">
        <f>J430</f>
        <v>0</v>
      </c>
      <c r="L107" s="128"/>
    </row>
    <row r="108" spans="1:31" s="10" customFormat="1" ht="19.899999999999999" customHeight="1">
      <c r="B108" s="128"/>
      <c r="D108" s="129" t="s">
        <v>2071</v>
      </c>
      <c r="E108" s="130"/>
      <c r="F108" s="130"/>
      <c r="G108" s="130"/>
      <c r="H108" s="130"/>
      <c r="I108" s="130"/>
      <c r="J108" s="131">
        <f>J440</f>
        <v>0</v>
      </c>
      <c r="L108" s="128"/>
    </row>
    <row r="109" spans="1:31" s="10" customFormat="1" ht="19.899999999999999" customHeight="1">
      <c r="B109" s="128"/>
      <c r="D109" s="129" t="s">
        <v>2072</v>
      </c>
      <c r="E109" s="130"/>
      <c r="F109" s="130"/>
      <c r="G109" s="130"/>
      <c r="H109" s="130"/>
      <c r="I109" s="130"/>
      <c r="J109" s="131">
        <f>J491</f>
        <v>0</v>
      </c>
      <c r="L109" s="128"/>
    </row>
    <row r="110" spans="1:31" s="10" customFormat="1" ht="19.899999999999999" customHeight="1">
      <c r="B110" s="128"/>
      <c r="D110" s="129" t="s">
        <v>2073</v>
      </c>
      <c r="E110" s="130"/>
      <c r="F110" s="130"/>
      <c r="G110" s="130"/>
      <c r="H110" s="130"/>
      <c r="I110" s="130"/>
      <c r="J110" s="131">
        <f>J682</f>
        <v>0</v>
      </c>
      <c r="L110" s="128"/>
    </row>
    <row r="111" spans="1:31" s="10" customFormat="1" ht="19.899999999999999" customHeight="1">
      <c r="B111" s="128"/>
      <c r="D111" s="129" t="s">
        <v>2074</v>
      </c>
      <c r="E111" s="130"/>
      <c r="F111" s="130"/>
      <c r="G111" s="130"/>
      <c r="H111" s="130"/>
      <c r="I111" s="130"/>
      <c r="J111" s="131">
        <f>J687</f>
        <v>0</v>
      </c>
      <c r="L111" s="128"/>
    </row>
    <row r="112" spans="1:31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2" t="s">
        <v>189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8" t="str">
        <f>E7</f>
        <v>OBNOVA NÁMESTIA SNP 31.3.2022</v>
      </c>
      <c r="F121" s="279"/>
      <c r="G121" s="279"/>
      <c r="H121" s="279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166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38" t="str">
        <f>E9</f>
        <v xml:space="preserve">SO06 - SO06 REINŠTALÁCIA PAMATNÍKA  OSLOBODENIA </v>
      </c>
      <c r="F123" s="277"/>
      <c r="G123" s="277"/>
      <c r="H123" s="277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18</v>
      </c>
      <c r="D125" s="33"/>
      <c r="E125" s="33"/>
      <c r="F125" s="26" t="str">
        <f>F12</f>
        <v>Námestie SNP, Trnava</v>
      </c>
      <c r="G125" s="33"/>
      <c r="H125" s="33"/>
      <c r="I125" s="28" t="s">
        <v>20</v>
      </c>
      <c r="J125" s="59" t="str">
        <f>IF(J12="","",J12)</f>
        <v>31. 3. 2022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40.15" customHeight="1">
      <c r="A127" s="33"/>
      <c r="B127" s="34"/>
      <c r="C127" s="28" t="s">
        <v>22</v>
      </c>
      <c r="D127" s="33"/>
      <c r="E127" s="33"/>
      <c r="F127" s="26" t="str">
        <f>E15</f>
        <v>MESTO TRNAVA, Hlavná č.1,91771 TRNAVA</v>
      </c>
      <c r="G127" s="33"/>
      <c r="H127" s="33"/>
      <c r="I127" s="28" t="s">
        <v>28</v>
      </c>
      <c r="J127" s="31" t="str">
        <f>E21</f>
        <v>ATELIER DV, s.r.o.Ing.Arch.P.ĎURKO a kol.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26</v>
      </c>
      <c r="D128" s="33"/>
      <c r="E128" s="33"/>
      <c r="F128" s="26" t="str">
        <f>IF(E18="","",E18)</f>
        <v>Vyplň údaj</v>
      </c>
      <c r="G128" s="33"/>
      <c r="H128" s="33"/>
      <c r="I128" s="28" t="s">
        <v>31</v>
      </c>
      <c r="J128" s="31" t="str">
        <f>E24</f>
        <v>K.Šinská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190</v>
      </c>
      <c r="D130" s="135" t="s">
        <v>60</v>
      </c>
      <c r="E130" s="135" t="s">
        <v>56</v>
      </c>
      <c r="F130" s="135" t="s">
        <v>57</v>
      </c>
      <c r="G130" s="135" t="s">
        <v>191</v>
      </c>
      <c r="H130" s="135" t="s">
        <v>192</v>
      </c>
      <c r="I130" s="135" t="s">
        <v>193</v>
      </c>
      <c r="J130" s="136" t="s">
        <v>171</v>
      </c>
      <c r="K130" s="137" t="s">
        <v>194</v>
      </c>
      <c r="L130" s="138"/>
      <c r="M130" s="66" t="s">
        <v>1</v>
      </c>
      <c r="N130" s="67" t="s">
        <v>39</v>
      </c>
      <c r="O130" s="67" t="s">
        <v>195</v>
      </c>
      <c r="P130" s="67" t="s">
        <v>196</v>
      </c>
      <c r="Q130" s="67" t="s">
        <v>197</v>
      </c>
      <c r="R130" s="67" t="s">
        <v>198</v>
      </c>
      <c r="S130" s="67" t="s">
        <v>199</v>
      </c>
      <c r="T130" s="68" t="s">
        <v>200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" customHeight="1">
      <c r="A131" s="33"/>
      <c r="B131" s="34"/>
      <c r="C131" s="73" t="s">
        <v>172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P132+P356</f>
        <v>0</v>
      </c>
      <c r="Q131" s="70"/>
      <c r="R131" s="140">
        <f>R132+R356</f>
        <v>122.87779148</v>
      </c>
      <c r="S131" s="70"/>
      <c r="T131" s="141">
        <f>T132+T356</f>
        <v>126.04729599999999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74</v>
      </c>
      <c r="AU131" s="18" t="s">
        <v>173</v>
      </c>
      <c r="BK131" s="142">
        <f>BK132+BK356</f>
        <v>0</v>
      </c>
    </row>
    <row r="132" spans="1:65" s="12" customFormat="1" ht="25.9" customHeight="1">
      <c r="B132" s="143"/>
      <c r="D132" s="144" t="s">
        <v>74</v>
      </c>
      <c r="E132" s="145" t="s">
        <v>541</v>
      </c>
      <c r="F132" s="145" t="s">
        <v>542</v>
      </c>
      <c r="I132" s="146"/>
      <c r="J132" s="147">
        <f>BK132</f>
        <v>0</v>
      </c>
      <c r="L132" s="143"/>
      <c r="M132" s="148"/>
      <c r="N132" s="149"/>
      <c r="O132" s="149"/>
      <c r="P132" s="150">
        <f>P133+P159+P285+P289+P305+P348+P354</f>
        <v>0</v>
      </c>
      <c r="Q132" s="149"/>
      <c r="R132" s="150">
        <f>R133+R159+R285+R289+R305+R348+R354</f>
        <v>96.148996549999993</v>
      </c>
      <c r="S132" s="149"/>
      <c r="T132" s="151">
        <f>T133+T159+T285+T289+T305+T348+T354</f>
        <v>126.04729599999999</v>
      </c>
      <c r="AR132" s="144" t="s">
        <v>83</v>
      </c>
      <c r="AT132" s="152" t="s">
        <v>74</v>
      </c>
      <c r="AU132" s="152" t="s">
        <v>75</v>
      </c>
      <c r="AY132" s="144" t="s">
        <v>203</v>
      </c>
      <c r="BK132" s="153">
        <f>BK133+BK159+BK285+BK289+BK305+BK348+BK354</f>
        <v>0</v>
      </c>
    </row>
    <row r="133" spans="1:65" s="12" customFormat="1" ht="22.9" customHeight="1">
      <c r="B133" s="143"/>
      <c r="D133" s="144" t="s">
        <v>74</v>
      </c>
      <c r="E133" s="169" t="s">
        <v>215</v>
      </c>
      <c r="F133" s="169" t="s">
        <v>832</v>
      </c>
      <c r="I133" s="146"/>
      <c r="J133" s="170">
        <f>BK133</f>
        <v>0</v>
      </c>
      <c r="L133" s="143"/>
      <c r="M133" s="148"/>
      <c r="N133" s="149"/>
      <c r="O133" s="149"/>
      <c r="P133" s="150">
        <f>SUM(P134:P158)</f>
        <v>0</v>
      </c>
      <c r="Q133" s="149"/>
      <c r="R133" s="150">
        <f>SUM(R134:R158)</f>
        <v>12.957290329999998</v>
      </c>
      <c r="S133" s="149"/>
      <c r="T133" s="151">
        <f>SUM(T134:T158)</f>
        <v>0</v>
      </c>
      <c r="AR133" s="144" t="s">
        <v>83</v>
      </c>
      <c r="AT133" s="152" t="s">
        <v>74</v>
      </c>
      <c r="AU133" s="152" t="s">
        <v>83</v>
      </c>
      <c r="AY133" s="144" t="s">
        <v>203</v>
      </c>
      <c r="BK133" s="153">
        <f>SUM(BK134:BK158)</f>
        <v>0</v>
      </c>
    </row>
    <row r="134" spans="1:65" s="2" customFormat="1" ht="33" customHeight="1">
      <c r="A134" s="33"/>
      <c r="B134" s="154"/>
      <c r="C134" s="155" t="s">
        <v>83</v>
      </c>
      <c r="D134" s="155" t="s">
        <v>204</v>
      </c>
      <c r="E134" s="156" t="s">
        <v>2075</v>
      </c>
      <c r="F134" s="157" t="s">
        <v>2076</v>
      </c>
      <c r="G134" s="158" t="s">
        <v>213</v>
      </c>
      <c r="H134" s="159">
        <v>5.3419999999999996</v>
      </c>
      <c r="I134" s="160"/>
      <c r="J134" s="161">
        <f>ROUND(I134*H134,2)</f>
        <v>0</v>
      </c>
      <c r="K134" s="162"/>
      <c r="L134" s="34"/>
      <c r="M134" s="163" t="s">
        <v>1</v>
      </c>
      <c r="N134" s="164" t="s">
        <v>41</v>
      </c>
      <c r="O134" s="62"/>
      <c r="P134" s="165">
        <f>O134*H134</f>
        <v>0</v>
      </c>
      <c r="Q134" s="165">
        <v>2.3140399999999999</v>
      </c>
      <c r="R134" s="165">
        <f>Q134*H134</f>
        <v>12.361601679999998</v>
      </c>
      <c r="S134" s="165">
        <v>0</v>
      </c>
      <c r="T134" s="16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208</v>
      </c>
      <c r="AT134" s="167" t="s">
        <v>204</v>
      </c>
      <c r="AU134" s="167" t="s">
        <v>91</v>
      </c>
      <c r="AY134" s="18" t="s">
        <v>203</v>
      </c>
      <c r="BE134" s="168">
        <f>IF(N134="základná",J134,0)</f>
        <v>0</v>
      </c>
      <c r="BF134" s="168">
        <f>IF(N134="znížená",J134,0)</f>
        <v>0</v>
      </c>
      <c r="BG134" s="168">
        <f>IF(N134="zákl. prenesená",J134,0)</f>
        <v>0</v>
      </c>
      <c r="BH134" s="168">
        <f>IF(N134="zníž. prenesená",J134,0)</f>
        <v>0</v>
      </c>
      <c r="BI134" s="168">
        <f>IF(N134="nulová",J134,0)</f>
        <v>0</v>
      </c>
      <c r="BJ134" s="18" t="s">
        <v>91</v>
      </c>
      <c r="BK134" s="168">
        <f>ROUND(I134*H134,2)</f>
        <v>0</v>
      </c>
      <c r="BL134" s="18" t="s">
        <v>208</v>
      </c>
      <c r="BM134" s="167" t="s">
        <v>2077</v>
      </c>
    </row>
    <row r="135" spans="1:65" s="15" customFormat="1">
      <c r="B135" s="194"/>
      <c r="D135" s="178" t="s">
        <v>548</v>
      </c>
      <c r="E135" s="195" t="s">
        <v>1</v>
      </c>
      <c r="F135" s="196" t="s">
        <v>2078</v>
      </c>
      <c r="H135" s="195" t="s">
        <v>1</v>
      </c>
      <c r="I135" s="197"/>
      <c r="L135" s="194"/>
      <c r="M135" s="198"/>
      <c r="N135" s="199"/>
      <c r="O135" s="199"/>
      <c r="P135" s="199"/>
      <c r="Q135" s="199"/>
      <c r="R135" s="199"/>
      <c r="S135" s="199"/>
      <c r="T135" s="200"/>
      <c r="AT135" s="195" t="s">
        <v>548</v>
      </c>
      <c r="AU135" s="195" t="s">
        <v>91</v>
      </c>
      <c r="AV135" s="15" t="s">
        <v>83</v>
      </c>
      <c r="AW135" s="15" t="s">
        <v>30</v>
      </c>
      <c r="AX135" s="15" t="s">
        <v>75</v>
      </c>
      <c r="AY135" s="195" t="s">
        <v>203</v>
      </c>
    </row>
    <row r="136" spans="1:65" s="13" customFormat="1">
      <c r="B136" s="177"/>
      <c r="D136" s="178" t="s">
        <v>548</v>
      </c>
      <c r="E136" s="179" t="s">
        <v>1</v>
      </c>
      <c r="F136" s="180" t="s">
        <v>2079</v>
      </c>
      <c r="H136" s="181">
        <v>1.256</v>
      </c>
      <c r="I136" s="182"/>
      <c r="L136" s="177"/>
      <c r="M136" s="183"/>
      <c r="N136" s="184"/>
      <c r="O136" s="184"/>
      <c r="P136" s="184"/>
      <c r="Q136" s="184"/>
      <c r="R136" s="184"/>
      <c r="S136" s="184"/>
      <c r="T136" s="185"/>
      <c r="AT136" s="179" t="s">
        <v>548</v>
      </c>
      <c r="AU136" s="179" t="s">
        <v>91</v>
      </c>
      <c r="AV136" s="13" t="s">
        <v>91</v>
      </c>
      <c r="AW136" s="13" t="s">
        <v>30</v>
      </c>
      <c r="AX136" s="13" t="s">
        <v>75</v>
      </c>
      <c r="AY136" s="179" t="s">
        <v>203</v>
      </c>
    </row>
    <row r="137" spans="1:65" s="13" customFormat="1">
      <c r="B137" s="177"/>
      <c r="D137" s="178" t="s">
        <v>548</v>
      </c>
      <c r="E137" s="179" t="s">
        <v>1</v>
      </c>
      <c r="F137" s="180" t="s">
        <v>2080</v>
      </c>
      <c r="H137" s="181">
        <v>2.4449999999999998</v>
      </c>
      <c r="I137" s="182"/>
      <c r="L137" s="177"/>
      <c r="M137" s="183"/>
      <c r="N137" s="184"/>
      <c r="O137" s="184"/>
      <c r="P137" s="184"/>
      <c r="Q137" s="184"/>
      <c r="R137" s="184"/>
      <c r="S137" s="184"/>
      <c r="T137" s="185"/>
      <c r="AT137" s="179" t="s">
        <v>548</v>
      </c>
      <c r="AU137" s="179" t="s">
        <v>91</v>
      </c>
      <c r="AV137" s="13" t="s">
        <v>91</v>
      </c>
      <c r="AW137" s="13" t="s">
        <v>30</v>
      </c>
      <c r="AX137" s="13" t="s">
        <v>75</v>
      </c>
      <c r="AY137" s="179" t="s">
        <v>203</v>
      </c>
    </row>
    <row r="138" spans="1:65" s="13" customFormat="1">
      <c r="B138" s="177"/>
      <c r="D138" s="178" t="s">
        <v>548</v>
      </c>
      <c r="E138" s="179" t="s">
        <v>1</v>
      </c>
      <c r="F138" s="180" t="s">
        <v>2081</v>
      </c>
      <c r="H138" s="181">
        <v>1.641</v>
      </c>
      <c r="I138" s="182"/>
      <c r="L138" s="177"/>
      <c r="M138" s="183"/>
      <c r="N138" s="184"/>
      <c r="O138" s="184"/>
      <c r="P138" s="184"/>
      <c r="Q138" s="184"/>
      <c r="R138" s="184"/>
      <c r="S138" s="184"/>
      <c r="T138" s="185"/>
      <c r="AT138" s="179" t="s">
        <v>548</v>
      </c>
      <c r="AU138" s="179" t="s">
        <v>91</v>
      </c>
      <c r="AV138" s="13" t="s">
        <v>91</v>
      </c>
      <c r="AW138" s="13" t="s">
        <v>30</v>
      </c>
      <c r="AX138" s="13" t="s">
        <v>75</v>
      </c>
      <c r="AY138" s="179" t="s">
        <v>203</v>
      </c>
    </row>
    <row r="139" spans="1:65" s="14" customFormat="1">
      <c r="B139" s="186"/>
      <c r="D139" s="178" t="s">
        <v>548</v>
      </c>
      <c r="E139" s="187" t="s">
        <v>1</v>
      </c>
      <c r="F139" s="188" t="s">
        <v>2082</v>
      </c>
      <c r="H139" s="189">
        <v>5.3419999999999996</v>
      </c>
      <c r="I139" s="190"/>
      <c r="L139" s="186"/>
      <c r="M139" s="191"/>
      <c r="N139" s="192"/>
      <c r="O139" s="192"/>
      <c r="P139" s="192"/>
      <c r="Q139" s="192"/>
      <c r="R139" s="192"/>
      <c r="S139" s="192"/>
      <c r="T139" s="193"/>
      <c r="AT139" s="187" t="s">
        <v>548</v>
      </c>
      <c r="AU139" s="187" t="s">
        <v>91</v>
      </c>
      <c r="AV139" s="14" t="s">
        <v>208</v>
      </c>
      <c r="AW139" s="14" t="s">
        <v>30</v>
      </c>
      <c r="AX139" s="14" t="s">
        <v>83</v>
      </c>
      <c r="AY139" s="187" t="s">
        <v>203</v>
      </c>
    </row>
    <row r="140" spans="1:65" s="2" customFormat="1" ht="24.2" customHeight="1">
      <c r="A140" s="33"/>
      <c r="B140" s="154"/>
      <c r="C140" s="155" t="s">
        <v>91</v>
      </c>
      <c r="D140" s="155" t="s">
        <v>204</v>
      </c>
      <c r="E140" s="156" t="s">
        <v>2083</v>
      </c>
      <c r="F140" s="157" t="s">
        <v>2084</v>
      </c>
      <c r="G140" s="158" t="s">
        <v>221</v>
      </c>
      <c r="H140" s="159">
        <v>84</v>
      </c>
      <c r="I140" s="160"/>
      <c r="J140" s="161">
        <f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>O140*H140</f>
        <v>0</v>
      </c>
      <c r="Q140" s="165">
        <v>1.5499999999999999E-3</v>
      </c>
      <c r="R140" s="165">
        <f>Q140*H140</f>
        <v>0.13019999999999998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91</v>
      </c>
      <c r="BK140" s="168">
        <f>ROUND(I140*H140,2)</f>
        <v>0</v>
      </c>
      <c r="BL140" s="18" t="s">
        <v>208</v>
      </c>
      <c r="BM140" s="167" t="s">
        <v>2085</v>
      </c>
    </row>
    <row r="141" spans="1:65" s="13" customFormat="1">
      <c r="B141" s="177"/>
      <c r="D141" s="178" t="s">
        <v>548</v>
      </c>
      <c r="E141" s="179" t="s">
        <v>1</v>
      </c>
      <c r="F141" s="180" t="s">
        <v>2086</v>
      </c>
      <c r="H141" s="181">
        <v>1.5389999999999999</v>
      </c>
      <c r="I141" s="182"/>
      <c r="L141" s="177"/>
      <c r="M141" s="183"/>
      <c r="N141" s="184"/>
      <c r="O141" s="184"/>
      <c r="P141" s="184"/>
      <c r="Q141" s="184"/>
      <c r="R141" s="184"/>
      <c r="S141" s="184"/>
      <c r="T141" s="185"/>
      <c r="AT141" s="179" t="s">
        <v>548</v>
      </c>
      <c r="AU141" s="179" t="s">
        <v>91</v>
      </c>
      <c r="AV141" s="13" t="s">
        <v>91</v>
      </c>
      <c r="AW141" s="13" t="s">
        <v>30</v>
      </c>
      <c r="AX141" s="13" t="s">
        <v>75</v>
      </c>
      <c r="AY141" s="179" t="s">
        <v>203</v>
      </c>
    </row>
    <row r="142" spans="1:65" s="13" customFormat="1">
      <c r="B142" s="177"/>
      <c r="D142" s="178" t="s">
        <v>548</v>
      </c>
      <c r="E142" s="179" t="s">
        <v>1</v>
      </c>
      <c r="F142" s="180" t="s">
        <v>2087</v>
      </c>
      <c r="H142" s="181">
        <v>1.2509999999999999</v>
      </c>
      <c r="I142" s="182"/>
      <c r="L142" s="177"/>
      <c r="M142" s="183"/>
      <c r="N142" s="184"/>
      <c r="O142" s="184"/>
      <c r="P142" s="184"/>
      <c r="Q142" s="184"/>
      <c r="R142" s="184"/>
      <c r="S142" s="184"/>
      <c r="T142" s="185"/>
      <c r="AT142" s="179" t="s">
        <v>548</v>
      </c>
      <c r="AU142" s="179" t="s">
        <v>91</v>
      </c>
      <c r="AV142" s="13" t="s">
        <v>91</v>
      </c>
      <c r="AW142" s="13" t="s">
        <v>30</v>
      </c>
      <c r="AX142" s="13" t="s">
        <v>75</v>
      </c>
      <c r="AY142" s="179" t="s">
        <v>203</v>
      </c>
    </row>
    <row r="143" spans="1:65" s="13" customFormat="1">
      <c r="B143" s="177"/>
      <c r="D143" s="178" t="s">
        <v>548</v>
      </c>
      <c r="E143" s="179" t="s">
        <v>1</v>
      </c>
      <c r="F143" s="180" t="s">
        <v>2088</v>
      </c>
      <c r="H143" s="181">
        <v>31.805</v>
      </c>
      <c r="I143" s="182"/>
      <c r="L143" s="177"/>
      <c r="M143" s="183"/>
      <c r="N143" s="184"/>
      <c r="O143" s="184"/>
      <c r="P143" s="184"/>
      <c r="Q143" s="184"/>
      <c r="R143" s="184"/>
      <c r="S143" s="184"/>
      <c r="T143" s="185"/>
      <c r="AT143" s="179" t="s">
        <v>548</v>
      </c>
      <c r="AU143" s="179" t="s">
        <v>91</v>
      </c>
      <c r="AV143" s="13" t="s">
        <v>91</v>
      </c>
      <c r="AW143" s="13" t="s">
        <v>30</v>
      </c>
      <c r="AX143" s="13" t="s">
        <v>75</v>
      </c>
      <c r="AY143" s="179" t="s">
        <v>203</v>
      </c>
    </row>
    <row r="144" spans="1:65" s="13" customFormat="1">
      <c r="B144" s="177"/>
      <c r="D144" s="178" t="s">
        <v>548</v>
      </c>
      <c r="E144" s="179" t="s">
        <v>1</v>
      </c>
      <c r="F144" s="180" t="s">
        <v>2089</v>
      </c>
      <c r="H144" s="181">
        <v>27.254999999999999</v>
      </c>
      <c r="I144" s="182"/>
      <c r="L144" s="177"/>
      <c r="M144" s="183"/>
      <c r="N144" s="184"/>
      <c r="O144" s="184"/>
      <c r="P144" s="184"/>
      <c r="Q144" s="184"/>
      <c r="R144" s="184"/>
      <c r="S144" s="184"/>
      <c r="T144" s="185"/>
      <c r="AT144" s="179" t="s">
        <v>548</v>
      </c>
      <c r="AU144" s="179" t="s">
        <v>91</v>
      </c>
      <c r="AV144" s="13" t="s">
        <v>91</v>
      </c>
      <c r="AW144" s="13" t="s">
        <v>30</v>
      </c>
      <c r="AX144" s="13" t="s">
        <v>75</v>
      </c>
      <c r="AY144" s="179" t="s">
        <v>203</v>
      </c>
    </row>
    <row r="145" spans="1:65" s="13" customFormat="1">
      <c r="B145" s="177"/>
      <c r="D145" s="178" t="s">
        <v>548</v>
      </c>
      <c r="E145" s="179" t="s">
        <v>1</v>
      </c>
      <c r="F145" s="180" t="s">
        <v>2090</v>
      </c>
      <c r="H145" s="181">
        <v>9.1150000000000002</v>
      </c>
      <c r="I145" s="182"/>
      <c r="L145" s="177"/>
      <c r="M145" s="183"/>
      <c r="N145" s="184"/>
      <c r="O145" s="184"/>
      <c r="P145" s="184"/>
      <c r="Q145" s="184"/>
      <c r="R145" s="184"/>
      <c r="S145" s="184"/>
      <c r="T145" s="185"/>
      <c r="AT145" s="179" t="s">
        <v>548</v>
      </c>
      <c r="AU145" s="179" t="s">
        <v>91</v>
      </c>
      <c r="AV145" s="13" t="s">
        <v>91</v>
      </c>
      <c r="AW145" s="13" t="s">
        <v>30</v>
      </c>
      <c r="AX145" s="13" t="s">
        <v>75</v>
      </c>
      <c r="AY145" s="179" t="s">
        <v>203</v>
      </c>
    </row>
    <row r="146" spans="1:65" s="13" customFormat="1">
      <c r="B146" s="177"/>
      <c r="D146" s="178" t="s">
        <v>548</v>
      </c>
      <c r="E146" s="179" t="s">
        <v>1</v>
      </c>
      <c r="F146" s="180" t="s">
        <v>2091</v>
      </c>
      <c r="H146" s="181">
        <v>11.176</v>
      </c>
      <c r="I146" s="182"/>
      <c r="L146" s="177"/>
      <c r="M146" s="183"/>
      <c r="N146" s="184"/>
      <c r="O146" s="184"/>
      <c r="P146" s="184"/>
      <c r="Q146" s="184"/>
      <c r="R146" s="184"/>
      <c r="S146" s="184"/>
      <c r="T146" s="185"/>
      <c r="AT146" s="179" t="s">
        <v>548</v>
      </c>
      <c r="AU146" s="179" t="s">
        <v>91</v>
      </c>
      <c r="AV146" s="13" t="s">
        <v>91</v>
      </c>
      <c r="AW146" s="13" t="s">
        <v>30</v>
      </c>
      <c r="AX146" s="13" t="s">
        <v>75</v>
      </c>
      <c r="AY146" s="179" t="s">
        <v>203</v>
      </c>
    </row>
    <row r="147" spans="1:65" s="13" customFormat="1">
      <c r="B147" s="177"/>
      <c r="D147" s="178" t="s">
        <v>548</v>
      </c>
      <c r="E147" s="179" t="s">
        <v>1</v>
      </c>
      <c r="F147" s="180" t="s">
        <v>2092</v>
      </c>
      <c r="H147" s="181">
        <v>1.859</v>
      </c>
      <c r="I147" s="182"/>
      <c r="L147" s="177"/>
      <c r="M147" s="183"/>
      <c r="N147" s="184"/>
      <c r="O147" s="184"/>
      <c r="P147" s="184"/>
      <c r="Q147" s="184"/>
      <c r="R147" s="184"/>
      <c r="S147" s="184"/>
      <c r="T147" s="185"/>
      <c r="AT147" s="179" t="s">
        <v>548</v>
      </c>
      <c r="AU147" s="179" t="s">
        <v>91</v>
      </c>
      <c r="AV147" s="13" t="s">
        <v>91</v>
      </c>
      <c r="AW147" s="13" t="s">
        <v>30</v>
      </c>
      <c r="AX147" s="13" t="s">
        <v>75</v>
      </c>
      <c r="AY147" s="179" t="s">
        <v>203</v>
      </c>
    </row>
    <row r="148" spans="1:65" s="16" customFormat="1">
      <c r="B148" s="201"/>
      <c r="D148" s="178" t="s">
        <v>548</v>
      </c>
      <c r="E148" s="202" t="s">
        <v>1</v>
      </c>
      <c r="F148" s="203" t="s">
        <v>576</v>
      </c>
      <c r="H148" s="204">
        <v>84</v>
      </c>
      <c r="I148" s="205"/>
      <c r="L148" s="201"/>
      <c r="M148" s="206"/>
      <c r="N148" s="207"/>
      <c r="O148" s="207"/>
      <c r="P148" s="207"/>
      <c r="Q148" s="207"/>
      <c r="R148" s="207"/>
      <c r="S148" s="207"/>
      <c r="T148" s="208"/>
      <c r="AT148" s="202" t="s">
        <v>548</v>
      </c>
      <c r="AU148" s="202" t="s">
        <v>91</v>
      </c>
      <c r="AV148" s="16" t="s">
        <v>215</v>
      </c>
      <c r="AW148" s="16" t="s">
        <v>30</v>
      </c>
      <c r="AX148" s="16" t="s">
        <v>75</v>
      </c>
      <c r="AY148" s="202" t="s">
        <v>203</v>
      </c>
    </row>
    <row r="149" spans="1:65" s="14" customFormat="1">
      <c r="B149" s="186"/>
      <c r="D149" s="178" t="s">
        <v>548</v>
      </c>
      <c r="E149" s="187" t="s">
        <v>2060</v>
      </c>
      <c r="F149" s="188" t="s">
        <v>550</v>
      </c>
      <c r="H149" s="189">
        <v>84</v>
      </c>
      <c r="I149" s="190"/>
      <c r="L149" s="186"/>
      <c r="M149" s="191"/>
      <c r="N149" s="192"/>
      <c r="O149" s="192"/>
      <c r="P149" s="192"/>
      <c r="Q149" s="192"/>
      <c r="R149" s="192"/>
      <c r="S149" s="192"/>
      <c r="T149" s="193"/>
      <c r="AT149" s="187" t="s">
        <v>548</v>
      </c>
      <c r="AU149" s="187" t="s">
        <v>91</v>
      </c>
      <c r="AV149" s="14" t="s">
        <v>208</v>
      </c>
      <c r="AW149" s="14" t="s">
        <v>30</v>
      </c>
      <c r="AX149" s="14" t="s">
        <v>83</v>
      </c>
      <c r="AY149" s="187" t="s">
        <v>203</v>
      </c>
    </row>
    <row r="150" spans="1:65" s="2" customFormat="1" ht="24.2" customHeight="1">
      <c r="A150" s="33"/>
      <c r="B150" s="154"/>
      <c r="C150" s="155" t="s">
        <v>215</v>
      </c>
      <c r="D150" s="155" t="s">
        <v>204</v>
      </c>
      <c r="E150" s="156" t="s">
        <v>2093</v>
      </c>
      <c r="F150" s="157" t="s">
        <v>2094</v>
      </c>
      <c r="G150" s="158" t="s">
        <v>221</v>
      </c>
      <c r="H150" s="159">
        <v>84</v>
      </c>
      <c r="I150" s="160"/>
      <c r="J150" s="161">
        <f>ROUND(I150*H150,2)</f>
        <v>0</v>
      </c>
      <c r="K150" s="162"/>
      <c r="L150" s="34"/>
      <c r="M150" s="163" t="s">
        <v>1</v>
      </c>
      <c r="N150" s="164" t="s">
        <v>41</v>
      </c>
      <c r="O150" s="62"/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208</v>
      </c>
      <c r="AT150" s="167" t="s">
        <v>204</v>
      </c>
      <c r="AU150" s="167" t="s">
        <v>91</v>
      </c>
      <c r="AY150" s="18" t="s">
        <v>203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91</v>
      </c>
      <c r="BK150" s="168">
        <f>ROUND(I150*H150,2)</f>
        <v>0</v>
      </c>
      <c r="BL150" s="18" t="s">
        <v>208</v>
      </c>
      <c r="BM150" s="167" t="s">
        <v>2095</v>
      </c>
    </row>
    <row r="151" spans="1:65" s="13" customFormat="1">
      <c r="B151" s="177"/>
      <c r="D151" s="178" t="s">
        <v>548</v>
      </c>
      <c r="E151" s="179" t="s">
        <v>1</v>
      </c>
      <c r="F151" s="180" t="s">
        <v>2060</v>
      </c>
      <c r="H151" s="181">
        <v>84</v>
      </c>
      <c r="I151" s="182"/>
      <c r="L151" s="177"/>
      <c r="M151" s="183"/>
      <c r="N151" s="184"/>
      <c r="O151" s="184"/>
      <c r="P151" s="184"/>
      <c r="Q151" s="184"/>
      <c r="R151" s="184"/>
      <c r="S151" s="184"/>
      <c r="T151" s="185"/>
      <c r="AT151" s="179" t="s">
        <v>548</v>
      </c>
      <c r="AU151" s="179" t="s">
        <v>91</v>
      </c>
      <c r="AV151" s="13" t="s">
        <v>91</v>
      </c>
      <c r="AW151" s="13" t="s">
        <v>30</v>
      </c>
      <c r="AX151" s="13" t="s">
        <v>75</v>
      </c>
      <c r="AY151" s="179" t="s">
        <v>203</v>
      </c>
    </row>
    <row r="152" spans="1:65" s="14" customFormat="1">
      <c r="B152" s="186"/>
      <c r="D152" s="178" t="s">
        <v>548</v>
      </c>
      <c r="E152" s="187" t="s">
        <v>1</v>
      </c>
      <c r="F152" s="188" t="s">
        <v>550</v>
      </c>
      <c r="H152" s="189">
        <v>84</v>
      </c>
      <c r="I152" s="190"/>
      <c r="L152" s="186"/>
      <c r="M152" s="191"/>
      <c r="N152" s="192"/>
      <c r="O152" s="192"/>
      <c r="P152" s="192"/>
      <c r="Q152" s="192"/>
      <c r="R152" s="192"/>
      <c r="S152" s="192"/>
      <c r="T152" s="193"/>
      <c r="AT152" s="187" t="s">
        <v>548</v>
      </c>
      <c r="AU152" s="187" t="s">
        <v>91</v>
      </c>
      <c r="AV152" s="14" t="s">
        <v>208</v>
      </c>
      <c r="AW152" s="14" t="s">
        <v>30</v>
      </c>
      <c r="AX152" s="14" t="s">
        <v>83</v>
      </c>
      <c r="AY152" s="187" t="s">
        <v>203</v>
      </c>
    </row>
    <row r="153" spans="1:65" s="2" customFormat="1" ht="21.75" customHeight="1">
      <c r="A153" s="33"/>
      <c r="B153" s="154"/>
      <c r="C153" s="155" t="s">
        <v>208</v>
      </c>
      <c r="D153" s="155" t="s">
        <v>204</v>
      </c>
      <c r="E153" s="156" t="s">
        <v>2096</v>
      </c>
      <c r="F153" s="157" t="s">
        <v>2097</v>
      </c>
      <c r="G153" s="158" t="s">
        <v>249</v>
      </c>
      <c r="H153" s="159">
        <v>0.443</v>
      </c>
      <c r="I153" s="160"/>
      <c r="J153" s="161">
        <f>ROUND(I153*H153,2)</f>
        <v>0</v>
      </c>
      <c r="K153" s="162"/>
      <c r="L153" s="34"/>
      <c r="M153" s="163" t="s">
        <v>1</v>
      </c>
      <c r="N153" s="164" t="s">
        <v>41</v>
      </c>
      <c r="O153" s="62"/>
      <c r="P153" s="165">
        <f>O153*H153</f>
        <v>0</v>
      </c>
      <c r="Q153" s="165">
        <v>1.01555</v>
      </c>
      <c r="R153" s="165">
        <f>Q153*H153</f>
        <v>0.44988865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91</v>
      </c>
      <c r="AY153" s="18" t="s">
        <v>203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91</v>
      </c>
      <c r="BK153" s="168">
        <f>ROUND(I153*H153,2)</f>
        <v>0</v>
      </c>
      <c r="BL153" s="18" t="s">
        <v>208</v>
      </c>
      <c r="BM153" s="167" t="s">
        <v>2098</v>
      </c>
    </row>
    <row r="154" spans="1:65" s="13" customFormat="1">
      <c r="B154" s="177"/>
      <c r="D154" s="178" t="s">
        <v>548</v>
      </c>
      <c r="E154" s="179" t="s">
        <v>1</v>
      </c>
      <c r="F154" s="180" t="s">
        <v>2099</v>
      </c>
      <c r="H154" s="181">
        <v>0.443</v>
      </c>
      <c r="I154" s="182"/>
      <c r="L154" s="177"/>
      <c r="M154" s="183"/>
      <c r="N154" s="184"/>
      <c r="O154" s="184"/>
      <c r="P154" s="184"/>
      <c r="Q154" s="184"/>
      <c r="R154" s="184"/>
      <c r="S154" s="184"/>
      <c r="T154" s="185"/>
      <c r="AT154" s="179" t="s">
        <v>548</v>
      </c>
      <c r="AU154" s="179" t="s">
        <v>91</v>
      </c>
      <c r="AV154" s="13" t="s">
        <v>91</v>
      </c>
      <c r="AW154" s="13" t="s">
        <v>30</v>
      </c>
      <c r="AX154" s="13" t="s">
        <v>75</v>
      </c>
      <c r="AY154" s="179" t="s">
        <v>203</v>
      </c>
    </row>
    <row r="155" spans="1:65" s="14" customFormat="1">
      <c r="B155" s="186"/>
      <c r="D155" s="178" t="s">
        <v>548</v>
      </c>
      <c r="E155" s="187" t="s">
        <v>1</v>
      </c>
      <c r="F155" s="188" t="s">
        <v>2100</v>
      </c>
      <c r="H155" s="189">
        <v>0.443</v>
      </c>
      <c r="I155" s="190"/>
      <c r="L155" s="186"/>
      <c r="M155" s="191"/>
      <c r="N155" s="192"/>
      <c r="O155" s="192"/>
      <c r="P155" s="192"/>
      <c r="Q155" s="192"/>
      <c r="R155" s="192"/>
      <c r="S155" s="192"/>
      <c r="T155" s="193"/>
      <c r="AT155" s="187" t="s">
        <v>548</v>
      </c>
      <c r="AU155" s="187" t="s">
        <v>91</v>
      </c>
      <c r="AV155" s="14" t="s">
        <v>208</v>
      </c>
      <c r="AW155" s="14" t="s">
        <v>30</v>
      </c>
      <c r="AX155" s="14" t="s">
        <v>83</v>
      </c>
      <c r="AY155" s="187" t="s">
        <v>203</v>
      </c>
    </row>
    <row r="156" spans="1:65" s="2" customFormat="1" ht="24.2" customHeight="1">
      <c r="A156" s="33"/>
      <c r="B156" s="154"/>
      <c r="C156" s="155" t="s">
        <v>223</v>
      </c>
      <c r="D156" s="155" t="s">
        <v>204</v>
      </c>
      <c r="E156" s="156" t="s">
        <v>2101</v>
      </c>
      <c r="F156" s="157" t="s">
        <v>2102</v>
      </c>
      <c r="G156" s="158" t="s">
        <v>340</v>
      </c>
      <c r="H156" s="159">
        <v>8</v>
      </c>
      <c r="I156" s="160"/>
      <c r="J156" s="161">
        <f>ROUND(I156*H156,2)</f>
        <v>0</v>
      </c>
      <c r="K156" s="162"/>
      <c r="L156" s="34"/>
      <c r="M156" s="163" t="s">
        <v>1</v>
      </c>
      <c r="N156" s="164" t="s">
        <v>41</v>
      </c>
      <c r="O156" s="62"/>
      <c r="P156" s="165">
        <f>O156*H156</f>
        <v>0</v>
      </c>
      <c r="Q156" s="165">
        <v>1.9499999999999999E-3</v>
      </c>
      <c r="R156" s="165">
        <f>Q156*H156</f>
        <v>1.5599999999999999E-2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208</v>
      </c>
      <c r="AT156" s="167" t="s">
        <v>204</v>
      </c>
      <c r="AU156" s="167" t="s">
        <v>91</v>
      </c>
      <c r="AY156" s="18" t="s">
        <v>203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91</v>
      </c>
      <c r="BK156" s="168">
        <f>ROUND(I156*H156,2)</f>
        <v>0</v>
      </c>
      <c r="BL156" s="18" t="s">
        <v>208</v>
      </c>
      <c r="BM156" s="167" t="s">
        <v>2103</v>
      </c>
    </row>
    <row r="157" spans="1:65" s="13" customFormat="1">
      <c r="B157" s="177"/>
      <c r="D157" s="178" t="s">
        <v>548</v>
      </c>
      <c r="E157" s="179" t="s">
        <v>1</v>
      </c>
      <c r="F157" s="180" t="s">
        <v>234</v>
      </c>
      <c r="H157" s="181">
        <v>8</v>
      </c>
      <c r="I157" s="182"/>
      <c r="L157" s="177"/>
      <c r="M157" s="183"/>
      <c r="N157" s="184"/>
      <c r="O157" s="184"/>
      <c r="P157" s="184"/>
      <c r="Q157" s="184"/>
      <c r="R157" s="184"/>
      <c r="S157" s="184"/>
      <c r="T157" s="185"/>
      <c r="AT157" s="179" t="s">
        <v>548</v>
      </c>
      <c r="AU157" s="179" t="s">
        <v>91</v>
      </c>
      <c r="AV157" s="13" t="s">
        <v>91</v>
      </c>
      <c r="AW157" s="13" t="s">
        <v>30</v>
      </c>
      <c r="AX157" s="13" t="s">
        <v>75</v>
      </c>
      <c r="AY157" s="179" t="s">
        <v>203</v>
      </c>
    </row>
    <row r="158" spans="1:65" s="14" customFormat="1">
      <c r="B158" s="186"/>
      <c r="D158" s="178" t="s">
        <v>548</v>
      </c>
      <c r="E158" s="187" t="s">
        <v>1</v>
      </c>
      <c r="F158" s="188" t="s">
        <v>2104</v>
      </c>
      <c r="H158" s="189">
        <v>8</v>
      </c>
      <c r="I158" s="190"/>
      <c r="L158" s="186"/>
      <c r="M158" s="191"/>
      <c r="N158" s="192"/>
      <c r="O158" s="192"/>
      <c r="P158" s="192"/>
      <c r="Q158" s="192"/>
      <c r="R158" s="192"/>
      <c r="S158" s="192"/>
      <c r="T158" s="193"/>
      <c r="AT158" s="187" t="s">
        <v>548</v>
      </c>
      <c r="AU158" s="187" t="s">
        <v>91</v>
      </c>
      <c r="AV158" s="14" t="s">
        <v>208</v>
      </c>
      <c r="AW158" s="14" t="s">
        <v>30</v>
      </c>
      <c r="AX158" s="14" t="s">
        <v>83</v>
      </c>
      <c r="AY158" s="187" t="s">
        <v>203</v>
      </c>
    </row>
    <row r="159" spans="1:65" s="12" customFormat="1" ht="22.9" customHeight="1">
      <c r="B159" s="143"/>
      <c r="D159" s="144" t="s">
        <v>74</v>
      </c>
      <c r="E159" s="169" t="s">
        <v>208</v>
      </c>
      <c r="F159" s="169" t="s">
        <v>2105</v>
      </c>
      <c r="I159" s="146"/>
      <c r="J159" s="170">
        <f>BK159</f>
        <v>0</v>
      </c>
      <c r="L159" s="143"/>
      <c r="M159" s="148"/>
      <c r="N159" s="149"/>
      <c r="O159" s="149"/>
      <c r="P159" s="150">
        <f>SUM(P160:P284)</f>
        <v>0</v>
      </c>
      <c r="Q159" s="149"/>
      <c r="R159" s="150">
        <f>SUM(R160:R284)</f>
        <v>72.768496220000003</v>
      </c>
      <c r="S159" s="149"/>
      <c r="T159" s="151">
        <f>SUM(T160:T284)</f>
        <v>0</v>
      </c>
      <c r="AR159" s="144" t="s">
        <v>83</v>
      </c>
      <c r="AT159" s="152" t="s">
        <v>74</v>
      </c>
      <c r="AU159" s="152" t="s">
        <v>83</v>
      </c>
      <c r="AY159" s="144" t="s">
        <v>203</v>
      </c>
      <c r="BK159" s="153">
        <f>SUM(BK160:BK284)</f>
        <v>0</v>
      </c>
    </row>
    <row r="160" spans="1:65" s="2" customFormat="1" ht="33" customHeight="1">
      <c r="A160" s="33"/>
      <c r="B160" s="154"/>
      <c r="C160" s="155" t="s">
        <v>227</v>
      </c>
      <c r="D160" s="155" t="s">
        <v>204</v>
      </c>
      <c r="E160" s="156" t="s">
        <v>2106</v>
      </c>
      <c r="F160" s="157" t="s">
        <v>2107</v>
      </c>
      <c r="G160" s="158" t="s">
        <v>213</v>
      </c>
      <c r="H160" s="159">
        <v>11.273</v>
      </c>
      <c r="I160" s="160"/>
      <c r="J160" s="161">
        <f>ROUND(I160*H160,2)</f>
        <v>0</v>
      </c>
      <c r="K160" s="162"/>
      <c r="L160" s="34"/>
      <c r="M160" s="163" t="s">
        <v>1</v>
      </c>
      <c r="N160" s="164" t="s">
        <v>41</v>
      </c>
      <c r="O160" s="62"/>
      <c r="P160" s="165">
        <f>O160*H160</f>
        <v>0</v>
      </c>
      <c r="Q160" s="165">
        <v>2.3141699999999998</v>
      </c>
      <c r="R160" s="165">
        <f>Q160*H160</f>
        <v>26.087638409999997</v>
      </c>
      <c r="S160" s="165">
        <v>0</v>
      </c>
      <c r="T160" s="16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208</v>
      </c>
      <c r="AT160" s="167" t="s">
        <v>204</v>
      </c>
      <c r="AU160" s="167" t="s">
        <v>91</v>
      </c>
      <c r="AY160" s="18" t="s">
        <v>203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8" t="s">
        <v>91</v>
      </c>
      <c r="BK160" s="168">
        <f>ROUND(I160*H160,2)</f>
        <v>0</v>
      </c>
      <c r="BL160" s="18" t="s">
        <v>208</v>
      </c>
      <c r="BM160" s="167" t="s">
        <v>2108</v>
      </c>
    </row>
    <row r="161" spans="1:65" s="15" customFormat="1">
      <c r="B161" s="194"/>
      <c r="D161" s="178" t="s">
        <v>548</v>
      </c>
      <c r="E161" s="195" t="s">
        <v>1</v>
      </c>
      <c r="F161" s="196" t="s">
        <v>2109</v>
      </c>
      <c r="H161" s="195" t="s">
        <v>1</v>
      </c>
      <c r="I161" s="197"/>
      <c r="L161" s="194"/>
      <c r="M161" s="198"/>
      <c r="N161" s="199"/>
      <c r="O161" s="199"/>
      <c r="P161" s="199"/>
      <c r="Q161" s="199"/>
      <c r="R161" s="199"/>
      <c r="S161" s="199"/>
      <c r="T161" s="200"/>
      <c r="AT161" s="195" t="s">
        <v>548</v>
      </c>
      <c r="AU161" s="195" t="s">
        <v>91</v>
      </c>
      <c r="AV161" s="15" t="s">
        <v>83</v>
      </c>
      <c r="AW161" s="15" t="s">
        <v>30</v>
      </c>
      <c r="AX161" s="15" t="s">
        <v>75</v>
      </c>
      <c r="AY161" s="195" t="s">
        <v>203</v>
      </c>
    </row>
    <row r="162" spans="1:65" s="13" customFormat="1">
      <c r="B162" s="177"/>
      <c r="D162" s="178" t="s">
        <v>548</v>
      </c>
      <c r="E162" s="179" t="s">
        <v>1</v>
      </c>
      <c r="F162" s="180" t="s">
        <v>2110</v>
      </c>
      <c r="H162" s="181">
        <v>0.36399999999999999</v>
      </c>
      <c r="I162" s="182"/>
      <c r="L162" s="177"/>
      <c r="M162" s="183"/>
      <c r="N162" s="184"/>
      <c r="O162" s="184"/>
      <c r="P162" s="184"/>
      <c r="Q162" s="184"/>
      <c r="R162" s="184"/>
      <c r="S162" s="184"/>
      <c r="T162" s="185"/>
      <c r="AT162" s="179" t="s">
        <v>548</v>
      </c>
      <c r="AU162" s="179" t="s">
        <v>91</v>
      </c>
      <c r="AV162" s="13" t="s">
        <v>91</v>
      </c>
      <c r="AW162" s="13" t="s">
        <v>30</v>
      </c>
      <c r="AX162" s="13" t="s">
        <v>75</v>
      </c>
      <c r="AY162" s="179" t="s">
        <v>203</v>
      </c>
    </row>
    <row r="163" spans="1:65" s="13" customFormat="1">
      <c r="B163" s="177"/>
      <c r="D163" s="178" t="s">
        <v>548</v>
      </c>
      <c r="E163" s="179" t="s">
        <v>1</v>
      </c>
      <c r="F163" s="180" t="s">
        <v>2111</v>
      </c>
      <c r="H163" s="181">
        <v>0.36399999999999999</v>
      </c>
      <c r="I163" s="182"/>
      <c r="L163" s="177"/>
      <c r="M163" s="183"/>
      <c r="N163" s="184"/>
      <c r="O163" s="184"/>
      <c r="P163" s="184"/>
      <c r="Q163" s="184"/>
      <c r="R163" s="184"/>
      <c r="S163" s="184"/>
      <c r="T163" s="185"/>
      <c r="AT163" s="179" t="s">
        <v>548</v>
      </c>
      <c r="AU163" s="179" t="s">
        <v>91</v>
      </c>
      <c r="AV163" s="13" t="s">
        <v>91</v>
      </c>
      <c r="AW163" s="13" t="s">
        <v>30</v>
      </c>
      <c r="AX163" s="13" t="s">
        <v>75</v>
      </c>
      <c r="AY163" s="179" t="s">
        <v>203</v>
      </c>
    </row>
    <row r="164" spans="1:65" s="13" customFormat="1">
      <c r="B164" s="177"/>
      <c r="D164" s="178" t="s">
        <v>548</v>
      </c>
      <c r="E164" s="179" t="s">
        <v>1</v>
      </c>
      <c r="F164" s="180" t="s">
        <v>2112</v>
      </c>
      <c r="H164" s="181">
        <v>10.234</v>
      </c>
      <c r="I164" s="182"/>
      <c r="L164" s="177"/>
      <c r="M164" s="183"/>
      <c r="N164" s="184"/>
      <c r="O164" s="184"/>
      <c r="P164" s="184"/>
      <c r="Q164" s="184"/>
      <c r="R164" s="184"/>
      <c r="S164" s="184"/>
      <c r="T164" s="185"/>
      <c r="AT164" s="179" t="s">
        <v>548</v>
      </c>
      <c r="AU164" s="179" t="s">
        <v>91</v>
      </c>
      <c r="AV164" s="13" t="s">
        <v>91</v>
      </c>
      <c r="AW164" s="13" t="s">
        <v>30</v>
      </c>
      <c r="AX164" s="13" t="s">
        <v>75</v>
      </c>
      <c r="AY164" s="179" t="s">
        <v>203</v>
      </c>
    </row>
    <row r="165" spans="1:65" s="16" customFormat="1">
      <c r="B165" s="201"/>
      <c r="D165" s="178" t="s">
        <v>548</v>
      </c>
      <c r="E165" s="202" t="s">
        <v>1</v>
      </c>
      <c r="F165" s="203" t="s">
        <v>2113</v>
      </c>
      <c r="H165" s="204">
        <v>10.962</v>
      </c>
      <c r="I165" s="205"/>
      <c r="L165" s="201"/>
      <c r="M165" s="206"/>
      <c r="N165" s="207"/>
      <c r="O165" s="207"/>
      <c r="P165" s="207"/>
      <c r="Q165" s="207"/>
      <c r="R165" s="207"/>
      <c r="S165" s="207"/>
      <c r="T165" s="208"/>
      <c r="AT165" s="202" t="s">
        <v>548</v>
      </c>
      <c r="AU165" s="202" t="s">
        <v>91</v>
      </c>
      <c r="AV165" s="16" t="s">
        <v>215</v>
      </c>
      <c r="AW165" s="16" t="s">
        <v>30</v>
      </c>
      <c r="AX165" s="16" t="s">
        <v>75</v>
      </c>
      <c r="AY165" s="202" t="s">
        <v>203</v>
      </c>
    </row>
    <row r="166" spans="1:65" s="15" customFormat="1">
      <c r="B166" s="194"/>
      <c r="D166" s="178" t="s">
        <v>548</v>
      </c>
      <c r="E166" s="195" t="s">
        <v>1</v>
      </c>
      <c r="F166" s="196" t="s">
        <v>2114</v>
      </c>
      <c r="H166" s="195" t="s">
        <v>1</v>
      </c>
      <c r="I166" s="197"/>
      <c r="L166" s="194"/>
      <c r="M166" s="198"/>
      <c r="N166" s="199"/>
      <c r="O166" s="199"/>
      <c r="P166" s="199"/>
      <c r="Q166" s="199"/>
      <c r="R166" s="199"/>
      <c r="S166" s="199"/>
      <c r="T166" s="200"/>
      <c r="AT166" s="195" t="s">
        <v>548</v>
      </c>
      <c r="AU166" s="195" t="s">
        <v>91</v>
      </c>
      <c r="AV166" s="15" t="s">
        <v>83</v>
      </c>
      <c r="AW166" s="15" t="s">
        <v>30</v>
      </c>
      <c r="AX166" s="15" t="s">
        <v>75</v>
      </c>
      <c r="AY166" s="195" t="s">
        <v>203</v>
      </c>
    </row>
    <row r="167" spans="1:65" s="13" customFormat="1">
      <c r="B167" s="177"/>
      <c r="D167" s="178" t="s">
        <v>548</v>
      </c>
      <c r="E167" s="179" t="s">
        <v>1</v>
      </c>
      <c r="F167" s="180" t="s">
        <v>2115</v>
      </c>
      <c r="H167" s="181">
        <v>0.311</v>
      </c>
      <c r="I167" s="182"/>
      <c r="L167" s="177"/>
      <c r="M167" s="183"/>
      <c r="N167" s="184"/>
      <c r="O167" s="184"/>
      <c r="P167" s="184"/>
      <c r="Q167" s="184"/>
      <c r="R167" s="184"/>
      <c r="S167" s="184"/>
      <c r="T167" s="185"/>
      <c r="AT167" s="179" t="s">
        <v>548</v>
      </c>
      <c r="AU167" s="179" t="s">
        <v>91</v>
      </c>
      <c r="AV167" s="13" t="s">
        <v>91</v>
      </c>
      <c r="AW167" s="13" t="s">
        <v>30</v>
      </c>
      <c r="AX167" s="13" t="s">
        <v>75</v>
      </c>
      <c r="AY167" s="179" t="s">
        <v>203</v>
      </c>
    </row>
    <row r="168" spans="1:65" s="15" customFormat="1" ht="22.5">
      <c r="B168" s="194"/>
      <c r="D168" s="178" t="s">
        <v>548</v>
      </c>
      <c r="E168" s="195" t="s">
        <v>1</v>
      </c>
      <c r="F168" s="196" t="s">
        <v>2116</v>
      </c>
      <c r="H168" s="195" t="s">
        <v>1</v>
      </c>
      <c r="I168" s="197"/>
      <c r="L168" s="194"/>
      <c r="M168" s="198"/>
      <c r="N168" s="199"/>
      <c r="O168" s="199"/>
      <c r="P168" s="199"/>
      <c r="Q168" s="199"/>
      <c r="R168" s="199"/>
      <c r="S168" s="199"/>
      <c r="T168" s="200"/>
      <c r="AT168" s="195" t="s">
        <v>548</v>
      </c>
      <c r="AU168" s="195" t="s">
        <v>91</v>
      </c>
      <c r="AV168" s="15" t="s">
        <v>83</v>
      </c>
      <c r="AW168" s="15" t="s">
        <v>30</v>
      </c>
      <c r="AX168" s="15" t="s">
        <v>75</v>
      </c>
      <c r="AY168" s="195" t="s">
        <v>203</v>
      </c>
    </row>
    <row r="169" spans="1:65" s="16" customFormat="1">
      <c r="B169" s="201"/>
      <c r="D169" s="178" t="s">
        <v>548</v>
      </c>
      <c r="E169" s="202" t="s">
        <v>1</v>
      </c>
      <c r="F169" s="203" t="s">
        <v>2117</v>
      </c>
      <c r="H169" s="204">
        <v>0.311</v>
      </c>
      <c r="I169" s="205"/>
      <c r="L169" s="201"/>
      <c r="M169" s="206"/>
      <c r="N169" s="207"/>
      <c r="O169" s="207"/>
      <c r="P169" s="207"/>
      <c r="Q169" s="207"/>
      <c r="R169" s="207"/>
      <c r="S169" s="207"/>
      <c r="T169" s="208"/>
      <c r="AT169" s="202" t="s">
        <v>548</v>
      </c>
      <c r="AU169" s="202" t="s">
        <v>91</v>
      </c>
      <c r="AV169" s="16" t="s">
        <v>215</v>
      </c>
      <c r="AW169" s="16" t="s">
        <v>30</v>
      </c>
      <c r="AX169" s="16" t="s">
        <v>75</v>
      </c>
      <c r="AY169" s="202" t="s">
        <v>203</v>
      </c>
    </row>
    <row r="170" spans="1:65" s="15" customFormat="1" ht="22.5">
      <c r="B170" s="194"/>
      <c r="D170" s="178" t="s">
        <v>548</v>
      </c>
      <c r="E170" s="195" t="s">
        <v>1</v>
      </c>
      <c r="F170" s="196" t="s">
        <v>2118</v>
      </c>
      <c r="H170" s="195" t="s">
        <v>1</v>
      </c>
      <c r="I170" s="197"/>
      <c r="L170" s="194"/>
      <c r="M170" s="198"/>
      <c r="N170" s="199"/>
      <c r="O170" s="199"/>
      <c r="P170" s="199"/>
      <c r="Q170" s="199"/>
      <c r="R170" s="199"/>
      <c r="S170" s="199"/>
      <c r="T170" s="200"/>
      <c r="AT170" s="195" t="s">
        <v>548</v>
      </c>
      <c r="AU170" s="195" t="s">
        <v>91</v>
      </c>
      <c r="AV170" s="15" t="s">
        <v>83</v>
      </c>
      <c r="AW170" s="15" t="s">
        <v>30</v>
      </c>
      <c r="AX170" s="15" t="s">
        <v>75</v>
      </c>
      <c r="AY170" s="195" t="s">
        <v>203</v>
      </c>
    </row>
    <row r="171" spans="1:65" s="14" customFormat="1">
      <c r="B171" s="186"/>
      <c r="D171" s="178" t="s">
        <v>548</v>
      </c>
      <c r="E171" s="187" t="s">
        <v>1</v>
      </c>
      <c r="F171" s="188" t="s">
        <v>2119</v>
      </c>
      <c r="H171" s="189">
        <v>11.273</v>
      </c>
      <c r="I171" s="190"/>
      <c r="L171" s="186"/>
      <c r="M171" s="191"/>
      <c r="N171" s="192"/>
      <c r="O171" s="192"/>
      <c r="P171" s="192"/>
      <c r="Q171" s="192"/>
      <c r="R171" s="192"/>
      <c r="S171" s="192"/>
      <c r="T171" s="193"/>
      <c r="AT171" s="187" t="s">
        <v>548</v>
      </c>
      <c r="AU171" s="187" t="s">
        <v>91</v>
      </c>
      <c r="AV171" s="14" t="s">
        <v>208</v>
      </c>
      <c r="AW171" s="14" t="s">
        <v>30</v>
      </c>
      <c r="AX171" s="14" t="s">
        <v>83</v>
      </c>
      <c r="AY171" s="187" t="s">
        <v>203</v>
      </c>
    </row>
    <row r="172" spans="1:65" s="2" customFormat="1" ht="16.5" customHeight="1">
      <c r="A172" s="33"/>
      <c r="B172" s="154"/>
      <c r="C172" s="155" t="s">
        <v>231</v>
      </c>
      <c r="D172" s="155" t="s">
        <v>204</v>
      </c>
      <c r="E172" s="156" t="s">
        <v>2120</v>
      </c>
      <c r="F172" s="157" t="s">
        <v>2121</v>
      </c>
      <c r="G172" s="158" t="s">
        <v>221</v>
      </c>
      <c r="H172" s="159">
        <v>58</v>
      </c>
      <c r="I172" s="160"/>
      <c r="J172" s="161">
        <f>ROUND(I172*H172,2)</f>
        <v>0</v>
      </c>
      <c r="K172" s="162"/>
      <c r="L172" s="34"/>
      <c r="M172" s="163" t="s">
        <v>1</v>
      </c>
      <c r="N172" s="164" t="s">
        <v>41</v>
      </c>
      <c r="O172" s="62"/>
      <c r="P172" s="165">
        <f>O172*H172</f>
        <v>0</v>
      </c>
      <c r="Q172" s="165">
        <v>1.1299999999999999E-3</v>
      </c>
      <c r="R172" s="165">
        <f>Q172*H172</f>
        <v>6.5540000000000001E-2</v>
      </c>
      <c r="S172" s="165">
        <v>0</v>
      </c>
      <c r="T172" s="16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91</v>
      </c>
      <c r="BK172" s="168">
        <f>ROUND(I172*H172,2)</f>
        <v>0</v>
      </c>
      <c r="BL172" s="18" t="s">
        <v>208</v>
      </c>
      <c r="BM172" s="167" t="s">
        <v>2122</v>
      </c>
    </row>
    <row r="173" spans="1:65" s="13" customFormat="1">
      <c r="B173" s="177"/>
      <c r="D173" s="178" t="s">
        <v>548</v>
      </c>
      <c r="E173" s="179" t="s">
        <v>1</v>
      </c>
      <c r="F173" s="180" t="s">
        <v>2123</v>
      </c>
      <c r="H173" s="181">
        <v>57.616</v>
      </c>
      <c r="I173" s="182"/>
      <c r="L173" s="177"/>
      <c r="M173" s="183"/>
      <c r="N173" s="184"/>
      <c r="O173" s="184"/>
      <c r="P173" s="184"/>
      <c r="Q173" s="184"/>
      <c r="R173" s="184"/>
      <c r="S173" s="184"/>
      <c r="T173" s="185"/>
      <c r="AT173" s="179" t="s">
        <v>548</v>
      </c>
      <c r="AU173" s="179" t="s">
        <v>91</v>
      </c>
      <c r="AV173" s="13" t="s">
        <v>91</v>
      </c>
      <c r="AW173" s="13" t="s">
        <v>30</v>
      </c>
      <c r="AX173" s="13" t="s">
        <v>75</v>
      </c>
      <c r="AY173" s="179" t="s">
        <v>203</v>
      </c>
    </row>
    <row r="174" spans="1:65" s="13" customFormat="1">
      <c r="B174" s="177"/>
      <c r="D174" s="178" t="s">
        <v>548</v>
      </c>
      <c r="E174" s="179" t="s">
        <v>1</v>
      </c>
      <c r="F174" s="180" t="s">
        <v>2124</v>
      </c>
      <c r="H174" s="181">
        <v>0.38400000000000001</v>
      </c>
      <c r="I174" s="182"/>
      <c r="L174" s="177"/>
      <c r="M174" s="183"/>
      <c r="N174" s="184"/>
      <c r="O174" s="184"/>
      <c r="P174" s="184"/>
      <c r="Q174" s="184"/>
      <c r="R174" s="184"/>
      <c r="S174" s="184"/>
      <c r="T174" s="185"/>
      <c r="AT174" s="179" t="s">
        <v>548</v>
      </c>
      <c r="AU174" s="179" t="s">
        <v>91</v>
      </c>
      <c r="AV174" s="13" t="s">
        <v>91</v>
      </c>
      <c r="AW174" s="13" t="s">
        <v>30</v>
      </c>
      <c r="AX174" s="13" t="s">
        <v>75</v>
      </c>
      <c r="AY174" s="179" t="s">
        <v>203</v>
      </c>
    </row>
    <row r="175" spans="1:65" s="14" customFormat="1">
      <c r="B175" s="186"/>
      <c r="D175" s="178" t="s">
        <v>548</v>
      </c>
      <c r="E175" s="187" t="s">
        <v>2055</v>
      </c>
      <c r="F175" s="188" t="s">
        <v>550</v>
      </c>
      <c r="H175" s="189">
        <v>58</v>
      </c>
      <c r="I175" s="190"/>
      <c r="L175" s="186"/>
      <c r="M175" s="191"/>
      <c r="N175" s="192"/>
      <c r="O175" s="192"/>
      <c r="P175" s="192"/>
      <c r="Q175" s="192"/>
      <c r="R175" s="192"/>
      <c r="S175" s="192"/>
      <c r="T175" s="193"/>
      <c r="AT175" s="187" t="s">
        <v>548</v>
      </c>
      <c r="AU175" s="187" t="s">
        <v>91</v>
      </c>
      <c r="AV175" s="14" t="s">
        <v>208</v>
      </c>
      <c r="AW175" s="14" t="s">
        <v>30</v>
      </c>
      <c r="AX175" s="14" t="s">
        <v>83</v>
      </c>
      <c r="AY175" s="187" t="s">
        <v>203</v>
      </c>
    </row>
    <row r="176" spans="1:65" s="2" customFormat="1" ht="16.5" customHeight="1">
      <c r="A176" s="33"/>
      <c r="B176" s="154"/>
      <c r="C176" s="155" t="s">
        <v>234</v>
      </c>
      <c r="D176" s="155" t="s">
        <v>204</v>
      </c>
      <c r="E176" s="156" t="s">
        <v>2125</v>
      </c>
      <c r="F176" s="157" t="s">
        <v>2126</v>
      </c>
      <c r="G176" s="158" t="s">
        <v>221</v>
      </c>
      <c r="H176" s="159">
        <v>58</v>
      </c>
      <c r="I176" s="160"/>
      <c r="J176" s="161">
        <f>ROUND(I176*H176,2)</f>
        <v>0</v>
      </c>
      <c r="K176" s="162"/>
      <c r="L176" s="34"/>
      <c r="M176" s="163" t="s">
        <v>1</v>
      </c>
      <c r="N176" s="164" t="s">
        <v>41</v>
      </c>
      <c r="O176" s="62"/>
      <c r="P176" s="165">
        <f>O176*H176</f>
        <v>0</v>
      </c>
      <c r="Q176" s="165">
        <v>0</v>
      </c>
      <c r="R176" s="165">
        <f>Q176*H176</f>
        <v>0</v>
      </c>
      <c r="S176" s="165">
        <v>0</v>
      </c>
      <c r="T176" s="16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208</v>
      </c>
      <c r="AT176" s="167" t="s">
        <v>204</v>
      </c>
      <c r="AU176" s="167" t="s">
        <v>91</v>
      </c>
      <c r="AY176" s="18" t="s">
        <v>203</v>
      </c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18" t="s">
        <v>91</v>
      </c>
      <c r="BK176" s="168">
        <f>ROUND(I176*H176,2)</f>
        <v>0</v>
      </c>
      <c r="BL176" s="18" t="s">
        <v>208</v>
      </c>
      <c r="BM176" s="167" t="s">
        <v>2127</v>
      </c>
    </row>
    <row r="177" spans="1:65" s="13" customFormat="1">
      <c r="B177" s="177"/>
      <c r="D177" s="178" t="s">
        <v>548</v>
      </c>
      <c r="E177" s="179" t="s">
        <v>1</v>
      </c>
      <c r="F177" s="180" t="s">
        <v>2055</v>
      </c>
      <c r="H177" s="181">
        <v>58</v>
      </c>
      <c r="I177" s="182"/>
      <c r="L177" s="177"/>
      <c r="M177" s="183"/>
      <c r="N177" s="184"/>
      <c r="O177" s="184"/>
      <c r="P177" s="184"/>
      <c r="Q177" s="184"/>
      <c r="R177" s="184"/>
      <c r="S177" s="184"/>
      <c r="T177" s="185"/>
      <c r="AT177" s="179" t="s">
        <v>548</v>
      </c>
      <c r="AU177" s="179" t="s">
        <v>91</v>
      </c>
      <c r="AV177" s="13" t="s">
        <v>91</v>
      </c>
      <c r="AW177" s="13" t="s">
        <v>30</v>
      </c>
      <c r="AX177" s="13" t="s">
        <v>75</v>
      </c>
      <c r="AY177" s="179" t="s">
        <v>203</v>
      </c>
    </row>
    <row r="178" spans="1:65" s="14" customFormat="1">
      <c r="B178" s="186"/>
      <c r="D178" s="178" t="s">
        <v>548</v>
      </c>
      <c r="E178" s="187" t="s">
        <v>1</v>
      </c>
      <c r="F178" s="188" t="s">
        <v>550</v>
      </c>
      <c r="H178" s="189">
        <v>58</v>
      </c>
      <c r="I178" s="190"/>
      <c r="L178" s="186"/>
      <c r="M178" s="191"/>
      <c r="N178" s="192"/>
      <c r="O178" s="192"/>
      <c r="P178" s="192"/>
      <c r="Q178" s="192"/>
      <c r="R178" s="192"/>
      <c r="S178" s="192"/>
      <c r="T178" s="193"/>
      <c r="AT178" s="187" t="s">
        <v>548</v>
      </c>
      <c r="AU178" s="187" t="s">
        <v>91</v>
      </c>
      <c r="AV178" s="14" t="s">
        <v>208</v>
      </c>
      <c r="AW178" s="14" t="s">
        <v>30</v>
      </c>
      <c r="AX178" s="14" t="s">
        <v>83</v>
      </c>
      <c r="AY178" s="187" t="s">
        <v>203</v>
      </c>
    </row>
    <row r="179" spans="1:65" s="2" customFormat="1" ht="24.2" customHeight="1">
      <c r="A179" s="33"/>
      <c r="B179" s="154"/>
      <c r="C179" s="155" t="s">
        <v>238</v>
      </c>
      <c r="D179" s="155" t="s">
        <v>204</v>
      </c>
      <c r="E179" s="156" t="s">
        <v>2128</v>
      </c>
      <c r="F179" s="157" t="s">
        <v>2129</v>
      </c>
      <c r="G179" s="158" t="s">
        <v>221</v>
      </c>
      <c r="H179" s="159">
        <v>58</v>
      </c>
      <c r="I179" s="160"/>
      <c r="J179" s="161">
        <f>ROUND(I179*H179,2)</f>
        <v>0</v>
      </c>
      <c r="K179" s="162"/>
      <c r="L179" s="34"/>
      <c r="M179" s="163" t="s">
        <v>1</v>
      </c>
      <c r="N179" s="164" t="s">
        <v>41</v>
      </c>
      <c r="O179" s="62"/>
      <c r="P179" s="165">
        <f>O179*H179</f>
        <v>0</v>
      </c>
      <c r="Q179" s="165">
        <v>7.5300000000000002E-3</v>
      </c>
      <c r="R179" s="165">
        <f>Q179*H179</f>
        <v>0.43674000000000002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208</v>
      </c>
      <c r="AT179" s="167" t="s">
        <v>204</v>
      </c>
      <c r="AU179" s="167" t="s">
        <v>91</v>
      </c>
      <c r="AY179" s="18" t="s">
        <v>203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91</v>
      </c>
      <c r="BK179" s="168">
        <f>ROUND(I179*H179,2)</f>
        <v>0</v>
      </c>
      <c r="BL179" s="18" t="s">
        <v>208</v>
      </c>
      <c r="BM179" s="167" t="s">
        <v>2130</v>
      </c>
    </row>
    <row r="180" spans="1:65" s="13" customFormat="1">
      <c r="B180" s="177"/>
      <c r="D180" s="178" t="s">
        <v>548</v>
      </c>
      <c r="E180" s="179" t="s">
        <v>1</v>
      </c>
      <c r="F180" s="180" t="s">
        <v>2055</v>
      </c>
      <c r="H180" s="181">
        <v>58</v>
      </c>
      <c r="I180" s="182"/>
      <c r="L180" s="177"/>
      <c r="M180" s="183"/>
      <c r="N180" s="184"/>
      <c r="O180" s="184"/>
      <c r="P180" s="184"/>
      <c r="Q180" s="184"/>
      <c r="R180" s="184"/>
      <c r="S180" s="184"/>
      <c r="T180" s="185"/>
      <c r="AT180" s="179" t="s">
        <v>548</v>
      </c>
      <c r="AU180" s="179" t="s">
        <v>91</v>
      </c>
      <c r="AV180" s="13" t="s">
        <v>91</v>
      </c>
      <c r="AW180" s="13" t="s">
        <v>30</v>
      </c>
      <c r="AX180" s="13" t="s">
        <v>75</v>
      </c>
      <c r="AY180" s="179" t="s">
        <v>203</v>
      </c>
    </row>
    <row r="181" spans="1:65" s="14" customFormat="1">
      <c r="B181" s="186"/>
      <c r="D181" s="178" t="s">
        <v>548</v>
      </c>
      <c r="E181" s="187" t="s">
        <v>1</v>
      </c>
      <c r="F181" s="188" t="s">
        <v>550</v>
      </c>
      <c r="H181" s="189">
        <v>58</v>
      </c>
      <c r="I181" s="190"/>
      <c r="L181" s="186"/>
      <c r="M181" s="191"/>
      <c r="N181" s="192"/>
      <c r="O181" s="192"/>
      <c r="P181" s="192"/>
      <c r="Q181" s="192"/>
      <c r="R181" s="192"/>
      <c r="S181" s="192"/>
      <c r="T181" s="193"/>
      <c r="AT181" s="187" t="s">
        <v>548</v>
      </c>
      <c r="AU181" s="187" t="s">
        <v>91</v>
      </c>
      <c r="AV181" s="14" t="s">
        <v>208</v>
      </c>
      <c r="AW181" s="14" t="s">
        <v>30</v>
      </c>
      <c r="AX181" s="14" t="s">
        <v>83</v>
      </c>
      <c r="AY181" s="187" t="s">
        <v>203</v>
      </c>
    </row>
    <row r="182" spans="1:65" s="2" customFormat="1" ht="24.2" customHeight="1">
      <c r="A182" s="33"/>
      <c r="B182" s="154"/>
      <c r="C182" s="155" t="s">
        <v>214</v>
      </c>
      <c r="D182" s="155" t="s">
        <v>204</v>
      </c>
      <c r="E182" s="156" t="s">
        <v>2131</v>
      </c>
      <c r="F182" s="157" t="s">
        <v>2132</v>
      </c>
      <c r="G182" s="158" t="s">
        <v>221</v>
      </c>
      <c r="H182" s="159">
        <v>58</v>
      </c>
      <c r="I182" s="160"/>
      <c r="J182" s="161">
        <f>ROUND(I182*H182,2)</f>
        <v>0</v>
      </c>
      <c r="K182" s="162"/>
      <c r="L182" s="34"/>
      <c r="M182" s="163" t="s">
        <v>1</v>
      </c>
      <c r="N182" s="164" t="s">
        <v>41</v>
      </c>
      <c r="O182" s="62"/>
      <c r="P182" s="165">
        <f>O182*H182</f>
        <v>0</v>
      </c>
      <c r="Q182" s="165">
        <v>0</v>
      </c>
      <c r="R182" s="165">
        <f>Q182*H182</f>
        <v>0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208</v>
      </c>
      <c r="AT182" s="167" t="s">
        <v>204</v>
      </c>
      <c r="AU182" s="167" t="s">
        <v>91</v>
      </c>
      <c r="AY182" s="18" t="s">
        <v>203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91</v>
      </c>
      <c r="BK182" s="168">
        <f>ROUND(I182*H182,2)</f>
        <v>0</v>
      </c>
      <c r="BL182" s="18" t="s">
        <v>208</v>
      </c>
      <c r="BM182" s="167" t="s">
        <v>2133</v>
      </c>
    </row>
    <row r="183" spans="1:65" s="13" customFormat="1">
      <c r="B183" s="177"/>
      <c r="D183" s="178" t="s">
        <v>548</v>
      </c>
      <c r="E183" s="179" t="s">
        <v>1</v>
      </c>
      <c r="F183" s="180" t="s">
        <v>2055</v>
      </c>
      <c r="H183" s="181">
        <v>58</v>
      </c>
      <c r="I183" s="182"/>
      <c r="L183" s="177"/>
      <c r="M183" s="183"/>
      <c r="N183" s="184"/>
      <c r="O183" s="184"/>
      <c r="P183" s="184"/>
      <c r="Q183" s="184"/>
      <c r="R183" s="184"/>
      <c r="S183" s="184"/>
      <c r="T183" s="185"/>
      <c r="AT183" s="179" t="s">
        <v>548</v>
      </c>
      <c r="AU183" s="179" t="s">
        <v>91</v>
      </c>
      <c r="AV183" s="13" t="s">
        <v>91</v>
      </c>
      <c r="AW183" s="13" t="s">
        <v>30</v>
      </c>
      <c r="AX183" s="13" t="s">
        <v>75</v>
      </c>
      <c r="AY183" s="179" t="s">
        <v>203</v>
      </c>
    </row>
    <row r="184" spans="1:65" s="14" customFormat="1">
      <c r="B184" s="186"/>
      <c r="D184" s="178" t="s">
        <v>548</v>
      </c>
      <c r="E184" s="187" t="s">
        <v>1</v>
      </c>
      <c r="F184" s="188" t="s">
        <v>550</v>
      </c>
      <c r="H184" s="189">
        <v>58</v>
      </c>
      <c r="I184" s="190"/>
      <c r="L184" s="186"/>
      <c r="M184" s="191"/>
      <c r="N184" s="192"/>
      <c r="O184" s="192"/>
      <c r="P184" s="192"/>
      <c r="Q184" s="192"/>
      <c r="R184" s="192"/>
      <c r="S184" s="192"/>
      <c r="T184" s="193"/>
      <c r="AT184" s="187" t="s">
        <v>548</v>
      </c>
      <c r="AU184" s="187" t="s">
        <v>91</v>
      </c>
      <c r="AV184" s="14" t="s">
        <v>208</v>
      </c>
      <c r="AW184" s="14" t="s">
        <v>30</v>
      </c>
      <c r="AX184" s="14" t="s">
        <v>83</v>
      </c>
      <c r="AY184" s="187" t="s">
        <v>203</v>
      </c>
    </row>
    <row r="185" spans="1:65" s="2" customFormat="1" ht="37.9" customHeight="1">
      <c r="A185" s="33"/>
      <c r="B185" s="154"/>
      <c r="C185" s="155" t="s">
        <v>246</v>
      </c>
      <c r="D185" s="155" t="s">
        <v>204</v>
      </c>
      <c r="E185" s="156" t="s">
        <v>2134</v>
      </c>
      <c r="F185" s="157" t="s">
        <v>2135</v>
      </c>
      <c r="G185" s="158" t="s">
        <v>249</v>
      </c>
      <c r="H185" s="159">
        <v>0.85</v>
      </c>
      <c r="I185" s="160"/>
      <c r="J185" s="161">
        <f>ROUND(I185*H185,2)</f>
        <v>0</v>
      </c>
      <c r="K185" s="162"/>
      <c r="L185" s="34"/>
      <c r="M185" s="163" t="s">
        <v>1</v>
      </c>
      <c r="N185" s="164" t="s">
        <v>41</v>
      </c>
      <c r="O185" s="62"/>
      <c r="P185" s="165">
        <f>O185*H185</f>
        <v>0</v>
      </c>
      <c r="Q185" s="165">
        <v>1.0162899999999999</v>
      </c>
      <c r="R185" s="165">
        <f>Q185*H185</f>
        <v>0.86384649999999985</v>
      </c>
      <c r="S185" s="165">
        <v>0</v>
      </c>
      <c r="T185" s="16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208</v>
      </c>
      <c r="AT185" s="167" t="s">
        <v>204</v>
      </c>
      <c r="AU185" s="167" t="s">
        <v>91</v>
      </c>
      <c r="AY185" s="18" t="s">
        <v>203</v>
      </c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18" t="s">
        <v>91</v>
      </c>
      <c r="BK185" s="168">
        <f>ROUND(I185*H185,2)</f>
        <v>0</v>
      </c>
      <c r="BL185" s="18" t="s">
        <v>208</v>
      </c>
      <c r="BM185" s="167" t="s">
        <v>2136</v>
      </c>
    </row>
    <row r="186" spans="1:65" s="13" customFormat="1">
      <c r="B186" s="177"/>
      <c r="D186" s="178" t="s">
        <v>548</v>
      </c>
      <c r="E186" s="179" t="s">
        <v>1</v>
      </c>
      <c r="F186" s="180" t="s">
        <v>2137</v>
      </c>
      <c r="H186" s="181">
        <v>0.85</v>
      </c>
      <c r="I186" s="182"/>
      <c r="L186" s="177"/>
      <c r="M186" s="183"/>
      <c r="N186" s="184"/>
      <c r="O186" s="184"/>
      <c r="P186" s="184"/>
      <c r="Q186" s="184"/>
      <c r="R186" s="184"/>
      <c r="S186" s="184"/>
      <c r="T186" s="185"/>
      <c r="AT186" s="179" t="s">
        <v>548</v>
      </c>
      <c r="AU186" s="179" t="s">
        <v>91</v>
      </c>
      <c r="AV186" s="13" t="s">
        <v>91</v>
      </c>
      <c r="AW186" s="13" t="s">
        <v>30</v>
      </c>
      <c r="AX186" s="13" t="s">
        <v>75</v>
      </c>
      <c r="AY186" s="179" t="s">
        <v>203</v>
      </c>
    </row>
    <row r="187" spans="1:65" s="14" customFormat="1">
      <c r="B187" s="186"/>
      <c r="D187" s="178" t="s">
        <v>548</v>
      </c>
      <c r="E187" s="187" t="s">
        <v>1</v>
      </c>
      <c r="F187" s="188" t="s">
        <v>2138</v>
      </c>
      <c r="H187" s="189">
        <v>0.85</v>
      </c>
      <c r="I187" s="190"/>
      <c r="L187" s="186"/>
      <c r="M187" s="191"/>
      <c r="N187" s="192"/>
      <c r="O187" s="192"/>
      <c r="P187" s="192"/>
      <c r="Q187" s="192"/>
      <c r="R187" s="192"/>
      <c r="S187" s="192"/>
      <c r="T187" s="193"/>
      <c r="AT187" s="187" t="s">
        <v>548</v>
      </c>
      <c r="AU187" s="187" t="s">
        <v>91</v>
      </c>
      <c r="AV187" s="14" t="s">
        <v>208</v>
      </c>
      <c r="AW187" s="14" t="s">
        <v>30</v>
      </c>
      <c r="AX187" s="14" t="s">
        <v>83</v>
      </c>
      <c r="AY187" s="187" t="s">
        <v>203</v>
      </c>
    </row>
    <row r="188" spans="1:65" s="2" customFormat="1" ht="24.2" customHeight="1">
      <c r="A188" s="33"/>
      <c r="B188" s="154"/>
      <c r="C188" s="155" t="s">
        <v>218</v>
      </c>
      <c r="D188" s="155" t="s">
        <v>204</v>
      </c>
      <c r="E188" s="156" t="s">
        <v>2139</v>
      </c>
      <c r="F188" s="157" t="s">
        <v>2140</v>
      </c>
      <c r="G188" s="158" t="s">
        <v>213</v>
      </c>
      <c r="H188" s="159">
        <v>18.149000000000001</v>
      </c>
      <c r="I188" s="160"/>
      <c r="J188" s="161">
        <f>ROUND(I188*H188,2)</f>
        <v>0</v>
      </c>
      <c r="K188" s="162"/>
      <c r="L188" s="34"/>
      <c r="M188" s="163" t="s">
        <v>1</v>
      </c>
      <c r="N188" s="164" t="s">
        <v>41</v>
      </c>
      <c r="O188" s="62"/>
      <c r="P188" s="165">
        <f>O188*H188</f>
        <v>0</v>
      </c>
      <c r="Q188" s="165">
        <v>2.3141699999999998</v>
      </c>
      <c r="R188" s="165">
        <f>Q188*H188</f>
        <v>41.999871329999998</v>
      </c>
      <c r="S188" s="165">
        <v>0</v>
      </c>
      <c r="T188" s="166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208</v>
      </c>
      <c r="AT188" s="167" t="s">
        <v>204</v>
      </c>
      <c r="AU188" s="167" t="s">
        <v>91</v>
      </c>
      <c r="AY188" s="18" t="s">
        <v>203</v>
      </c>
      <c r="BE188" s="168">
        <f>IF(N188="základná",J188,0)</f>
        <v>0</v>
      </c>
      <c r="BF188" s="168">
        <f>IF(N188="znížená",J188,0)</f>
        <v>0</v>
      </c>
      <c r="BG188" s="168">
        <f>IF(N188="zákl. prenesená",J188,0)</f>
        <v>0</v>
      </c>
      <c r="BH188" s="168">
        <f>IF(N188="zníž. prenesená",J188,0)</f>
        <v>0</v>
      </c>
      <c r="BI188" s="168">
        <f>IF(N188="nulová",J188,0)</f>
        <v>0</v>
      </c>
      <c r="BJ188" s="18" t="s">
        <v>91</v>
      </c>
      <c r="BK188" s="168">
        <f>ROUND(I188*H188,2)</f>
        <v>0</v>
      </c>
      <c r="BL188" s="18" t="s">
        <v>208</v>
      </c>
      <c r="BM188" s="167" t="s">
        <v>2141</v>
      </c>
    </row>
    <row r="189" spans="1:65" s="15" customFormat="1">
      <c r="B189" s="194"/>
      <c r="D189" s="178" t="s">
        <v>548</v>
      </c>
      <c r="E189" s="195" t="s">
        <v>1</v>
      </c>
      <c r="F189" s="196" t="s">
        <v>2142</v>
      </c>
      <c r="H189" s="195" t="s">
        <v>1</v>
      </c>
      <c r="I189" s="197"/>
      <c r="L189" s="194"/>
      <c r="M189" s="198"/>
      <c r="N189" s="199"/>
      <c r="O189" s="199"/>
      <c r="P189" s="199"/>
      <c r="Q189" s="199"/>
      <c r="R189" s="199"/>
      <c r="S189" s="199"/>
      <c r="T189" s="200"/>
      <c r="AT189" s="195" t="s">
        <v>548</v>
      </c>
      <c r="AU189" s="195" t="s">
        <v>91</v>
      </c>
      <c r="AV189" s="15" t="s">
        <v>83</v>
      </c>
      <c r="AW189" s="15" t="s">
        <v>30</v>
      </c>
      <c r="AX189" s="15" t="s">
        <v>75</v>
      </c>
      <c r="AY189" s="195" t="s">
        <v>203</v>
      </c>
    </row>
    <row r="190" spans="1:65" s="13" customFormat="1">
      <c r="B190" s="177"/>
      <c r="D190" s="178" t="s">
        <v>548</v>
      </c>
      <c r="E190" s="179" t="s">
        <v>1</v>
      </c>
      <c r="F190" s="180" t="s">
        <v>2143</v>
      </c>
      <c r="H190" s="181">
        <v>1.1339999999999999</v>
      </c>
      <c r="I190" s="182"/>
      <c r="L190" s="177"/>
      <c r="M190" s="183"/>
      <c r="N190" s="184"/>
      <c r="O190" s="184"/>
      <c r="P190" s="184"/>
      <c r="Q190" s="184"/>
      <c r="R190" s="184"/>
      <c r="S190" s="184"/>
      <c r="T190" s="185"/>
      <c r="AT190" s="179" t="s">
        <v>548</v>
      </c>
      <c r="AU190" s="179" t="s">
        <v>91</v>
      </c>
      <c r="AV190" s="13" t="s">
        <v>91</v>
      </c>
      <c r="AW190" s="13" t="s">
        <v>30</v>
      </c>
      <c r="AX190" s="13" t="s">
        <v>75</v>
      </c>
      <c r="AY190" s="179" t="s">
        <v>203</v>
      </c>
    </row>
    <row r="191" spans="1:65" s="13" customFormat="1">
      <c r="B191" s="177"/>
      <c r="D191" s="178" t="s">
        <v>548</v>
      </c>
      <c r="E191" s="179" t="s">
        <v>1</v>
      </c>
      <c r="F191" s="180" t="s">
        <v>2144</v>
      </c>
      <c r="H191" s="181">
        <v>2.31</v>
      </c>
      <c r="I191" s="182"/>
      <c r="L191" s="177"/>
      <c r="M191" s="183"/>
      <c r="N191" s="184"/>
      <c r="O191" s="184"/>
      <c r="P191" s="184"/>
      <c r="Q191" s="184"/>
      <c r="R191" s="184"/>
      <c r="S191" s="184"/>
      <c r="T191" s="185"/>
      <c r="AT191" s="179" t="s">
        <v>548</v>
      </c>
      <c r="AU191" s="179" t="s">
        <v>91</v>
      </c>
      <c r="AV191" s="13" t="s">
        <v>91</v>
      </c>
      <c r="AW191" s="13" t="s">
        <v>30</v>
      </c>
      <c r="AX191" s="13" t="s">
        <v>75</v>
      </c>
      <c r="AY191" s="179" t="s">
        <v>203</v>
      </c>
    </row>
    <row r="192" spans="1:65" s="13" customFormat="1">
      <c r="B192" s="177"/>
      <c r="D192" s="178" t="s">
        <v>548</v>
      </c>
      <c r="E192" s="179" t="s">
        <v>1</v>
      </c>
      <c r="F192" s="180" t="s">
        <v>2145</v>
      </c>
      <c r="H192" s="181">
        <v>1.411</v>
      </c>
      <c r="I192" s="182"/>
      <c r="L192" s="177"/>
      <c r="M192" s="183"/>
      <c r="N192" s="184"/>
      <c r="O192" s="184"/>
      <c r="P192" s="184"/>
      <c r="Q192" s="184"/>
      <c r="R192" s="184"/>
      <c r="S192" s="184"/>
      <c r="T192" s="185"/>
      <c r="AT192" s="179" t="s">
        <v>548</v>
      </c>
      <c r="AU192" s="179" t="s">
        <v>91</v>
      </c>
      <c r="AV192" s="13" t="s">
        <v>91</v>
      </c>
      <c r="AW192" s="13" t="s">
        <v>30</v>
      </c>
      <c r="AX192" s="13" t="s">
        <v>75</v>
      </c>
      <c r="AY192" s="179" t="s">
        <v>203</v>
      </c>
    </row>
    <row r="193" spans="2:51" s="16" customFormat="1">
      <c r="B193" s="201"/>
      <c r="D193" s="178" t="s">
        <v>548</v>
      </c>
      <c r="E193" s="202" t="s">
        <v>1</v>
      </c>
      <c r="F193" s="203" t="s">
        <v>2146</v>
      </c>
      <c r="H193" s="204">
        <v>4.8550000000000004</v>
      </c>
      <c r="I193" s="205"/>
      <c r="L193" s="201"/>
      <c r="M193" s="206"/>
      <c r="N193" s="207"/>
      <c r="O193" s="207"/>
      <c r="P193" s="207"/>
      <c r="Q193" s="207"/>
      <c r="R193" s="207"/>
      <c r="S193" s="207"/>
      <c r="T193" s="208"/>
      <c r="AT193" s="202" t="s">
        <v>548</v>
      </c>
      <c r="AU193" s="202" t="s">
        <v>91</v>
      </c>
      <c r="AV193" s="16" t="s">
        <v>215</v>
      </c>
      <c r="AW193" s="16" t="s">
        <v>30</v>
      </c>
      <c r="AX193" s="16" t="s">
        <v>75</v>
      </c>
      <c r="AY193" s="202" t="s">
        <v>203</v>
      </c>
    </row>
    <row r="194" spans="2:51" s="15" customFormat="1">
      <c r="B194" s="194"/>
      <c r="D194" s="178" t="s">
        <v>548</v>
      </c>
      <c r="E194" s="195" t="s">
        <v>1</v>
      </c>
      <c r="F194" s="196" t="s">
        <v>2147</v>
      </c>
      <c r="H194" s="195" t="s">
        <v>1</v>
      </c>
      <c r="I194" s="197"/>
      <c r="L194" s="194"/>
      <c r="M194" s="198"/>
      <c r="N194" s="199"/>
      <c r="O194" s="199"/>
      <c r="P194" s="199"/>
      <c r="Q194" s="199"/>
      <c r="R194" s="199"/>
      <c r="S194" s="199"/>
      <c r="T194" s="200"/>
      <c r="AT194" s="195" t="s">
        <v>548</v>
      </c>
      <c r="AU194" s="195" t="s">
        <v>91</v>
      </c>
      <c r="AV194" s="15" t="s">
        <v>83</v>
      </c>
      <c r="AW194" s="15" t="s">
        <v>30</v>
      </c>
      <c r="AX194" s="15" t="s">
        <v>75</v>
      </c>
      <c r="AY194" s="195" t="s">
        <v>203</v>
      </c>
    </row>
    <row r="195" spans="2:51" s="13" customFormat="1">
      <c r="B195" s="177"/>
      <c r="D195" s="178" t="s">
        <v>548</v>
      </c>
      <c r="E195" s="179" t="s">
        <v>1</v>
      </c>
      <c r="F195" s="180" t="s">
        <v>2144</v>
      </c>
      <c r="H195" s="181">
        <v>2.31</v>
      </c>
      <c r="I195" s="182"/>
      <c r="L195" s="177"/>
      <c r="M195" s="183"/>
      <c r="N195" s="184"/>
      <c r="O195" s="184"/>
      <c r="P195" s="184"/>
      <c r="Q195" s="184"/>
      <c r="R195" s="184"/>
      <c r="S195" s="184"/>
      <c r="T195" s="185"/>
      <c r="AT195" s="179" t="s">
        <v>548</v>
      </c>
      <c r="AU195" s="179" t="s">
        <v>91</v>
      </c>
      <c r="AV195" s="13" t="s">
        <v>91</v>
      </c>
      <c r="AW195" s="13" t="s">
        <v>30</v>
      </c>
      <c r="AX195" s="13" t="s">
        <v>75</v>
      </c>
      <c r="AY195" s="179" t="s">
        <v>203</v>
      </c>
    </row>
    <row r="196" spans="2:51" s="13" customFormat="1">
      <c r="B196" s="177"/>
      <c r="D196" s="178" t="s">
        <v>548</v>
      </c>
      <c r="E196" s="179" t="s">
        <v>1</v>
      </c>
      <c r="F196" s="180" t="s">
        <v>2145</v>
      </c>
      <c r="H196" s="181">
        <v>1.411</v>
      </c>
      <c r="I196" s="182"/>
      <c r="L196" s="177"/>
      <c r="M196" s="183"/>
      <c r="N196" s="184"/>
      <c r="O196" s="184"/>
      <c r="P196" s="184"/>
      <c r="Q196" s="184"/>
      <c r="R196" s="184"/>
      <c r="S196" s="184"/>
      <c r="T196" s="185"/>
      <c r="AT196" s="179" t="s">
        <v>548</v>
      </c>
      <c r="AU196" s="179" t="s">
        <v>91</v>
      </c>
      <c r="AV196" s="13" t="s">
        <v>91</v>
      </c>
      <c r="AW196" s="13" t="s">
        <v>30</v>
      </c>
      <c r="AX196" s="13" t="s">
        <v>75</v>
      </c>
      <c r="AY196" s="179" t="s">
        <v>203</v>
      </c>
    </row>
    <row r="197" spans="2:51" s="16" customFormat="1">
      <c r="B197" s="201"/>
      <c r="D197" s="178" t="s">
        <v>548</v>
      </c>
      <c r="E197" s="202" t="s">
        <v>1</v>
      </c>
      <c r="F197" s="203" t="s">
        <v>2148</v>
      </c>
      <c r="H197" s="204">
        <v>3.7210000000000001</v>
      </c>
      <c r="I197" s="205"/>
      <c r="L197" s="201"/>
      <c r="M197" s="206"/>
      <c r="N197" s="207"/>
      <c r="O197" s="207"/>
      <c r="P197" s="207"/>
      <c r="Q197" s="207"/>
      <c r="R197" s="207"/>
      <c r="S197" s="207"/>
      <c r="T197" s="208"/>
      <c r="AT197" s="202" t="s">
        <v>548</v>
      </c>
      <c r="AU197" s="202" t="s">
        <v>91</v>
      </c>
      <c r="AV197" s="16" t="s">
        <v>215</v>
      </c>
      <c r="AW197" s="16" t="s">
        <v>30</v>
      </c>
      <c r="AX197" s="16" t="s">
        <v>75</v>
      </c>
      <c r="AY197" s="202" t="s">
        <v>203</v>
      </c>
    </row>
    <row r="198" spans="2:51" s="15" customFormat="1">
      <c r="B198" s="194"/>
      <c r="D198" s="178" t="s">
        <v>548</v>
      </c>
      <c r="E198" s="195" t="s">
        <v>1</v>
      </c>
      <c r="F198" s="196" t="s">
        <v>2149</v>
      </c>
      <c r="H198" s="195" t="s">
        <v>1</v>
      </c>
      <c r="I198" s="197"/>
      <c r="L198" s="194"/>
      <c r="M198" s="198"/>
      <c r="N198" s="199"/>
      <c r="O198" s="199"/>
      <c r="P198" s="199"/>
      <c r="Q198" s="199"/>
      <c r="R198" s="199"/>
      <c r="S198" s="199"/>
      <c r="T198" s="200"/>
      <c r="AT198" s="195" t="s">
        <v>548</v>
      </c>
      <c r="AU198" s="195" t="s">
        <v>91</v>
      </c>
      <c r="AV198" s="15" t="s">
        <v>83</v>
      </c>
      <c r="AW198" s="15" t="s">
        <v>30</v>
      </c>
      <c r="AX198" s="15" t="s">
        <v>75</v>
      </c>
      <c r="AY198" s="195" t="s">
        <v>203</v>
      </c>
    </row>
    <row r="199" spans="2:51" s="13" customFormat="1">
      <c r="B199" s="177"/>
      <c r="D199" s="178" t="s">
        <v>548</v>
      </c>
      <c r="E199" s="179" t="s">
        <v>1</v>
      </c>
      <c r="F199" s="180" t="s">
        <v>2144</v>
      </c>
      <c r="H199" s="181">
        <v>2.31</v>
      </c>
      <c r="I199" s="182"/>
      <c r="L199" s="177"/>
      <c r="M199" s="183"/>
      <c r="N199" s="184"/>
      <c r="O199" s="184"/>
      <c r="P199" s="184"/>
      <c r="Q199" s="184"/>
      <c r="R199" s="184"/>
      <c r="S199" s="184"/>
      <c r="T199" s="185"/>
      <c r="AT199" s="179" t="s">
        <v>548</v>
      </c>
      <c r="AU199" s="179" t="s">
        <v>91</v>
      </c>
      <c r="AV199" s="13" t="s">
        <v>91</v>
      </c>
      <c r="AW199" s="13" t="s">
        <v>30</v>
      </c>
      <c r="AX199" s="13" t="s">
        <v>75</v>
      </c>
      <c r="AY199" s="179" t="s">
        <v>203</v>
      </c>
    </row>
    <row r="200" spans="2:51" s="13" customFormat="1">
      <c r="B200" s="177"/>
      <c r="D200" s="178" t="s">
        <v>548</v>
      </c>
      <c r="E200" s="179" t="s">
        <v>1</v>
      </c>
      <c r="F200" s="180" t="s">
        <v>2145</v>
      </c>
      <c r="H200" s="181">
        <v>1.411</v>
      </c>
      <c r="I200" s="182"/>
      <c r="L200" s="177"/>
      <c r="M200" s="183"/>
      <c r="N200" s="184"/>
      <c r="O200" s="184"/>
      <c r="P200" s="184"/>
      <c r="Q200" s="184"/>
      <c r="R200" s="184"/>
      <c r="S200" s="184"/>
      <c r="T200" s="185"/>
      <c r="AT200" s="179" t="s">
        <v>548</v>
      </c>
      <c r="AU200" s="179" t="s">
        <v>91</v>
      </c>
      <c r="AV200" s="13" t="s">
        <v>91</v>
      </c>
      <c r="AW200" s="13" t="s">
        <v>30</v>
      </c>
      <c r="AX200" s="13" t="s">
        <v>75</v>
      </c>
      <c r="AY200" s="179" t="s">
        <v>203</v>
      </c>
    </row>
    <row r="201" spans="2:51" s="16" customFormat="1">
      <c r="B201" s="201"/>
      <c r="D201" s="178" t="s">
        <v>548</v>
      </c>
      <c r="E201" s="202" t="s">
        <v>1</v>
      </c>
      <c r="F201" s="203" t="s">
        <v>2150</v>
      </c>
      <c r="H201" s="204">
        <v>3.7210000000000001</v>
      </c>
      <c r="I201" s="205"/>
      <c r="L201" s="201"/>
      <c r="M201" s="206"/>
      <c r="N201" s="207"/>
      <c r="O201" s="207"/>
      <c r="P201" s="207"/>
      <c r="Q201" s="207"/>
      <c r="R201" s="207"/>
      <c r="S201" s="207"/>
      <c r="T201" s="208"/>
      <c r="AT201" s="202" t="s">
        <v>548</v>
      </c>
      <c r="AU201" s="202" t="s">
        <v>91</v>
      </c>
      <c r="AV201" s="16" t="s">
        <v>215</v>
      </c>
      <c r="AW201" s="16" t="s">
        <v>30</v>
      </c>
      <c r="AX201" s="16" t="s">
        <v>75</v>
      </c>
      <c r="AY201" s="202" t="s">
        <v>203</v>
      </c>
    </row>
    <row r="202" spans="2:51" s="15" customFormat="1">
      <c r="B202" s="194"/>
      <c r="D202" s="178" t="s">
        <v>548</v>
      </c>
      <c r="E202" s="195" t="s">
        <v>1</v>
      </c>
      <c r="F202" s="196" t="s">
        <v>2151</v>
      </c>
      <c r="H202" s="195" t="s">
        <v>1</v>
      </c>
      <c r="I202" s="197"/>
      <c r="L202" s="194"/>
      <c r="M202" s="198"/>
      <c r="N202" s="199"/>
      <c r="O202" s="199"/>
      <c r="P202" s="199"/>
      <c r="Q202" s="199"/>
      <c r="R202" s="199"/>
      <c r="S202" s="199"/>
      <c r="T202" s="200"/>
      <c r="AT202" s="195" t="s">
        <v>548</v>
      </c>
      <c r="AU202" s="195" t="s">
        <v>91</v>
      </c>
      <c r="AV202" s="15" t="s">
        <v>83</v>
      </c>
      <c r="AW202" s="15" t="s">
        <v>30</v>
      </c>
      <c r="AX202" s="15" t="s">
        <v>75</v>
      </c>
      <c r="AY202" s="195" t="s">
        <v>203</v>
      </c>
    </row>
    <row r="203" spans="2:51" s="13" customFormat="1">
      <c r="B203" s="177"/>
      <c r="D203" s="178" t="s">
        <v>548</v>
      </c>
      <c r="E203" s="179" t="s">
        <v>1</v>
      </c>
      <c r="F203" s="180" t="s">
        <v>2144</v>
      </c>
      <c r="H203" s="181">
        <v>2.31</v>
      </c>
      <c r="I203" s="182"/>
      <c r="L203" s="177"/>
      <c r="M203" s="183"/>
      <c r="N203" s="184"/>
      <c r="O203" s="184"/>
      <c r="P203" s="184"/>
      <c r="Q203" s="184"/>
      <c r="R203" s="184"/>
      <c r="S203" s="184"/>
      <c r="T203" s="185"/>
      <c r="AT203" s="179" t="s">
        <v>548</v>
      </c>
      <c r="AU203" s="179" t="s">
        <v>91</v>
      </c>
      <c r="AV203" s="13" t="s">
        <v>91</v>
      </c>
      <c r="AW203" s="13" t="s">
        <v>30</v>
      </c>
      <c r="AX203" s="13" t="s">
        <v>75</v>
      </c>
      <c r="AY203" s="179" t="s">
        <v>203</v>
      </c>
    </row>
    <row r="204" spans="2:51" s="13" customFormat="1">
      <c r="B204" s="177"/>
      <c r="D204" s="178" t="s">
        <v>548</v>
      </c>
      <c r="E204" s="179" t="s">
        <v>1</v>
      </c>
      <c r="F204" s="180" t="s">
        <v>2145</v>
      </c>
      <c r="H204" s="181">
        <v>1.411</v>
      </c>
      <c r="I204" s="182"/>
      <c r="L204" s="177"/>
      <c r="M204" s="183"/>
      <c r="N204" s="184"/>
      <c r="O204" s="184"/>
      <c r="P204" s="184"/>
      <c r="Q204" s="184"/>
      <c r="R204" s="184"/>
      <c r="S204" s="184"/>
      <c r="T204" s="185"/>
      <c r="AT204" s="179" t="s">
        <v>548</v>
      </c>
      <c r="AU204" s="179" t="s">
        <v>91</v>
      </c>
      <c r="AV204" s="13" t="s">
        <v>91</v>
      </c>
      <c r="AW204" s="13" t="s">
        <v>30</v>
      </c>
      <c r="AX204" s="13" t="s">
        <v>75</v>
      </c>
      <c r="AY204" s="179" t="s">
        <v>203</v>
      </c>
    </row>
    <row r="205" spans="2:51" s="16" customFormat="1">
      <c r="B205" s="201"/>
      <c r="D205" s="178" t="s">
        <v>548</v>
      </c>
      <c r="E205" s="202" t="s">
        <v>1</v>
      </c>
      <c r="F205" s="203" t="s">
        <v>2152</v>
      </c>
      <c r="H205" s="204">
        <v>3.7210000000000001</v>
      </c>
      <c r="I205" s="205"/>
      <c r="L205" s="201"/>
      <c r="M205" s="206"/>
      <c r="N205" s="207"/>
      <c r="O205" s="207"/>
      <c r="P205" s="207"/>
      <c r="Q205" s="207"/>
      <c r="R205" s="207"/>
      <c r="S205" s="207"/>
      <c r="T205" s="208"/>
      <c r="AT205" s="202" t="s">
        <v>548</v>
      </c>
      <c r="AU205" s="202" t="s">
        <v>91</v>
      </c>
      <c r="AV205" s="16" t="s">
        <v>215</v>
      </c>
      <c r="AW205" s="16" t="s">
        <v>30</v>
      </c>
      <c r="AX205" s="16" t="s">
        <v>75</v>
      </c>
      <c r="AY205" s="202" t="s">
        <v>203</v>
      </c>
    </row>
    <row r="206" spans="2:51" s="15" customFormat="1">
      <c r="B206" s="194"/>
      <c r="D206" s="178" t="s">
        <v>548</v>
      </c>
      <c r="E206" s="195" t="s">
        <v>1</v>
      </c>
      <c r="F206" s="196" t="s">
        <v>2153</v>
      </c>
      <c r="H206" s="195" t="s">
        <v>1</v>
      </c>
      <c r="I206" s="197"/>
      <c r="L206" s="194"/>
      <c r="M206" s="198"/>
      <c r="N206" s="199"/>
      <c r="O206" s="199"/>
      <c r="P206" s="199"/>
      <c r="Q206" s="199"/>
      <c r="R206" s="199"/>
      <c r="S206" s="199"/>
      <c r="T206" s="200"/>
      <c r="AT206" s="195" t="s">
        <v>548</v>
      </c>
      <c r="AU206" s="195" t="s">
        <v>91</v>
      </c>
      <c r="AV206" s="15" t="s">
        <v>83</v>
      </c>
      <c r="AW206" s="15" t="s">
        <v>30</v>
      </c>
      <c r="AX206" s="15" t="s">
        <v>75</v>
      </c>
      <c r="AY206" s="195" t="s">
        <v>203</v>
      </c>
    </row>
    <row r="207" spans="2:51" s="13" customFormat="1">
      <c r="B207" s="177"/>
      <c r="D207" s="178" t="s">
        <v>548</v>
      </c>
      <c r="E207" s="179" t="s">
        <v>1</v>
      </c>
      <c r="F207" s="180" t="s">
        <v>2154</v>
      </c>
      <c r="H207" s="181">
        <v>0.3</v>
      </c>
      <c r="I207" s="182"/>
      <c r="L207" s="177"/>
      <c r="M207" s="183"/>
      <c r="N207" s="184"/>
      <c r="O207" s="184"/>
      <c r="P207" s="184"/>
      <c r="Q207" s="184"/>
      <c r="R207" s="184"/>
      <c r="S207" s="184"/>
      <c r="T207" s="185"/>
      <c r="AT207" s="179" t="s">
        <v>548</v>
      </c>
      <c r="AU207" s="179" t="s">
        <v>91</v>
      </c>
      <c r="AV207" s="13" t="s">
        <v>91</v>
      </c>
      <c r="AW207" s="13" t="s">
        <v>30</v>
      </c>
      <c r="AX207" s="13" t="s">
        <v>75</v>
      </c>
      <c r="AY207" s="179" t="s">
        <v>203</v>
      </c>
    </row>
    <row r="208" spans="2:51" s="13" customFormat="1">
      <c r="B208" s="177"/>
      <c r="D208" s="178" t="s">
        <v>548</v>
      </c>
      <c r="E208" s="179" t="s">
        <v>1</v>
      </c>
      <c r="F208" s="180" t="s">
        <v>2155</v>
      </c>
      <c r="H208" s="181">
        <v>0.64500000000000002</v>
      </c>
      <c r="I208" s="182"/>
      <c r="L208" s="177"/>
      <c r="M208" s="183"/>
      <c r="N208" s="184"/>
      <c r="O208" s="184"/>
      <c r="P208" s="184"/>
      <c r="Q208" s="184"/>
      <c r="R208" s="184"/>
      <c r="S208" s="184"/>
      <c r="T208" s="185"/>
      <c r="AT208" s="179" t="s">
        <v>548</v>
      </c>
      <c r="AU208" s="179" t="s">
        <v>91</v>
      </c>
      <c r="AV208" s="13" t="s">
        <v>91</v>
      </c>
      <c r="AW208" s="13" t="s">
        <v>30</v>
      </c>
      <c r="AX208" s="13" t="s">
        <v>75</v>
      </c>
      <c r="AY208" s="179" t="s">
        <v>203</v>
      </c>
    </row>
    <row r="209" spans="1:65" s="13" customFormat="1">
      <c r="B209" s="177"/>
      <c r="D209" s="178" t="s">
        <v>548</v>
      </c>
      <c r="E209" s="179" t="s">
        <v>1</v>
      </c>
      <c r="F209" s="180" t="s">
        <v>2156</v>
      </c>
      <c r="H209" s="181">
        <v>1.1859999999999999</v>
      </c>
      <c r="I209" s="182"/>
      <c r="L209" s="177"/>
      <c r="M209" s="183"/>
      <c r="N209" s="184"/>
      <c r="O209" s="184"/>
      <c r="P209" s="184"/>
      <c r="Q209" s="184"/>
      <c r="R209" s="184"/>
      <c r="S209" s="184"/>
      <c r="T209" s="185"/>
      <c r="AT209" s="179" t="s">
        <v>548</v>
      </c>
      <c r="AU209" s="179" t="s">
        <v>91</v>
      </c>
      <c r="AV209" s="13" t="s">
        <v>91</v>
      </c>
      <c r="AW209" s="13" t="s">
        <v>30</v>
      </c>
      <c r="AX209" s="13" t="s">
        <v>75</v>
      </c>
      <c r="AY209" s="179" t="s">
        <v>203</v>
      </c>
    </row>
    <row r="210" spans="1:65" s="16" customFormat="1">
      <c r="B210" s="201"/>
      <c r="D210" s="178" t="s">
        <v>548</v>
      </c>
      <c r="E210" s="202" t="s">
        <v>1</v>
      </c>
      <c r="F210" s="203" t="s">
        <v>2157</v>
      </c>
      <c r="H210" s="204">
        <v>2.1309999999999998</v>
      </c>
      <c r="I210" s="205"/>
      <c r="L210" s="201"/>
      <c r="M210" s="206"/>
      <c r="N210" s="207"/>
      <c r="O210" s="207"/>
      <c r="P210" s="207"/>
      <c r="Q210" s="207"/>
      <c r="R210" s="207"/>
      <c r="S210" s="207"/>
      <c r="T210" s="208"/>
      <c r="AT210" s="202" t="s">
        <v>548</v>
      </c>
      <c r="AU210" s="202" t="s">
        <v>91</v>
      </c>
      <c r="AV210" s="16" t="s">
        <v>215</v>
      </c>
      <c r="AW210" s="16" t="s">
        <v>30</v>
      </c>
      <c r="AX210" s="16" t="s">
        <v>75</v>
      </c>
      <c r="AY210" s="202" t="s">
        <v>203</v>
      </c>
    </row>
    <row r="211" spans="1:65" s="14" customFormat="1">
      <c r="B211" s="186"/>
      <c r="D211" s="178" t="s">
        <v>548</v>
      </c>
      <c r="E211" s="187" t="s">
        <v>1</v>
      </c>
      <c r="F211" s="188" t="s">
        <v>2158</v>
      </c>
      <c r="H211" s="189">
        <v>18.149000000000001</v>
      </c>
      <c r="I211" s="190"/>
      <c r="L211" s="186"/>
      <c r="M211" s="191"/>
      <c r="N211" s="192"/>
      <c r="O211" s="192"/>
      <c r="P211" s="192"/>
      <c r="Q211" s="192"/>
      <c r="R211" s="192"/>
      <c r="S211" s="192"/>
      <c r="T211" s="193"/>
      <c r="AT211" s="187" t="s">
        <v>548</v>
      </c>
      <c r="AU211" s="187" t="s">
        <v>91</v>
      </c>
      <c r="AV211" s="14" t="s">
        <v>208</v>
      </c>
      <c r="AW211" s="14" t="s">
        <v>30</v>
      </c>
      <c r="AX211" s="14" t="s">
        <v>83</v>
      </c>
      <c r="AY211" s="187" t="s">
        <v>203</v>
      </c>
    </row>
    <row r="212" spans="1:65" s="2" customFormat="1" ht="16.5" customHeight="1">
      <c r="A212" s="33"/>
      <c r="B212" s="154"/>
      <c r="C212" s="155" t="s">
        <v>253</v>
      </c>
      <c r="D212" s="155" t="s">
        <v>204</v>
      </c>
      <c r="E212" s="156" t="s">
        <v>2159</v>
      </c>
      <c r="F212" s="157" t="s">
        <v>2160</v>
      </c>
      <c r="G212" s="158" t="s">
        <v>221</v>
      </c>
      <c r="H212" s="159">
        <v>100</v>
      </c>
      <c r="I212" s="160"/>
      <c r="J212" s="161">
        <f>ROUND(I212*H212,2)</f>
        <v>0</v>
      </c>
      <c r="K212" s="162"/>
      <c r="L212" s="34"/>
      <c r="M212" s="163" t="s">
        <v>1</v>
      </c>
      <c r="N212" s="164" t="s">
        <v>41</v>
      </c>
      <c r="O212" s="62"/>
      <c r="P212" s="165">
        <f>O212*H212</f>
        <v>0</v>
      </c>
      <c r="Q212" s="165">
        <v>2.7999999999999998E-4</v>
      </c>
      <c r="R212" s="165">
        <f>Q212*H212</f>
        <v>2.7999999999999997E-2</v>
      </c>
      <c r="S212" s="165">
        <v>0</v>
      </c>
      <c r="T212" s="16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208</v>
      </c>
      <c r="AT212" s="167" t="s">
        <v>204</v>
      </c>
      <c r="AU212" s="167" t="s">
        <v>91</v>
      </c>
      <c r="AY212" s="18" t="s">
        <v>203</v>
      </c>
      <c r="BE212" s="168">
        <f>IF(N212="základná",J212,0)</f>
        <v>0</v>
      </c>
      <c r="BF212" s="168">
        <f>IF(N212="znížená",J212,0)</f>
        <v>0</v>
      </c>
      <c r="BG212" s="168">
        <f>IF(N212="zákl. prenesená",J212,0)</f>
        <v>0</v>
      </c>
      <c r="BH212" s="168">
        <f>IF(N212="zníž. prenesená",J212,0)</f>
        <v>0</v>
      </c>
      <c r="BI212" s="168">
        <f>IF(N212="nulová",J212,0)</f>
        <v>0</v>
      </c>
      <c r="BJ212" s="18" t="s">
        <v>91</v>
      </c>
      <c r="BK212" s="168">
        <f>ROUND(I212*H212,2)</f>
        <v>0</v>
      </c>
      <c r="BL212" s="18" t="s">
        <v>208</v>
      </c>
      <c r="BM212" s="167" t="s">
        <v>2161</v>
      </c>
    </row>
    <row r="213" spans="1:65" s="15" customFormat="1">
      <c r="B213" s="194"/>
      <c r="D213" s="178" t="s">
        <v>548</v>
      </c>
      <c r="E213" s="195" t="s">
        <v>1</v>
      </c>
      <c r="F213" s="196" t="s">
        <v>2142</v>
      </c>
      <c r="H213" s="195" t="s">
        <v>1</v>
      </c>
      <c r="I213" s="197"/>
      <c r="L213" s="194"/>
      <c r="M213" s="198"/>
      <c r="N213" s="199"/>
      <c r="O213" s="199"/>
      <c r="P213" s="199"/>
      <c r="Q213" s="199"/>
      <c r="R213" s="199"/>
      <c r="S213" s="199"/>
      <c r="T213" s="200"/>
      <c r="AT213" s="195" t="s">
        <v>548</v>
      </c>
      <c r="AU213" s="195" t="s">
        <v>91</v>
      </c>
      <c r="AV213" s="15" t="s">
        <v>83</v>
      </c>
      <c r="AW213" s="15" t="s">
        <v>30</v>
      </c>
      <c r="AX213" s="15" t="s">
        <v>75</v>
      </c>
      <c r="AY213" s="195" t="s">
        <v>203</v>
      </c>
    </row>
    <row r="214" spans="1:65" s="13" customFormat="1">
      <c r="B214" s="177"/>
      <c r="D214" s="178" t="s">
        <v>548</v>
      </c>
      <c r="E214" s="179" t="s">
        <v>1</v>
      </c>
      <c r="F214" s="180" t="s">
        <v>2162</v>
      </c>
      <c r="H214" s="181">
        <v>7.5609999999999999</v>
      </c>
      <c r="I214" s="182"/>
      <c r="L214" s="177"/>
      <c r="M214" s="183"/>
      <c r="N214" s="184"/>
      <c r="O214" s="184"/>
      <c r="P214" s="184"/>
      <c r="Q214" s="184"/>
      <c r="R214" s="184"/>
      <c r="S214" s="184"/>
      <c r="T214" s="185"/>
      <c r="AT214" s="179" t="s">
        <v>548</v>
      </c>
      <c r="AU214" s="179" t="s">
        <v>91</v>
      </c>
      <c r="AV214" s="13" t="s">
        <v>91</v>
      </c>
      <c r="AW214" s="13" t="s">
        <v>30</v>
      </c>
      <c r="AX214" s="13" t="s">
        <v>75</v>
      </c>
      <c r="AY214" s="179" t="s">
        <v>203</v>
      </c>
    </row>
    <row r="215" spans="1:65" s="13" customFormat="1">
      <c r="B215" s="177"/>
      <c r="D215" s="178" t="s">
        <v>548</v>
      </c>
      <c r="E215" s="179" t="s">
        <v>1</v>
      </c>
      <c r="F215" s="180" t="s">
        <v>2163</v>
      </c>
      <c r="H215" s="181">
        <v>9.24</v>
      </c>
      <c r="I215" s="182"/>
      <c r="L215" s="177"/>
      <c r="M215" s="183"/>
      <c r="N215" s="184"/>
      <c r="O215" s="184"/>
      <c r="P215" s="184"/>
      <c r="Q215" s="184"/>
      <c r="R215" s="184"/>
      <c r="S215" s="184"/>
      <c r="T215" s="185"/>
      <c r="AT215" s="179" t="s">
        <v>548</v>
      </c>
      <c r="AU215" s="179" t="s">
        <v>91</v>
      </c>
      <c r="AV215" s="13" t="s">
        <v>91</v>
      </c>
      <c r="AW215" s="13" t="s">
        <v>30</v>
      </c>
      <c r="AX215" s="13" t="s">
        <v>75</v>
      </c>
      <c r="AY215" s="179" t="s">
        <v>203</v>
      </c>
    </row>
    <row r="216" spans="1:65" s="13" customFormat="1">
      <c r="B216" s="177"/>
      <c r="D216" s="178" t="s">
        <v>548</v>
      </c>
      <c r="E216" s="179" t="s">
        <v>1</v>
      </c>
      <c r="F216" s="180" t="s">
        <v>2164</v>
      </c>
      <c r="H216" s="181">
        <v>9.4079999999999995</v>
      </c>
      <c r="I216" s="182"/>
      <c r="L216" s="177"/>
      <c r="M216" s="183"/>
      <c r="N216" s="184"/>
      <c r="O216" s="184"/>
      <c r="P216" s="184"/>
      <c r="Q216" s="184"/>
      <c r="R216" s="184"/>
      <c r="S216" s="184"/>
      <c r="T216" s="185"/>
      <c r="AT216" s="179" t="s">
        <v>548</v>
      </c>
      <c r="AU216" s="179" t="s">
        <v>91</v>
      </c>
      <c r="AV216" s="13" t="s">
        <v>91</v>
      </c>
      <c r="AW216" s="13" t="s">
        <v>30</v>
      </c>
      <c r="AX216" s="13" t="s">
        <v>75</v>
      </c>
      <c r="AY216" s="179" t="s">
        <v>203</v>
      </c>
    </row>
    <row r="217" spans="1:65" s="16" customFormat="1">
      <c r="B217" s="201"/>
      <c r="D217" s="178" t="s">
        <v>548</v>
      </c>
      <c r="E217" s="202" t="s">
        <v>1</v>
      </c>
      <c r="F217" s="203" t="s">
        <v>2146</v>
      </c>
      <c r="H217" s="204">
        <v>26.209</v>
      </c>
      <c r="I217" s="205"/>
      <c r="L217" s="201"/>
      <c r="M217" s="206"/>
      <c r="N217" s="207"/>
      <c r="O217" s="207"/>
      <c r="P217" s="207"/>
      <c r="Q217" s="207"/>
      <c r="R217" s="207"/>
      <c r="S217" s="207"/>
      <c r="T217" s="208"/>
      <c r="AT217" s="202" t="s">
        <v>548</v>
      </c>
      <c r="AU217" s="202" t="s">
        <v>91</v>
      </c>
      <c r="AV217" s="16" t="s">
        <v>215</v>
      </c>
      <c r="AW217" s="16" t="s">
        <v>30</v>
      </c>
      <c r="AX217" s="16" t="s">
        <v>75</v>
      </c>
      <c r="AY217" s="202" t="s">
        <v>203</v>
      </c>
    </row>
    <row r="218" spans="1:65" s="15" customFormat="1">
      <c r="B218" s="194"/>
      <c r="D218" s="178" t="s">
        <v>548</v>
      </c>
      <c r="E218" s="195" t="s">
        <v>1</v>
      </c>
      <c r="F218" s="196" t="s">
        <v>2147</v>
      </c>
      <c r="H218" s="195" t="s">
        <v>1</v>
      </c>
      <c r="I218" s="197"/>
      <c r="L218" s="194"/>
      <c r="M218" s="198"/>
      <c r="N218" s="199"/>
      <c r="O218" s="199"/>
      <c r="P218" s="199"/>
      <c r="Q218" s="199"/>
      <c r="R218" s="199"/>
      <c r="S218" s="199"/>
      <c r="T218" s="200"/>
      <c r="AT218" s="195" t="s">
        <v>548</v>
      </c>
      <c r="AU218" s="195" t="s">
        <v>91</v>
      </c>
      <c r="AV218" s="15" t="s">
        <v>83</v>
      </c>
      <c r="AW218" s="15" t="s">
        <v>30</v>
      </c>
      <c r="AX218" s="15" t="s">
        <v>75</v>
      </c>
      <c r="AY218" s="195" t="s">
        <v>203</v>
      </c>
    </row>
    <row r="219" spans="1:65" s="13" customFormat="1">
      <c r="B219" s="177"/>
      <c r="D219" s="178" t="s">
        <v>548</v>
      </c>
      <c r="E219" s="179" t="s">
        <v>1</v>
      </c>
      <c r="F219" s="180" t="s">
        <v>2163</v>
      </c>
      <c r="H219" s="181">
        <v>9.24</v>
      </c>
      <c r="I219" s="182"/>
      <c r="L219" s="177"/>
      <c r="M219" s="183"/>
      <c r="N219" s="184"/>
      <c r="O219" s="184"/>
      <c r="P219" s="184"/>
      <c r="Q219" s="184"/>
      <c r="R219" s="184"/>
      <c r="S219" s="184"/>
      <c r="T219" s="185"/>
      <c r="AT219" s="179" t="s">
        <v>548</v>
      </c>
      <c r="AU219" s="179" t="s">
        <v>91</v>
      </c>
      <c r="AV219" s="13" t="s">
        <v>91</v>
      </c>
      <c r="AW219" s="13" t="s">
        <v>30</v>
      </c>
      <c r="AX219" s="13" t="s">
        <v>75</v>
      </c>
      <c r="AY219" s="179" t="s">
        <v>203</v>
      </c>
    </row>
    <row r="220" spans="1:65" s="13" customFormat="1">
      <c r="B220" s="177"/>
      <c r="D220" s="178" t="s">
        <v>548</v>
      </c>
      <c r="E220" s="179" t="s">
        <v>1</v>
      </c>
      <c r="F220" s="180" t="s">
        <v>2164</v>
      </c>
      <c r="H220" s="181">
        <v>9.4079999999999995</v>
      </c>
      <c r="I220" s="182"/>
      <c r="L220" s="177"/>
      <c r="M220" s="183"/>
      <c r="N220" s="184"/>
      <c r="O220" s="184"/>
      <c r="P220" s="184"/>
      <c r="Q220" s="184"/>
      <c r="R220" s="184"/>
      <c r="S220" s="184"/>
      <c r="T220" s="185"/>
      <c r="AT220" s="179" t="s">
        <v>548</v>
      </c>
      <c r="AU220" s="179" t="s">
        <v>91</v>
      </c>
      <c r="AV220" s="13" t="s">
        <v>91</v>
      </c>
      <c r="AW220" s="13" t="s">
        <v>30</v>
      </c>
      <c r="AX220" s="13" t="s">
        <v>75</v>
      </c>
      <c r="AY220" s="179" t="s">
        <v>203</v>
      </c>
    </row>
    <row r="221" spans="1:65" s="16" customFormat="1">
      <c r="B221" s="201"/>
      <c r="D221" s="178" t="s">
        <v>548</v>
      </c>
      <c r="E221" s="202" t="s">
        <v>1</v>
      </c>
      <c r="F221" s="203" t="s">
        <v>2148</v>
      </c>
      <c r="H221" s="204">
        <v>18.648</v>
      </c>
      <c r="I221" s="205"/>
      <c r="L221" s="201"/>
      <c r="M221" s="206"/>
      <c r="N221" s="207"/>
      <c r="O221" s="207"/>
      <c r="P221" s="207"/>
      <c r="Q221" s="207"/>
      <c r="R221" s="207"/>
      <c r="S221" s="207"/>
      <c r="T221" s="208"/>
      <c r="AT221" s="202" t="s">
        <v>548</v>
      </c>
      <c r="AU221" s="202" t="s">
        <v>91</v>
      </c>
      <c r="AV221" s="16" t="s">
        <v>215</v>
      </c>
      <c r="AW221" s="16" t="s">
        <v>30</v>
      </c>
      <c r="AX221" s="16" t="s">
        <v>75</v>
      </c>
      <c r="AY221" s="202" t="s">
        <v>203</v>
      </c>
    </row>
    <row r="222" spans="1:65" s="15" customFormat="1">
      <c r="B222" s="194"/>
      <c r="D222" s="178" t="s">
        <v>548</v>
      </c>
      <c r="E222" s="195" t="s">
        <v>1</v>
      </c>
      <c r="F222" s="196" t="s">
        <v>2149</v>
      </c>
      <c r="H222" s="195" t="s">
        <v>1</v>
      </c>
      <c r="I222" s="197"/>
      <c r="L222" s="194"/>
      <c r="M222" s="198"/>
      <c r="N222" s="199"/>
      <c r="O222" s="199"/>
      <c r="P222" s="199"/>
      <c r="Q222" s="199"/>
      <c r="R222" s="199"/>
      <c r="S222" s="199"/>
      <c r="T222" s="200"/>
      <c r="AT222" s="195" t="s">
        <v>548</v>
      </c>
      <c r="AU222" s="195" t="s">
        <v>91</v>
      </c>
      <c r="AV222" s="15" t="s">
        <v>83</v>
      </c>
      <c r="AW222" s="15" t="s">
        <v>30</v>
      </c>
      <c r="AX222" s="15" t="s">
        <v>75</v>
      </c>
      <c r="AY222" s="195" t="s">
        <v>203</v>
      </c>
    </row>
    <row r="223" spans="1:65" s="13" customFormat="1">
      <c r="B223" s="177"/>
      <c r="D223" s="178" t="s">
        <v>548</v>
      </c>
      <c r="E223" s="179" t="s">
        <v>1</v>
      </c>
      <c r="F223" s="180" t="s">
        <v>2163</v>
      </c>
      <c r="H223" s="181">
        <v>9.24</v>
      </c>
      <c r="I223" s="182"/>
      <c r="L223" s="177"/>
      <c r="M223" s="183"/>
      <c r="N223" s="184"/>
      <c r="O223" s="184"/>
      <c r="P223" s="184"/>
      <c r="Q223" s="184"/>
      <c r="R223" s="184"/>
      <c r="S223" s="184"/>
      <c r="T223" s="185"/>
      <c r="AT223" s="179" t="s">
        <v>548</v>
      </c>
      <c r="AU223" s="179" t="s">
        <v>91</v>
      </c>
      <c r="AV223" s="13" t="s">
        <v>91</v>
      </c>
      <c r="AW223" s="13" t="s">
        <v>30</v>
      </c>
      <c r="AX223" s="13" t="s">
        <v>75</v>
      </c>
      <c r="AY223" s="179" t="s">
        <v>203</v>
      </c>
    </row>
    <row r="224" spans="1:65" s="13" customFormat="1">
      <c r="B224" s="177"/>
      <c r="D224" s="178" t="s">
        <v>548</v>
      </c>
      <c r="E224" s="179" t="s">
        <v>1</v>
      </c>
      <c r="F224" s="180" t="s">
        <v>2164</v>
      </c>
      <c r="H224" s="181">
        <v>9.4079999999999995</v>
      </c>
      <c r="I224" s="182"/>
      <c r="L224" s="177"/>
      <c r="M224" s="183"/>
      <c r="N224" s="184"/>
      <c r="O224" s="184"/>
      <c r="P224" s="184"/>
      <c r="Q224" s="184"/>
      <c r="R224" s="184"/>
      <c r="S224" s="184"/>
      <c r="T224" s="185"/>
      <c r="AT224" s="179" t="s">
        <v>548</v>
      </c>
      <c r="AU224" s="179" t="s">
        <v>91</v>
      </c>
      <c r="AV224" s="13" t="s">
        <v>91</v>
      </c>
      <c r="AW224" s="13" t="s">
        <v>30</v>
      </c>
      <c r="AX224" s="13" t="s">
        <v>75</v>
      </c>
      <c r="AY224" s="179" t="s">
        <v>203</v>
      </c>
    </row>
    <row r="225" spans="1:65" s="16" customFormat="1">
      <c r="B225" s="201"/>
      <c r="D225" s="178" t="s">
        <v>548</v>
      </c>
      <c r="E225" s="202" t="s">
        <v>1</v>
      </c>
      <c r="F225" s="203" t="s">
        <v>2150</v>
      </c>
      <c r="H225" s="204">
        <v>18.648</v>
      </c>
      <c r="I225" s="205"/>
      <c r="L225" s="201"/>
      <c r="M225" s="206"/>
      <c r="N225" s="207"/>
      <c r="O225" s="207"/>
      <c r="P225" s="207"/>
      <c r="Q225" s="207"/>
      <c r="R225" s="207"/>
      <c r="S225" s="207"/>
      <c r="T225" s="208"/>
      <c r="AT225" s="202" t="s">
        <v>548</v>
      </c>
      <c r="AU225" s="202" t="s">
        <v>91</v>
      </c>
      <c r="AV225" s="16" t="s">
        <v>215</v>
      </c>
      <c r="AW225" s="16" t="s">
        <v>30</v>
      </c>
      <c r="AX225" s="16" t="s">
        <v>75</v>
      </c>
      <c r="AY225" s="202" t="s">
        <v>203</v>
      </c>
    </row>
    <row r="226" spans="1:65" s="15" customFormat="1">
      <c r="B226" s="194"/>
      <c r="D226" s="178" t="s">
        <v>548</v>
      </c>
      <c r="E226" s="195" t="s">
        <v>1</v>
      </c>
      <c r="F226" s="196" t="s">
        <v>2151</v>
      </c>
      <c r="H226" s="195" t="s">
        <v>1</v>
      </c>
      <c r="I226" s="197"/>
      <c r="L226" s="194"/>
      <c r="M226" s="198"/>
      <c r="N226" s="199"/>
      <c r="O226" s="199"/>
      <c r="P226" s="199"/>
      <c r="Q226" s="199"/>
      <c r="R226" s="199"/>
      <c r="S226" s="199"/>
      <c r="T226" s="200"/>
      <c r="AT226" s="195" t="s">
        <v>548</v>
      </c>
      <c r="AU226" s="195" t="s">
        <v>91</v>
      </c>
      <c r="AV226" s="15" t="s">
        <v>83</v>
      </c>
      <c r="AW226" s="15" t="s">
        <v>30</v>
      </c>
      <c r="AX226" s="15" t="s">
        <v>75</v>
      </c>
      <c r="AY226" s="195" t="s">
        <v>203</v>
      </c>
    </row>
    <row r="227" spans="1:65" s="13" customFormat="1">
      <c r="B227" s="177"/>
      <c r="D227" s="178" t="s">
        <v>548</v>
      </c>
      <c r="E227" s="179" t="s">
        <v>1</v>
      </c>
      <c r="F227" s="180" t="s">
        <v>2163</v>
      </c>
      <c r="H227" s="181">
        <v>9.24</v>
      </c>
      <c r="I227" s="182"/>
      <c r="L227" s="177"/>
      <c r="M227" s="183"/>
      <c r="N227" s="184"/>
      <c r="O227" s="184"/>
      <c r="P227" s="184"/>
      <c r="Q227" s="184"/>
      <c r="R227" s="184"/>
      <c r="S227" s="184"/>
      <c r="T227" s="185"/>
      <c r="AT227" s="179" t="s">
        <v>548</v>
      </c>
      <c r="AU227" s="179" t="s">
        <v>91</v>
      </c>
      <c r="AV227" s="13" t="s">
        <v>91</v>
      </c>
      <c r="AW227" s="13" t="s">
        <v>30</v>
      </c>
      <c r="AX227" s="13" t="s">
        <v>75</v>
      </c>
      <c r="AY227" s="179" t="s">
        <v>203</v>
      </c>
    </row>
    <row r="228" spans="1:65" s="13" customFormat="1">
      <c r="B228" s="177"/>
      <c r="D228" s="178" t="s">
        <v>548</v>
      </c>
      <c r="E228" s="179" t="s">
        <v>1</v>
      </c>
      <c r="F228" s="180" t="s">
        <v>2164</v>
      </c>
      <c r="H228" s="181">
        <v>9.4079999999999995</v>
      </c>
      <c r="I228" s="182"/>
      <c r="L228" s="177"/>
      <c r="M228" s="183"/>
      <c r="N228" s="184"/>
      <c r="O228" s="184"/>
      <c r="P228" s="184"/>
      <c r="Q228" s="184"/>
      <c r="R228" s="184"/>
      <c r="S228" s="184"/>
      <c r="T228" s="185"/>
      <c r="AT228" s="179" t="s">
        <v>548</v>
      </c>
      <c r="AU228" s="179" t="s">
        <v>91</v>
      </c>
      <c r="AV228" s="13" t="s">
        <v>91</v>
      </c>
      <c r="AW228" s="13" t="s">
        <v>30</v>
      </c>
      <c r="AX228" s="13" t="s">
        <v>75</v>
      </c>
      <c r="AY228" s="179" t="s">
        <v>203</v>
      </c>
    </row>
    <row r="229" spans="1:65" s="16" customFormat="1">
      <c r="B229" s="201"/>
      <c r="D229" s="178" t="s">
        <v>548</v>
      </c>
      <c r="E229" s="202" t="s">
        <v>1</v>
      </c>
      <c r="F229" s="203" t="s">
        <v>2152</v>
      </c>
      <c r="H229" s="204">
        <v>18.648</v>
      </c>
      <c r="I229" s="205"/>
      <c r="L229" s="201"/>
      <c r="M229" s="206"/>
      <c r="N229" s="207"/>
      <c r="O229" s="207"/>
      <c r="P229" s="207"/>
      <c r="Q229" s="207"/>
      <c r="R229" s="207"/>
      <c r="S229" s="207"/>
      <c r="T229" s="208"/>
      <c r="AT229" s="202" t="s">
        <v>548</v>
      </c>
      <c r="AU229" s="202" t="s">
        <v>91</v>
      </c>
      <c r="AV229" s="16" t="s">
        <v>215</v>
      </c>
      <c r="AW229" s="16" t="s">
        <v>30</v>
      </c>
      <c r="AX229" s="16" t="s">
        <v>75</v>
      </c>
      <c r="AY229" s="202" t="s">
        <v>203</v>
      </c>
    </row>
    <row r="230" spans="1:65" s="15" customFormat="1">
      <c r="B230" s="194"/>
      <c r="D230" s="178" t="s">
        <v>548</v>
      </c>
      <c r="E230" s="195" t="s">
        <v>1</v>
      </c>
      <c r="F230" s="196" t="s">
        <v>2153</v>
      </c>
      <c r="H230" s="195" t="s">
        <v>1</v>
      </c>
      <c r="I230" s="197"/>
      <c r="L230" s="194"/>
      <c r="M230" s="198"/>
      <c r="N230" s="199"/>
      <c r="O230" s="199"/>
      <c r="P230" s="199"/>
      <c r="Q230" s="199"/>
      <c r="R230" s="199"/>
      <c r="S230" s="199"/>
      <c r="T230" s="200"/>
      <c r="AT230" s="195" t="s">
        <v>548</v>
      </c>
      <c r="AU230" s="195" t="s">
        <v>91</v>
      </c>
      <c r="AV230" s="15" t="s">
        <v>83</v>
      </c>
      <c r="AW230" s="15" t="s">
        <v>30</v>
      </c>
      <c r="AX230" s="15" t="s">
        <v>75</v>
      </c>
      <c r="AY230" s="195" t="s">
        <v>203</v>
      </c>
    </row>
    <row r="231" spans="1:65" s="13" customFormat="1">
      <c r="B231" s="177"/>
      <c r="D231" s="178" t="s">
        <v>548</v>
      </c>
      <c r="E231" s="179" t="s">
        <v>1</v>
      </c>
      <c r="F231" s="180" t="s">
        <v>2165</v>
      </c>
      <c r="H231" s="181">
        <v>2</v>
      </c>
      <c r="I231" s="182"/>
      <c r="L231" s="177"/>
      <c r="M231" s="183"/>
      <c r="N231" s="184"/>
      <c r="O231" s="184"/>
      <c r="P231" s="184"/>
      <c r="Q231" s="184"/>
      <c r="R231" s="184"/>
      <c r="S231" s="184"/>
      <c r="T231" s="185"/>
      <c r="AT231" s="179" t="s">
        <v>548</v>
      </c>
      <c r="AU231" s="179" t="s">
        <v>91</v>
      </c>
      <c r="AV231" s="13" t="s">
        <v>91</v>
      </c>
      <c r="AW231" s="13" t="s">
        <v>30</v>
      </c>
      <c r="AX231" s="13" t="s">
        <v>75</v>
      </c>
      <c r="AY231" s="179" t="s">
        <v>203</v>
      </c>
    </row>
    <row r="232" spans="1:65" s="13" customFormat="1">
      <c r="B232" s="177"/>
      <c r="D232" s="178" t="s">
        <v>548</v>
      </c>
      <c r="E232" s="179" t="s">
        <v>1</v>
      </c>
      <c r="F232" s="180" t="s">
        <v>2166</v>
      </c>
      <c r="H232" s="181">
        <v>4.3</v>
      </c>
      <c r="I232" s="182"/>
      <c r="L232" s="177"/>
      <c r="M232" s="183"/>
      <c r="N232" s="184"/>
      <c r="O232" s="184"/>
      <c r="P232" s="184"/>
      <c r="Q232" s="184"/>
      <c r="R232" s="184"/>
      <c r="S232" s="184"/>
      <c r="T232" s="185"/>
      <c r="AT232" s="179" t="s">
        <v>548</v>
      </c>
      <c r="AU232" s="179" t="s">
        <v>91</v>
      </c>
      <c r="AV232" s="13" t="s">
        <v>91</v>
      </c>
      <c r="AW232" s="13" t="s">
        <v>30</v>
      </c>
      <c r="AX232" s="13" t="s">
        <v>75</v>
      </c>
      <c r="AY232" s="179" t="s">
        <v>203</v>
      </c>
    </row>
    <row r="233" spans="1:65" s="13" customFormat="1">
      <c r="B233" s="177"/>
      <c r="D233" s="178" t="s">
        <v>548</v>
      </c>
      <c r="E233" s="179" t="s">
        <v>1</v>
      </c>
      <c r="F233" s="180" t="s">
        <v>2167</v>
      </c>
      <c r="H233" s="181">
        <v>7.9039999999999999</v>
      </c>
      <c r="I233" s="182"/>
      <c r="L233" s="177"/>
      <c r="M233" s="183"/>
      <c r="N233" s="184"/>
      <c r="O233" s="184"/>
      <c r="P233" s="184"/>
      <c r="Q233" s="184"/>
      <c r="R233" s="184"/>
      <c r="S233" s="184"/>
      <c r="T233" s="185"/>
      <c r="AT233" s="179" t="s">
        <v>548</v>
      </c>
      <c r="AU233" s="179" t="s">
        <v>91</v>
      </c>
      <c r="AV233" s="13" t="s">
        <v>91</v>
      </c>
      <c r="AW233" s="13" t="s">
        <v>30</v>
      </c>
      <c r="AX233" s="13" t="s">
        <v>75</v>
      </c>
      <c r="AY233" s="179" t="s">
        <v>203</v>
      </c>
    </row>
    <row r="234" spans="1:65" s="16" customFormat="1">
      <c r="B234" s="201"/>
      <c r="D234" s="178" t="s">
        <v>548</v>
      </c>
      <c r="E234" s="202" t="s">
        <v>1</v>
      </c>
      <c r="F234" s="203" t="s">
        <v>2157</v>
      </c>
      <c r="H234" s="204">
        <v>14.204000000000001</v>
      </c>
      <c r="I234" s="205"/>
      <c r="L234" s="201"/>
      <c r="M234" s="206"/>
      <c r="N234" s="207"/>
      <c r="O234" s="207"/>
      <c r="P234" s="207"/>
      <c r="Q234" s="207"/>
      <c r="R234" s="207"/>
      <c r="S234" s="207"/>
      <c r="T234" s="208"/>
      <c r="AT234" s="202" t="s">
        <v>548</v>
      </c>
      <c r="AU234" s="202" t="s">
        <v>91</v>
      </c>
      <c r="AV234" s="16" t="s">
        <v>215</v>
      </c>
      <c r="AW234" s="16" t="s">
        <v>30</v>
      </c>
      <c r="AX234" s="16" t="s">
        <v>75</v>
      </c>
      <c r="AY234" s="202" t="s">
        <v>203</v>
      </c>
    </row>
    <row r="235" spans="1:65" s="13" customFormat="1">
      <c r="B235" s="177"/>
      <c r="D235" s="178" t="s">
        <v>548</v>
      </c>
      <c r="E235" s="179" t="s">
        <v>1</v>
      </c>
      <c r="F235" s="180" t="s">
        <v>2168</v>
      </c>
      <c r="H235" s="181">
        <v>3.6429999999999998</v>
      </c>
      <c r="I235" s="182"/>
      <c r="L235" s="177"/>
      <c r="M235" s="183"/>
      <c r="N235" s="184"/>
      <c r="O235" s="184"/>
      <c r="P235" s="184"/>
      <c r="Q235" s="184"/>
      <c r="R235" s="184"/>
      <c r="S235" s="184"/>
      <c r="T235" s="185"/>
      <c r="AT235" s="179" t="s">
        <v>548</v>
      </c>
      <c r="AU235" s="179" t="s">
        <v>91</v>
      </c>
      <c r="AV235" s="13" t="s">
        <v>91</v>
      </c>
      <c r="AW235" s="13" t="s">
        <v>30</v>
      </c>
      <c r="AX235" s="13" t="s">
        <v>75</v>
      </c>
      <c r="AY235" s="179" t="s">
        <v>203</v>
      </c>
    </row>
    <row r="236" spans="1:65" s="14" customFormat="1">
      <c r="B236" s="186"/>
      <c r="D236" s="178" t="s">
        <v>548</v>
      </c>
      <c r="E236" s="187" t="s">
        <v>2058</v>
      </c>
      <c r="F236" s="188" t="s">
        <v>2158</v>
      </c>
      <c r="H236" s="189">
        <v>100</v>
      </c>
      <c r="I236" s="190"/>
      <c r="L236" s="186"/>
      <c r="M236" s="191"/>
      <c r="N236" s="192"/>
      <c r="O236" s="192"/>
      <c r="P236" s="192"/>
      <c r="Q236" s="192"/>
      <c r="R236" s="192"/>
      <c r="S236" s="192"/>
      <c r="T236" s="193"/>
      <c r="AT236" s="187" t="s">
        <v>548</v>
      </c>
      <c r="AU236" s="187" t="s">
        <v>91</v>
      </c>
      <c r="AV236" s="14" t="s">
        <v>208</v>
      </c>
      <c r="AW236" s="14" t="s">
        <v>30</v>
      </c>
      <c r="AX236" s="14" t="s">
        <v>83</v>
      </c>
      <c r="AY236" s="187" t="s">
        <v>203</v>
      </c>
    </row>
    <row r="237" spans="1:65" s="2" customFormat="1" ht="16.5" customHeight="1">
      <c r="A237" s="33"/>
      <c r="B237" s="154"/>
      <c r="C237" s="155" t="s">
        <v>222</v>
      </c>
      <c r="D237" s="155" t="s">
        <v>204</v>
      </c>
      <c r="E237" s="156" t="s">
        <v>2169</v>
      </c>
      <c r="F237" s="157" t="s">
        <v>2170</v>
      </c>
      <c r="G237" s="158" t="s">
        <v>221</v>
      </c>
      <c r="H237" s="159">
        <v>100</v>
      </c>
      <c r="I237" s="160"/>
      <c r="J237" s="161">
        <f>ROUND(I237*H237,2)</f>
        <v>0</v>
      </c>
      <c r="K237" s="162"/>
      <c r="L237" s="34"/>
      <c r="M237" s="163" t="s">
        <v>1</v>
      </c>
      <c r="N237" s="164" t="s">
        <v>41</v>
      </c>
      <c r="O237" s="62"/>
      <c r="P237" s="165">
        <f>O237*H237</f>
        <v>0</v>
      </c>
      <c r="Q237" s="165">
        <v>0</v>
      </c>
      <c r="R237" s="165">
        <f>Q237*H237</f>
        <v>0</v>
      </c>
      <c r="S237" s="165">
        <v>0</v>
      </c>
      <c r="T237" s="166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7" t="s">
        <v>208</v>
      </c>
      <c r="AT237" s="167" t="s">
        <v>204</v>
      </c>
      <c r="AU237" s="167" t="s">
        <v>91</v>
      </c>
      <c r="AY237" s="18" t="s">
        <v>203</v>
      </c>
      <c r="BE237" s="168">
        <f>IF(N237="základná",J237,0)</f>
        <v>0</v>
      </c>
      <c r="BF237" s="168">
        <f>IF(N237="znížená",J237,0)</f>
        <v>0</v>
      </c>
      <c r="BG237" s="168">
        <f>IF(N237="zákl. prenesená",J237,0)</f>
        <v>0</v>
      </c>
      <c r="BH237" s="168">
        <f>IF(N237="zníž. prenesená",J237,0)</f>
        <v>0</v>
      </c>
      <c r="BI237" s="168">
        <f>IF(N237="nulová",J237,0)</f>
        <v>0</v>
      </c>
      <c r="BJ237" s="18" t="s">
        <v>91</v>
      </c>
      <c r="BK237" s="168">
        <f>ROUND(I237*H237,2)</f>
        <v>0</v>
      </c>
      <c r="BL237" s="18" t="s">
        <v>208</v>
      </c>
      <c r="BM237" s="167" t="s">
        <v>2171</v>
      </c>
    </row>
    <row r="238" spans="1:65" s="13" customFormat="1">
      <c r="B238" s="177"/>
      <c r="D238" s="178" t="s">
        <v>548</v>
      </c>
      <c r="E238" s="179" t="s">
        <v>1</v>
      </c>
      <c r="F238" s="180" t="s">
        <v>2058</v>
      </c>
      <c r="H238" s="181">
        <v>100</v>
      </c>
      <c r="I238" s="182"/>
      <c r="L238" s="177"/>
      <c r="M238" s="183"/>
      <c r="N238" s="184"/>
      <c r="O238" s="184"/>
      <c r="P238" s="184"/>
      <c r="Q238" s="184"/>
      <c r="R238" s="184"/>
      <c r="S238" s="184"/>
      <c r="T238" s="185"/>
      <c r="AT238" s="179" t="s">
        <v>548</v>
      </c>
      <c r="AU238" s="179" t="s">
        <v>91</v>
      </c>
      <c r="AV238" s="13" t="s">
        <v>91</v>
      </c>
      <c r="AW238" s="13" t="s">
        <v>30</v>
      </c>
      <c r="AX238" s="13" t="s">
        <v>75</v>
      </c>
      <c r="AY238" s="179" t="s">
        <v>203</v>
      </c>
    </row>
    <row r="239" spans="1:65" s="14" customFormat="1">
      <c r="B239" s="186"/>
      <c r="D239" s="178" t="s">
        <v>548</v>
      </c>
      <c r="E239" s="187" t="s">
        <v>1</v>
      </c>
      <c r="F239" s="188" t="s">
        <v>550</v>
      </c>
      <c r="H239" s="189">
        <v>100</v>
      </c>
      <c r="I239" s="190"/>
      <c r="L239" s="186"/>
      <c r="M239" s="191"/>
      <c r="N239" s="192"/>
      <c r="O239" s="192"/>
      <c r="P239" s="192"/>
      <c r="Q239" s="192"/>
      <c r="R239" s="192"/>
      <c r="S239" s="192"/>
      <c r="T239" s="193"/>
      <c r="AT239" s="187" t="s">
        <v>548</v>
      </c>
      <c r="AU239" s="187" t="s">
        <v>91</v>
      </c>
      <c r="AV239" s="14" t="s">
        <v>208</v>
      </c>
      <c r="AW239" s="14" t="s">
        <v>30</v>
      </c>
      <c r="AX239" s="14" t="s">
        <v>83</v>
      </c>
      <c r="AY239" s="187" t="s">
        <v>203</v>
      </c>
    </row>
    <row r="240" spans="1:65" s="2" customFormat="1" ht="24.2" customHeight="1">
      <c r="A240" s="33"/>
      <c r="B240" s="154"/>
      <c r="C240" s="155" t="s">
        <v>259</v>
      </c>
      <c r="D240" s="155" t="s">
        <v>204</v>
      </c>
      <c r="E240" s="156" t="s">
        <v>2172</v>
      </c>
      <c r="F240" s="157" t="s">
        <v>2173</v>
      </c>
      <c r="G240" s="158" t="s">
        <v>221</v>
      </c>
      <c r="H240" s="159">
        <v>25</v>
      </c>
      <c r="I240" s="160"/>
      <c r="J240" s="161">
        <f>ROUND(I240*H240,2)</f>
        <v>0</v>
      </c>
      <c r="K240" s="162"/>
      <c r="L240" s="34"/>
      <c r="M240" s="163" t="s">
        <v>1</v>
      </c>
      <c r="N240" s="164" t="s">
        <v>41</v>
      </c>
      <c r="O240" s="62"/>
      <c r="P240" s="165">
        <f>O240*H240</f>
        <v>0</v>
      </c>
      <c r="Q240" s="165">
        <v>1.4189999999999999E-2</v>
      </c>
      <c r="R240" s="165">
        <f>Q240*H240</f>
        <v>0.35475000000000001</v>
      </c>
      <c r="S240" s="165">
        <v>0</v>
      </c>
      <c r="T240" s="166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7" t="s">
        <v>208</v>
      </c>
      <c r="AT240" s="167" t="s">
        <v>204</v>
      </c>
      <c r="AU240" s="167" t="s">
        <v>91</v>
      </c>
      <c r="AY240" s="18" t="s">
        <v>203</v>
      </c>
      <c r="BE240" s="168">
        <f>IF(N240="základná",J240,0)</f>
        <v>0</v>
      </c>
      <c r="BF240" s="168">
        <f>IF(N240="znížená",J240,0)</f>
        <v>0</v>
      </c>
      <c r="BG240" s="168">
        <f>IF(N240="zákl. prenesená",J240,0)</f>
        <v>0</v>
      </c>
      <c r="BH240" s="168">
        <f>IF(N240="zníž. prenesená",J240,0)</f>
        <v>0</v>
      </c>
      <c r="BI240" s="168">
        <f>IF(N240="nulová",J240,0)</f>
        <v>0</v>
      </c>
      <c r="BJ240" s="18" t="s">
        <v>91</v>
      </c>
      <c r="BK240" s="168">
        <f>ROUND(I240*H240,2)</f>
        <v>0</v>
      </c>
      <c r="BL240" s="18" t="s">
        <v>208</v>
      </c>
      <c r="BM240" s="167" t="s">
        <v>2174</v>
      </c>
    </row>
    <row r="241" spans="1:65" s="13" customFormat="1">
      <c r="B241" s="177"/>
      <c r="D241" s="178" t="s">
        <v>548</v>
      </c>
      <c r="E241" s="179" t="s">
        <v>1</v>
      </c>
      <c r="F241" s="180" t="s">
        <v>2175</v>
      </c>
      <c r="H241" s="181">
        <v>1.022</v>
      </c>
      <c r="I241" s="182"/>
      <c r="L241" s="177"/>
      <c r="M241" s="183"/>
      <c r="N241" s="184"/>
      <c r="O241" s="184"/>
      <c r="P241" s="184"/>
      <c r="Q241" s="184"/>
      <c r="R241" s="184"/>
      <c r="S241" s="184"/>
      <c r="T241" s="185"/>
      <c r="AT241" s="179" t="s">
        <v>548</v>
      </c>
      <c r="AU241" s="179" t="s">
        <v>91</v>
      </c>
      <c r="AV241" s="13" t="s">
        <v>91</v>
      </c>
      <c r="AW241" s="13" t="s">
        <v>30</v>
      </c>
      <c r="AX241" s="13" t="s">
        <v>75</v>
      </c>
      <c r="AY241" s="179" t="s">
        <v>203</v>
      </c>
    </row>
    <row r="242" spans="1:65" s="13" customFormat="1">
      <c r="B242" s="177"/>
      <c r="D242" s="178" t="s">
        <v>548</v>
      </c>
      <c r="E242" s="179" t="s">
        <v>1</v>
      </c>
      <c r="F242" s="180" t="s">
        <v>2176</v>
      </c>
      <c r="H242" s="181">
        <v>4.2</v>
      </c>
      <c r="I242" s="182"/>
      <c r="L242" s="177"/>
      <c r="M242" s="183"/>
      <c r="N242" s="184"/>
      <c r="O242" s="184"/>
      <c r="P242" s="184"/>
      <c r="Q242" s="184"/>
      <c r="R242" s="184"/>
      <c r="S242" s="184"/>
      <c r="T242" s="185"/>
      <c r="AT242" s="179" t="s">
        <v>548</v>
      </c>
      <c r="AU242" s="179" t="s">
        <v>91</v>
      </c>
      <c r="AV242" s="13" t="s">
        <v>91</v>
      </c>
      <c r="AW242" s="13" t="s">
        <v>30</v>
      </c>
      <c r="AX242" s="13" t="s">
        <v>75</v>
      </c>
      <c r="AY242" s="179" t="s">
        <v>203</v>
      </c>
    </row>
    <row r="243" spans="1:65" s="16" customFormat="1">
      <c r="B243" s="201"/>
      <c r="D243" s="178" t="s">
        <v>548</v>
      </c>
      <c r="E243" s="202" t="s">
        <v>1</v>
      </c>
      <c r="F243" s="203" t="s">
        <v>576</v>
      </c>
      <c r="H243" s="204">
        <v>5.2220000000000004</v>
      </c>
      <c r="I243" s="205"/>
      <c r="L243" s="201"/>
      <c r="M243" s="206"/>
      <c r="N243" s="207"/>
      <c r="O243" s="207"/>
      <c r="P243" s="207"/>
      <c r="Q243" s="207"/>
      <c r="R243" s="207"/>
      <c r="S243" s="207"/>
      <c r="T243" s="208"/>
      <c r="AT243" s="202" t="s">
        <v>548</v>
      </c>
      <c r="AU243" s="202" t="s">
        <v>91</v>
      </c>
      <c r="AV243" s="16" t="s">
        <v>215</v>
      </c>
      <c r="AW243" s="16" t="s">
        <v>30</v>
      </c>
      <c r="AX243" s="16" t="s">
        <v>75</v>
      </c>
      <c r="AY243" s="202" t="s">
        <v>203</v>
      </c>
    </row>
    <row r="244" spans="1:65" s="13" customFormat="1">
      <c r="B244" s="177"/>
      <c r="D244" s="178" t="s">
        <v>548</v>
      </c>
      <c r="E244" s="179" t="s">
        <v>1</v>
      </c>
      <c r="F244" s="180" t="s">
        <v>2177</v>
      </c>
      <c r="H244" s="181">
        <v>4.2</v>
      </c>
      <c r="I244" s="182"/>
      <c r="L244" s="177"/>
      <c r="M244" s="183"/>
      <c r="N244" s="184"/>
      <c r="O244" s="184"/>
      <c r="P244" s="184"/>
      <c r="Q244" s="184"/>
      <c r="R244" s="184"/>
      <c r="S244" s="184"/>
      <c r="T244" s="185"/>
      <c r="AT244" s="179" t="s">
        <v>548</v>
      </c>
      <c r="AU244" s="179" t="s">
        <v>91</v>
      </c>
      <c r="AV244" s="13" t="s">
        <v>91</v>
      </c>
      <c r="AW244" s="13" t="s">
        <v>30</v>
      </c>
      <c r="AX244" s="13" t="s">
        <v>75</v>
      </c>
      <c r="AY244" s="179" t="s">
        <v>203</v>
      </c>
    </row>
    <row r="245" spans="1:65" s="16" customFormat="1">
      <c r="B245" s="201"/>
      <c r="D245" s="178" t="s">
        <v>548</v>
      </c>
      <c r="E245" s="202" t="s">
        <v>1</v>
      </c>
      <c r="F245" s="203" t="s">
        <v>576</v>
      </c>
      <c r="H245" s="204">
        <v>4.2</v>
      </c>
      <c r="I245" s="205"/>
      <c r="L245" s="201"/>
      <c r="M245" s="206"/>
      <c r="N245" s="207"/>
      <c r="O245" s="207"/>
      <c r="P245" s="207"/>
      <c r="Q245" s="207"/>
      <c r="R245" s="207"/>
      <c r="S245" s="207"/>
      <c r="T245" s="208"/>
      <c r="AT245" s="202" t="s">
        <v>548</v>
      </c>
      <c r="AU245" s="202" t="s">
        <v>91</v>
      </c>
      <c r="AV245" s="16" t="s">
        <v>215</v>
      </c>
      <c r="AW245" s="16" t="s">
        <v>30</v>
      </c>
      <c r="AX245" s="16" t="s">
        <v>75</v>
      </c>
      <c r="AY245" s="202" t="s">
        <v>203</v>
      </c>
    </row>
    <row r="246" spans="1:65" s="13" customFormat="1">
      <c r="B246" s="177"/>
      <c r="D246" s="178" t="s">
        <v>548</v>
      </c>
      <c r="E246" s="179" t="s">
        <v>1</v>
      </c>
      <c r="F246" s="180" t="s">
        <v>2178</v>
      </c>
      <c r="H246" s="181">
        <v>4.2</v>
      </c>
      <c r="I246" s="182"/>
      <c r="L246" s="177"/>
      <c r="M246" s="183"/>
      <c r="N246" s="184"/>
      <c r="O246" s="184"/>
      <c r="P246" s="184"/>
      <c r="Q246" s="184"/>
      <c r="R246" s="184"/>
      <c r="S246" s="184"/>
      <c r="T246" s="185"/>
      <c r="AT246" s="179" t="s">
        <v>548</v>
      </c>
      <c r="AU246" s="179" t="s">
        <v>91</v>
      </c>
      <c r="AV246" s="13" t="s">
        <v>91</v>
      </c>
      <c r="AW246" s="13" t="s">
        <v>30</v>
      </c>
      <c r="AX246" s="13" t="s">
        <v>75</v>
      </c>
      <c r="AY246" s="179" t="s">
        <v>203</v>
      </c>
    </row>
    <row r="247" spans="1:65" s="16" customFormat="1">
      <c r="B247" s="201"/>
      <c r="D247" s="178" t="s">
        <v>548</v>
      </c>
      <c r="E247" s="202" t="s">
        <v>1</v>
      </c>
      <c r="F247" s="203" t="s">
        <v>576</v>
      </c>
      <c r="H247" s="204">
        <v>4.2</v>
      </c>
      <c r="I247" s="205"/>
      <c r="L247" s="201"/>
      <c r="M247" s="206"/>
      <c r="N247" s="207"/>
      <c r="O247" s="207"/>
      <c r="P247" s="207"/>
      <c r="Q247" s="207"/>
      <c r="R247" s="207"/>
      <c r="S247" s="207"/>
      <c r="T247" s="208"/>
      <c r="AT247" s="202" t="s">
        <v>548</v>
      </c>
      <c r="AU247" s="202" t="s">
        <v>91</v>
      </c>
      <c r="AV247" s="16" t="s">
        <v>215</v>
      </c>
      <c r="AW247" s="16" t="s">
        <v>30</v>
      </c>
      <c r="AX247" s="16" t="s">
        <v>75</v>
      </c>
      <c r="AY247" s="202" t="s">
        <v>203</v>
      </c>
    </row>
    <row r="248" spans="1:65" s="13" customFormat="1">
      <c r="B248" s="177"/>
      <c r="D248" s="178" t="s">
        <v>548</v>
      </c>
      <c r="E248" s="179" t="s">
        <v>1</v>
      </c>
      <c r="F248" s="180" t="s">
        <v>2179</v>
      </c>
      <c r="H248" s="181">
        <v>4.2</v>
      </c>
      <c r="I248" s="182"/>
      <c r="L248" s="177"/>
      <c r="M248" s="183"/>
      <c r="N248" s="184"/>
      <c r="O248" s="184"/>
      <c r="P248" s="184"/>
      <c r="Q248" s="184"/>
      <c r="R248" s="184"/>
      <c r="S248" s="184"/>
      <c r="T248" s="185"/>
      <c r="AT248" s="179" t="s">
        <v>548</v>
      </c>
      <c r="AU248" s="179" t="s">
        <v>91</v>
      </c>
      <c r="AV248" s="13" t="s">
        <v>91</v>
      </c>
      <c r="AW248" s="13" t="s">
        <v>30</v>
      </c>
      <c r="AX248" s="13" t="s">
        <v>75</v>
      </c>
      <c r="AY248" s="179" t="s">
        <v>203</v>
      </c>
    </row>
    <row r="249" spans="1:65" s="16" customFormat="1">
      <c r="B249" s="201"/>
      <c r="D249" s="178" t="s">
        <v>548</v>
      </c>
      <c r="E249" s="202" t="s">
        <v>1</v>
      </c>
      <c r="F249" s="203" t="s">
        <v>576</v>
      </c>
      <c r="H249" s="204">
        <v>4.2</v>
      </c>
      <c r="I249" s="205"/>
      <c r="L249" s="201"/>
      <c r="M249" s="206"/>
      <c r="N249" s="207"/>
      <c r="O249" s="207"/>
      <c r="P249" s="207"/>
      <c r="Q249" s="207"/>
      <c r="R249" s="207"/>
      <c r="S249" s="207"/>
      <c r="T249" s="208"/>
      <c r="AT249" s="202" t="s">
        <v>548</v>
      </c>
      <c r="AU249" s="202" t="s">
        <v>91</v>
      </c>
      <c r="AV249" s="16" t="s">
        <v>215</v>
      </c>
      <c r="AW249" s="16" t="s">
        <v>30</v>
      </c>
      <c r="AX249" s="16" t="s">
        <v>75</v>
      </c>
      <c r="AY249" s="202" t="s">
        <v>203</v>
      </c>
    </row>
    <row r="250" spans="1:65" s="13" customFormat="1">
      <c r="B250" s="177"/>
      <c r="D250" s="178" t="s">
        <v>548</v>
      </c>
      <c r="E250" s="179" t="s">
        <v>1</v>
      </c>
      <c r="F250" s="180" t="s">
        <v>2180</v>
      </c>
      <c r="H250" s="181">
        <v>5.22</v>
      </c>
      <c r="I250" s="182"/>
      <c r="L250" s="177"/>
      <c r="M250" s="183"/>
      <c r="N250" s="184"/>
      <c r="O250" s="184"/>
      <c r="P250" s="184"/>
      <c r="Q250" s="184"/>
      <c r="R250" s="184"/>
      <c r="S250" s="184"/>
      <c r="T250" s="185"/>
      <c r="AT250" s="179" t="s">
        <v>548</v>
      </c>
      <c r="AU250" s="179" t="s">
        <v>91</v>
      </c>
      <c r="AV250" s="13" t="s">
        <v>91</v>
      </c>
      <c r="AW250" s="13" t="s">
        <v>30</v>
      </c>
      <c r="AX250" s="13" t="s">
        <v>75</v>
      </c>
      <c r="AY250" s="179" t="s">
        <v>203</v>
      </c>
    </row>
    <row r="251" spans="1:65" s="13" customFormat="1">
      <c r="B251" s="177"/>
      <c r="D251" s="178" t="s">
        <v>548</v>
      </c>
      <c r="E251" s="179" t="s">
        <v>1</v>
      </c>
      <c r="F251" s="180" t="s">
        <v>2181</v>
      </c>
      <c r="H251" s="181">
        <v>1.2</v>
      </c>
      <c r="I251" s="182"/>
      <c r="L251" s="177"/>
      <c r="M251" s="183"/>
      <c r="N251" s="184"/>
      <c r="O251" s="184"/>
      <c r="P251" s="184"/>
      <c r="Q251" s="184"/>
      <c r="R251" s="184"/>
      <c r="S251" s="184"/>
      <c r="T251" s="185"/>
      <c r="AT251" s="179" t="s">
        <v>548</v>
      </c>
      <c r="AU251" s="179" t="s">
        <v>91</v>
      </c>
      <c r="AV251" s="13" t="s">
        <v>91</v>
      </c>
      <c r="AW251" s="13" t="s">
        <v>30</v>
      </c>
      <c r="AX251" s="13" t="s">
        <v>75</v>
      </c>
      <c r="AY251" s="179" t="s">
        <v>203</v>
      </c>
    </row>
    <row r="252" spans="1:65" s="16" customFormat="1">
      <c r="B252" s="201"/>
      <c r="D252" s="178" t="s">
        <v>548</v>
      </c>
      <c r="E252" s="202" t="s">
        <v>1</v>
      </c>
      <c r="F252" s="203" t="s">
        <v>576</v>
      </c>
      <c r="H252" s="204">
        <v>6.42</v>
      </c>
      <c r="I252" s="205"/>
      <c r="L252" s="201"/>
      <c r="M252" s="206"/>
      <c r="N252" s="207"/>
      <c r="O252" s="207"/>
      <c r="P252" s="207"/>
      <c r="Q252" s="207"/>
      <c r="R252" s="207"/>
      <c r="S252" s="207"/>
      <c r="T252" s="208"/>
      <c r="AT252" s="202" t="s">
        <v>548</v>
      </c>
      <c r="AU252" s="202" t="s">
        <v>91</v>
      </c>
      <c r="AV252" s="16" t="s">
        <v>215</v>
      </c>
      <c r="AW252" s="16" t="s">
        <v>30</v>
      </c>
      <c r="AX252" s="16" t="s">
        <v>75</v>
      </c>
      <c r="AY252" s="202" t="s">
        <v>203</v>
      </c>
    </row>
    <row r="253" spans="1:65" s="13" customFormat="1">
      <c r="B253" s="177"/>
      <c r="D253" s="178" t="s">
        <v>548</v>
      </c>
      <c r="E253" s="179" t="s">
        <v>1</v>
      </c>
      <c r="F253" s="180" t="s">
        <v>2182</v>
      </c>
      <c r="H253" s="181">
        <v>0.75800000000000001</v>
      </c>
      <c r="I253" s="182"/>
      <c r="L253" s="177"/>
      <c r="M253" s="183"/>
      <c r="N253" s="184"/>
      <c r="O253" s="184"/>
      <c r="P253" s="184"/>
      <c r="Q253" s="184"/>
      <c r="R253" s="184"/>
      <c r="S253" s="184"/>
      <c r="T253" s="185"/>
      <c r="AT253" s="179" t="s">
        <v>548</v>
      </c>
      <c r="AU253" s="179" t="s">
        <v>91</v>
      </c>
      <c r="AV253" s="13" t="s">
        <v>91</v>
      </c>
      <c r="AW253" s="13" t="s">
        <v>30</v>
      </c>
      <c r="AX253" s="13" t="s">
        <v>75</v>
      </c>
      <c r="AY253" s="179" t="s">
        <v>203</v>
      </c>
    </row>
    <row r="254" spans="1:65" s="14" customFormat="1">
      <c r="B254" s="186"/>
      <c r="D254" s="178" t="s">
        <v>548</v>
      </c>
      <c r="E254" s="187" t="s">
        <v>2062</v>
      </c>
      <c r="F254" s="188" t="s">
        <v>550</v>
      </c>
      <c r="H254" s="189">
        <v>25</v>
      </c>
      <c r="I254" s="190"/>
      <c r="L254" s="186"/>
      <c r="M254" s="191"/>
      <c r="N254" s="192"/>
      <c r="O254" s="192"/>
      <c r="P254" s="192"/>
      <c r="Q254" s="192"/>
      <c r="R254" s="192"/>
      <c r="S254" s="192"/>
      <c r="T254" s="193"/>
      <c r="AT254" s="187" t="s">
        <v>548</v>
      </c>
      <c r="AU254" s="187" t="s">
        <v>91</v>
      </c>
      <c r="AV254" s="14" t="s">
        <v>208</v>
      </c>
      <c r="AW254" s="14" t="s">
        <v>30</v>
      </c>
      <c r="AX254" s="14" t="s">
        <v>83</v>
      </c>
      <c r="AY254" s="187" t="s">
        <v>203</v>
      </c>
    </row>
    <row r="255" spans="1:65" s="2" customFormat="1" ht="24.2" customHeight="1">
      <c r="A255" s="33"/>
      <c r="B255" s="154"/>
      <c r="C255" s="155" t="s">
        <v>226</v>
      </c>
      <c r="D255" s="155" t="s">
        <v>204</v>
      </c>
      <c r="E255" s="156" t="s">
        <v>2183</v>
      </c>
      <c r="F255" s="157" t="s">
        <v>2184</v>
      </c>
      <c r="G255" s="158" t="s">
        <v>221</v>
      </c>
      <c r="H255" s="159">
        <v>25</v>
      </c>
      <c r="I255" s="160"/>
      <c r="J255" s="161">
        <f>ROUND(I255*H255,2)</f>
        <v>0</v>
      </c>
      <c r="K255" s="162"/>
      <c r="L255" s="34"/>
      <c r="M255" s="163" t="s">
        <v>1</v>
      </c>
      <c r="N255" s="164" t="s">
        <v>41</v>
      </c>
      <c r="O255" s="62"/>
      <c r="P255" s="165">
        <f>O255*H255</f>
        <v>0</v>
      </c>
      <c r="Q255" s="165">
        <v>0</v>
      </c>
      <c r="R255" s="165">
        <f>Q255*H255</f>
        <v>0</v>
      </c>
      <c r="S255" s="165">
        <v>0</v>
      </c>
      <c r="T255" s="166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7" t="s">
        <v>208</v>
      </c>
      <c r="AT255" s="167" t="s">
        <v>204</v>
      </c>
      <c r="AU255" s="167" t="s">
        <v>91</v>
      </c>
      <c r="AY255" s="18" t="s">
        <v>203</v>
      </c>
      <c r="BE255" s="168">
        <f>IF(N255="základná",J255,0)</f>
        <v>0</v>
      </c>
      <c r="BF255" s="168">
        <f>IF(N255="znížená",J255,0)</f>
        <v>0</v>
      </c>
      <c r="BG255" s="168">
        <f>IF(N255="zákl. prenesená",J255,0)</f>
        <v>0</v>
      </c>
      <c r="BH255" s="168">
        <f>IF(N255="zníž. prenesená",J255,0)</f>
        <v>0</v>
      </c>
      <c r="BI255" s="168">
        <f>IF(N255="nulová",J255,0)</f>
        <v>0</v>
      </c>
      <c r="BJ255" s="18" t="s">
        <v>91</v>
      </c>
      <c r="BK255" s="168">
        <f>ROUND(I255*H255,2)</f>
        <v>0</v>
      </c>
      <c r="BL255" s="18" t="s">
        <v>208</v>
      </c>
      <c r="BM255" s="167" t="s">
        <v>2185</v>
      </c>
    </row>
    <row r="256" spans="1:65" s="13" customFormat="1">
      <c r="B256" s="177"/>
      <c r="D256" s="178" t="s">
        <v>548</v>
      </c>
      <c r="E256" s="179" t="s">
        <v>1</v>
      </c>
      <c r="F256" s="180" t="s">
        <v>2062</v>
      </c>
      <c r="H256" s="181">
        <v>25</v>
      </c>
      <c r="I256" s="182"/>
      <c r="L256" s="177"/>
      <c r="M256" s="183"/>
      <c r="N256" s="184"/>
      <c r="O256" s="184"/>
      <c r="P256" s="184"/>
      <c r="Q256" s="184"/>
      <c r="R256" s="184"/>
      <c r="S256" s="184"/>
      <c r="T256" s="185"/>
      <c r="AT256" s="179" t="s">
        <v>548</v>
      </c>
      <c r="AU256" s="179" t="s">
        <v>91</v>
      </c>
      <c r="AV256" s="13" t="s">
        <v>91</v>
      </c>
      <c r="AW256" s="13" t="s">
        <v>30</v>
      </c>
      <c r="AX256" s="13" t="s">
        <v>75</v>
      </c>
      <c r="AY256" s="179" t="s">
        <v>203</v>
      </c>
    </row>
    <row r="257" spans="1:65" s="14" customFormat="1">
      <c r="B257" s="186"/>
      <c r="D257" s="178" t="s">
        <v>548</v>
      </c>
      <c r="E257" s="187" t="s">
        <v>1</v>
      </c>
      <c r="F257" s="188" t="s">
        <v>550</v>
      </c>
      <c r="H257" s="189">
        <v>25</v>
      </c>
      <c r="I257" s="190"/>
      <c r="L257" s="186"/>
      <c r="M257" s="191"/>
      <c r="N257" s="192"/>
      <c r="O257" s="192"/>
      <c r="P257" s="192"/>
      <c r="Q257" s="192"/>
      <c r="R257" s="192"/>
      <c r="S257" s="192"/>
      <c r="T257" s="193"/>
      <c r="AT257" s="187" t="s">
        <v>548</v>
      </c>
      <c r="AU257" s="187" t="s">
        <v>91</v>
      </c>
      <c r="AV257" s="14" t="s">
        <v>208</v>
      </c>
      <c r="AW257" s="14" t="s">
        <v>30</v>
      </c>
      <c r="AX257" s="14" t="s">
        <v>83</v>
      </c>
      <c r="AY257" s="187" t="s">
        <v>203</v>
      </c>
    </row>
    <row r="258" spans="1:65" s="2" customFormat="1" ht="24.2" customHeight="1">
      <c r="A258" s="33"/>
      <c r="B258" s="154"/>
      <c r="C258" s="155" t="s">
        <v>268</v>
      </c>
      <c r="D258" s="155" t="s">
        <v>204</v>
      </c>
      <c r="E258" s="156" t="s">
        <v>2186</v>
      </c>
      <c r="F258" s="157" t="s">
        <v>2187</v>
      </c>
      <c r="G258" s="158" t="s">
        <v>249</v>
      </c>
      <c r="H258" s="159">
        <v>2.2050000000000001</v>
      </c>
      <c r="I258" s="160"/>
      <c r="J258" s="161">
        <f>ROUND(I258*H258,2)</f>
        <v>0</v>
      </c>
      <c r="K258" s="162"/>
      <c r="L258" s="34"/>
      <c r="M258" s="163" t="s">
        <v>1</v>
      </c>
      <c r="N258" s="164" t="s">
        <v>41</v>
      </c>
      <c r="O258" s="62"/>
      <c r="P258" s="165">
        <f>O258*H258</f>
        <v>0</v>
      </c>
      <c r="Q258" s="165">
        <v>1.0162899999999999</v>
      </c>
      <c r="R258" s="165">
        <f>Q258*H258</f>
        <v>2.2409194499999998</v>
      </c>
      <c r="S258" s="165">
        <v>0</v>
      </c>
      <c r="T258" s="166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7" t="s">
        <v>208</v>
      </c>
      <c r="AT258" s="167" t="s">
        <v>204</v>
      </c>
      <c r="AU258" s="167" t="s">
        <v>91</v>
      </c>
      <c r="AY258" s="18" t="s">
        <v>203</v>
      </c>
      <c r="BE258" s="168">
        <f>IF(N258="základná",J258,0)</f>
        <v>0</v>
      </c>
      <c r="BF258" s="168">
        <f>IF(N258="znížená",J258,0)</f>
        <v>0</v>
      </c>
      <c r="BG258" s="168">
        <f>IF(N258="zákl. prenesená",J258,0)</f>
        <v>0</v>
      </c>
      <c r="BH258" s="168">
        <f>IF(N258="zníž. prenesená",J258,0)</f>
        <v>0</v>
      </c>
      <c r="BI258" s="168">
        <f>IF(N258="nulová",J258,0)</f>
        <v>0</v>
      </c>
      <c r="BJ258" s="18" t="s">
        <v>91</v>
      </c>
      <c r="BK258" s="168">
        <f>ROUND(I258*H258,2)</f>
        <v>0</v>
      </c>
      <c r="BL258" s="18" t="s">
        <v>208</v>
      </c>
      <c r="BM258" s="167" t="s">
        <v>2188</v>
      </c>
    </row>
    <row r="259" spans="1:65" s="13" customFormat="1">
      <c r="B259" s="177"/>
      <c r="D259" s="178" t="s">
        <v>548</v>
      </c>
      <c r="E259" s="179" t="s">
        <v>1</v>
      </c>
      <c r="F259" s="180" t="s">
        <v>2189</v>
      </c>
      <c r="H259" s="181">
        <v>2.2050000000000001</v>
      </c>
      <c r="I259" s="182"/>
      <c r="L259" s="177"/>
      <c r="M259" s="183"/>
      <c r="N259" s="184"/>
      <c r="O259" s="184"/>
      <c r="P259" s="184"/>
      <c r="Q259" s="184"/>
      <c r="R259" s="184"/>
      <c r="S259" s="184"/>
      <c r="T259" s="185"/>
      <c r="AT259" s="179" t="s">
        <v>548</v>
      </c>
      <c r="AU259" s="179" t="s">
        <v>91</v>
      </c>
      <c r="AV259" s="13" t="s">
        <v>91</v>
      </c>
      <c r="AW259" s="13" t="s">
        <v>30</v>
      </c>
      <c r="AX259" s="13" t="s">
        <v>75</v>
      </c>
      <c r="AY259" s="179" t="s">
        <v>203</v>
      </c>
    </row>
    <row r="260" spans="1:65" s="14" customFormat="1">
      <c r="B260" s="186"/>
      <c r="D260" s="178" t="s">
        <v>548</v>
      </c>
      <c r="E260" s="187" t="s">
        <v>1</v>
      </c>
      <c r="F260" s="188" t="s">
        <v>2190</v>
      </c>
      <c r="H260" s="189">
        <v>2.2050000000000001</v>
      </c>
      <c r="I260" s="190"/>
      <c r="L260" s="186"/>
      <c r="M260" s="191"/>
      <c r="N260" s="192"/>
      <c r="O260" s="192"/>
      <c r="P260" s="192"/>
      <c r="Q260" s="192"/>
      <c r="R260" s="192"/>
      <c r="S260" s="192"/>
      <c r="T260" s="193"/>
      <c r="AT260" s="187" t="s">
        <v>548</v>
      </c>
      <c r="AU260" s="187" t="s">
        <v>91</v>
      </c>
      <c r="AV260" s="14" t="s">
        <v>208</v>
      </c>
      <c r="AW260" s="14" t="s">
        <v>30</v>
      </c>
      <c r="AX260" s="14" t="s">
        <v>83</v>
      </c>
      <c r="AY260" s="187" t="s">
        <v>203</v>
      </c>
    </row>
    <row r="261" spans="1:65" s="2" customFormat="1" ht="33" customHeight="1">
      <c r="A261" s="33"/>
      <c r="B261" s="154"/>
      <c r="C261" s="155" t="s">
        <v>230</v>
      </c>
      <c r="D261" s="155" t="s">
        <v>204</v>
      </c>
      <c r="E261" s="156" t="s">
        <v>2191</v>
      </c>
      <c r="F261" s="157" t="s">
        <v>2192</v>
      </c>
      <c r="G261" s="158" t="s">
        <v>213</v>
      </c>
      <c r="H261" s="159">
        <v>0.28100000000000003</v>
      </c>
      <c r="I261" s="160"/>
      <c r="J261" s="161">
        <f>ROUND(I261*H261,2)</f>
        <v>0</v>
      </c>
      <c r="K261" s="162"/>
      <c r="L261" s="34"/>
      <c r="M261" s="163" t="s">
        <v>1</v>
      </c>
      <c r="N261" s="164" t="s">
        <v>41</v>
      </c>
      <c r="O261" s="62"/>
      <c r="P261" s="165">
        <f>O261*H261</f>
        <v>0</v>
      </c>
      <c r="Q261" s="165">
        <v>2.31413</v>
      </c>
      <c r="R261" s="165">
        <f>Q261*H261</f>
        <v>0.65027053000000012</v>
      </c>
      <c r="S261" s="165">
        <v>0</v>
      </c>
      <c r="T261" s="166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7" t="s">
        <v>208</v>
      </c>
      <c r="AT261" s="167" t="s">
        <v>204</v>
      </c>
      <c r="AU261" s="167" t="s">
        <v>91</v>
      </c>
      <c r="AY261" s="18" t="s">
        <v>203</v>
      </c>
      <c r="BE261" s="168">
        <f>IF(N261="základná",J261,0)</f>
        <v>0</v>
      </c>
      <c r="BF261" s="168">
        <f>IF(N261="znížená",J261,0)</f>
        <v>0</v>
      </c>
      <c r="BG261" s="168">
        <f>IF(N261="zákl. prenesená",J261,0)</f>
        <v>0</v>
      </c>
      <c r="BH261" s="168">
        <f>IF(N261="zníž. prenesená",J261,0)</f>
        <v>0</v>
      </c>
      <c r="BI261" s="168">
        <f>IF(N261="nulová",J261,0)</f>
        <v>0</v>
      </c>
      <c r="BJ261" s="18" t="s">
        <v>91</v>
      </c>
      <c r="BK261" s="168">
        <f>ROUND(I261*H261,2)</f>
        <v>0</v>
      </c>
      <c r="BL261" s="18" t="s">
        <v>208</v>
      </c>
      <c r="BM261" s="167" t="s">
        <v>2193</v>
      </c>
    </row>
    <row r="262" spans="1:65" s="15" customFormat="1">
      <c r="B262" s="194"/>
      <c r="D262" s="178" t="s">
        <v>548</v>
      </c>
      <c r="E262" s="195" t="s">
        <v>1</v>
      </c>
      <c r="F262" s="196" t="s">
        <v>2194</v>
      </c>
      <c r="H262" s="195" t="s">
        <v>1</v>
      </c>
      <c r="I262" s="197"/>
      <c r="L262" s="194"/>
      <c r="M262" s="198"/>
      <c r="N262" s="199"/>
      <c r="O262" s="199"/>
      <c r="P262" s="199"/>
      <c r="Q262" s="199"/>
      <c r="R262" s="199"/>
      <c r="S262" s="199"/>
      <c r="T262" s="200"/>
      <c r="AT262" s="195" t="s">
        <v>548</v>
      </c>
      <c r="AU262" s="195" t="s">
        <v>91</v>
      </c>
      <c r="AV262" s="15" t="s">
        <v>83</v>
      </c>
      <c r="AW262" s="15" t="s">
        <v>30</v>
      </c>
      <c r="AX262" s="15" t="s">
        <v>75</v>
      </c>
      <c r="AY262" s="195" t="s">
        <v>203</v>
      </c>
    </row>
    <row r="263" spans="1:65" s="13" customFormat="1">
      <c r="B263" s="177"/>
      <c r="D263" s="178" t="s">
        <v>548</v>
      </c>
      <c r="E263" s="179" t="s">
        <v>1</v>
      </c>
      <c r="F263" s="180" t="s">
        <v>2195</v>
      </c>
      <c r="H263" s="181">
        <v>0.20100000000000001</v>
      </c>
      <c r="I263" s="182"/>
      <c r="L263" s="177"/>
      <c r="M263" s="183"/>
      <c r="N263" s="184"/>
      <c r="O263" s="184"/>
      <c r="P263" s="184"/>
      <c r="Q263" s="184"/>
      <c r="R263" s="184"/>
      <c r="S263" s="184"/>
      <c r="T263" s="185"/>
      <c r="AT263" s="179" t="s">
        <v>548</v>
      </c>
      <c r="AU263" s="179" t="s">
        <v>91</v>
      </c>
      <c r="AV263" s="13" t="s">
        <v>91</v>
      </c>
      <c r="AW263" s="13" t="s">
        <v>30</v>
      </c>
      <c r="AX263" s="13" t="s">
        <v>75</v>
      </c>
      <c r="AY263" s="179" t="s">
        <v>203</v>
      </c>
    </row>
    <row r="264" spans="1:65" s="16" customFormat="1">
      <c r="B264" s="201"/>
      <c r="D264" s="178" t="s">
        <v>548</v>
      </c>
      <c r="E264" s="202" t="s">
        <v>1</v>
      </c>
      <c r="F264" s="203" t="s">
        <v>576</v>
      </c>
      <c r="H264" s="204">
        <v>0.20100000000000001</v>
      </c>
      <c r="I264" s="205"/>
      <c r="L264" s="201"/>
      <c r="M264" s="206"/>
      <c r="N264" s="207"/>
      <c r="O264" s="207"/>
      <c r="P264" s="207"/>
      <c r="Q264" s="207"/>
      <c r="R264" s="207"/>
      <c r="S264" s="207"/>
      <c r="T264" s="208"/>
      <c r="AT264" s="202" t="s">
        <v>548</v>
      </c>
      <c r="AU264" s="202" t="s">
        <v>91</v>
      </c>
      <c r="AV264" s="16" t="s">
        <v>215</v>
      </c>
      <c r="AW264" s="16" t="s">
        <v>30</v>
      </c>
      <c r="AX264" s="16" t="s">
        <v>75</v>
      </c>
      <c r="AY264" s="202" t="s">
        <v>203</v>
      </c>
    </row>
    <row r="265" spans="1:65" s="15" customFormat="1">
      <c r="B265" s="194"/>
      <c r="D265" s="178" t="s">
        <v>548</v>
      </c>
      <c r="E265" s="195" t="s">
        <v>1</v>
      </c>
      <c r="F265" s="196" t="s">
        <v>2196</v>
      </c>
      <c r="H265" s="195" t="s">
        <v>1</v>
      </c>
      <c r="I265" s="197"/>
      <c r="L265" s="194"/>
      <c r="M265" s="198"/>
      <c r="N265" s="199"/>
      <c r="O265" s="199"/>
      <c r="P265" s="199"/>
      <c r="Q265" s="199"/>
      <c r="R265" s="199"/>
      <c r="S265" s="199"/>
      <c r="T265" s="200"/>
      <c r="AT265" s="195" t="s">
        <v>548</v>
      </c>
      <c r="AU265" s="195" t="s">
        <v>91</v>
      </c>
      <c r="AV265" s="15" t="s">
        <v>83</v>
      </c>
      <c r="AW265" s="15" t="s">
        <v>30</v>
      </c>
      <c r="AX265" s="15" t="s">
        <v>75</v>
      </c>
      <c r="AY265" s="195" t="s">
        <v>203</v>
      </c>
    </row>
    <row r="266" spans="1:65" s="13" customFormat="1">
      <c r="B266" s="177"/>
      <c r="D266" s="178" t="s">
        <v>548</v>
      </c>
      <c r="E266" s="179" t="s">
        <v>1</v>
      </c>
      <c r="F266" s="180" t="s">
        <v>2197</v>
      </c>
      <c r="H266" s="181">
        <v>0.08</v>
      </c>
      <c r="I266" s="182"/>
      <c r="L266" s="177"/>
      <c r="M266" s="183"/>
      <c r="N266" s="184"/>
      <c r="O266" s="184"/>
      <c r="P266" s="184"/>
      <c r="Q266" s="184"/>
      <c r="R266" s="184"/>
      <c r="S266" s="184"/>
      <c r="T266" s="185"/>
      <c r="AT266" s="179" t="s">
        <v>548</v>
      </c>
      <c r="AU266" s="179" t="s">
        <v>91</v>
      </c>
      <c r="AV266" s="13" t="s">
        <v>91</v>
      </c>
      <c r="AW266" s="13" t="s">
        <v>30</v>
      </c>
      <c r="AX266" s="13" t="s">
        <v>75</v>
      </c>
      <c r="AY266" s="179" t="s">
        <v>203</v>
      </c>
    </row>
    <row r="267" spans="1:65" s="16" customFormat="1">
      <c r="B267" s="201"/>
      <c r="D267" s="178" t="s">
        <v>548</v>
      </c>
      <c r="E267" s="202" t="s">
        <v>1</v>
      </c>
      <c r="F267" s="203" t="s">
        <v>576</v>
      </c>
      <c r="H267" s="204">
        <v>0.08</v>
      </c>
      <c r="I267" s="205"/>
      <c r="L267" s="201"/>
      <c r="M267" s="206"/>
      <c r="N267" s="207"/>
      <c r="O267" s="207"/>
      <c r="P267" s="207"/>
      <c r="Q267" s="207"/>
      <c r="R267" s="207"/>
      <c r="S267" s="207"/>
      <c r="T267" s="208"/>
      <c r="AT267" s="202" t="s">
        <v>548</v>
      </c>
      <c r="AU267" s="202" t="s">
        <v>91</v>
      </c>
      <c r="AV267" s="16" t="s">
        <v>215</v>
      </c>
      <c r="AW267" s="16" t="s">
        <v>30</v>
      </c>
      <c r="AX267" s="16" t="s">
        <v>75</v>
      </c>
      <c r="AY267" s="202" t="s">
        <v>203</v>
      </c>
    </row>
    <row r="268" spans="1:65" s="14" customFormat="1">
      <c r="B268" s="186"/>
      <c r="D268" s="178" t="s">
        <v>548</v>
      </c>
      <c r="E268" s="187" t="s">
        <v>1</v>
      </c>
      <c r="F268" s="188" t="s">
        <v>2198</v>
      </c>
      <c r="H268" s="189">
        <v>0.28100000000000003</v>
      </c>
      <c r="I268" s="190"/>
      <c r="L268" s="186"/>
      <c r="M268" s="191"/>
      <c r="N268" s="192"/>
      <c r="O268" s="192"/>
      <c r="P268" s="192"/>
      <c r="Q268" s="192"/>
      <c r="R268" s="192"/>
      <c r="S268" s="192"/>
      <c r="T268" s="193"/>
      <c r="AT268" s="187" t="s">
        <v>548</v>
      </c>
      <c r="AU268" s="187" t="s">
        <v>91</v>
      </c>
      <c r="AV268" s="14" t="s">
        <v>208</v>
      </c>
      <c r="AW268" s="14" t="s">
        <v>30</v>
      </c>
      <c r="AX268" s="14" t="s">
        <v>83</v>
      </c>
      <c r="AY268" s="187" t="s">
        <v>203</v>
      </c>
    </row>
    <row r="269" spans="1:65" s="2" customFormat="1" ht="24.2" customHeight="1">
      <c r="A269" s="33"/>
      <c r="B269" s="154"/>
      <c r="C269" s="155" t="s">
        <v>277</v>
      </c>
      <c r="D269" s="155" t="s">
        <v>204</v>
      </c>
      <c r="E269" s="156" t="s">
        <v>2199</v>
      </c>
      <c r="F269" s="157" t="s">
        <v>2200</v>
      </c>
      <c r="G269" s="158" t="s">
        <v>221</v>
      </c>
      <c r="H269" s="159">
        <v>12</v>
      </c>
      <c r="I269" s="160"/>
      <c r="J269" s="161">
        <f>ROUND(I269*H269,2)</f>
        <v>0</v>
      </c>
      <c r="K269" s="162"/>
      <c r="L269" s="34"/>
      <c r="M269" s="163" t="s">
        <v>1</v>
      </c>
      <c r="N269" s="164" t="s">
        <v>41</v>
      </c>
      <c r="O269" s="62"/>
      <c r="P269" s="165">
        <f>O269*H269</f>
        <v>0</v>
      </c>
      <c r="Q269" s="165">
        <v>3.4099999999999998E-3</v>
      </c>
      <c r="R269" s="165">
        <f>Q269*H269</f>
        <v>4.0919999999999998E-2</v>
      </c>
      <c r="S269" s="165">
        <v>0</v>
      </c>
      <c r="T269" s="16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7" t="s">
        <v>208</v>
      </c>
      <c r="AT269" s="167" t="s">
        <v>204</v>
      </c>
      <c r="AU269" s="167" t="s">
        <v>91</v>
      </c>
      <c r="AY269" s="18" t="s">
        <v>203</v>
      </c>
      <c r="BE269" s="168">
        <f>IF(N269="základná",J269,0)</f>
        <v>0</v>
      </c>
      <c r="BF269" s="168">
        <f>IF(N269="znížená",J269,0)</f>
        <v>0</v>
      </c>
      <c r="BG269" s="168">
        <f>IF(N269="zákl. prenesená",J269,0)</f>
        <v>0</v>
      </c>
      <c r="BH269" s="168">
        <f>IF(N269="zníž. prenesená",J269,0)</f>
        <v>0</v>
      </c>
      <c r="BI269" s="168">
        <f>IF(N269="nulová",J269,0)</f>
        <v>0</v>
      </c>
      <c r="BJ269" s="18" t="s">
        <v>91</v>
      </c>
      <c r="BK269" s="168">
        <f>ROUND(I269*H269,2)</f>
        <v>0</v>
      </c>
      <c r="BL269" s="18" t="s">
        <v>208</v>
      </c>
      <c r="BM269" s="167" t="s">
        <v>2201</v>
      </c>
    </row>
    <row r="270" spans="1:65" s="15" customFormat="1">
      <c r="B270" s="194"/>
      <c r="D270" s="178" t="s">
        <v>548</v>
      </c>
      <c r="E270" s="195" t="s">
        <v>1</v>
      </c>
      <c r="F270" s="196" t="s">
        <v>2194</v>
      </c>
      <c r="H270" s="195" t="s">
        <v>1</v>
      </c>
      <c r="I270" s="197"/>
      <c r="L270" s="194"/>
      <c r="M270" s="198"/>
      <c r="N270" s="199"/>
      <c r="O270" s="199"/>
      <c r="P270" s="199"/>
      <c r="Q270" s="199"/>
      <c r="R270" s="199"/>
      <c r="S270" s="199"/>
      <c r="T270" s="200"/>
      <c r="AT270" s="195" t="s">
        <v>548</v>
      </c>
      <c r="AU270" s="195" t="s">
        <v>91</v>
      </c>
      <c r="AV270" s="15" t="s">
        <v>83</v>
      </c>
      <c r="AW270" s="15" t="s">
        <v>30</v>
      </c>
      <c r="AX270" s="15" t="s">
        <v>75</v>
      </c>
      <c r="AY270" s="195" t="s">
        <v>203</v>
      </c>
    </row>
    <row r="271" spans="1:65" s="13" customFormat="1">
      <c r="B271" s="177"/>
      <c r="D271" s="178" t="s">
        <v>548</v>
      </c>
      <c r="E271" s="179" t="s">
        <v>1</v>
      </c>
      <c r="F271" s="180" t="s">
        <v>2202</v>
      </c>
      <c r="H271" s="181">
        <v>3.35</v>
      </c>
      <c r="I271" s="182"/>
      <c r="L271" s="177"/>
      <c r="M271" s="183"/>
      <c r="N271" s="184"/>
      <c r="O271" s="184"/>
      <c r="P271" s="184"/>
      <c r="Q271" s="184"/>
      <c r="R271" s="184"/>
      <c r="S271" s="184"/>
      <c r="T271" s="185"/>
      <c r="AT271" s="179" t="s">
        <v>548</v>
      </c>
      <c r="AU271" s="179" t="s">
        <v>91</v>
      </c>
      <c r="AV271" s="13" t="s">
        <v>91</v>
      </c>
      <c r="AW271" s="13" t="s">
        <v>30</v>
      </c>
      <c r="AX271" s="13" t="s">
        <v>75</v>
      </c>
      <c r="AY271" s="179" t="s">
        <v>203</v>
      </c>
    </row>
    <row r="272" spans="1:65" s="16" customFormat="1">
      <c r="B272" s="201"/>
      <c r="D272" s="178" t="s">
        <v>548</v>
      </c>
      <c r="E272" s="202" t="s">
        <v>1</v>
      </c>
      <c r="F272" s="203" t="s">
        <v>576</v>
      </c>
      <c r="H272" s="204">
        <v>3.35</v>
      </c>
      <c r="I272" s="205"/>
      <c r="L272" s="201"/>
      <c r="M272" s="206"/>
      <c r="N272" s="207"/>
      <c r="O272" s="207"/>
      <c r="P272" s="207"/>
      <c r="Q272" s="207"/>
      <c r="R272" s="207"/>
      <c r="S272" s="207"/>
      <c r="T272" s="208"/>
      <c r="AT272" s="202" t="s">
        <v>548</v>
      </c>
      <c r="AU272" s="202" t="s">
        <v>91</v>
      </c>
      <c r="AV272" s="16" t="s">
        <v>215</v>
      </c>
      <c r="AW272" s="16" t="s">
        <v>30</v>
      </c>
      <c r="AX272" s="16" t="s">
        <v>75</v>
      </c>
      <c r="AY272" s="202" t="s">
        <v>203</v>
      </c>
    </row>
    <row r="273" spans="1:65" s="15" customFormat="1">
      <c r="B273" s="194"/>
      <c r="D273" s="178" t="s">
        <v>548</v>
      </c>
      <c r="E273" s="195" t="s">
        <v>1</v>
      </c>
      <c r="F273" s="196" t="s">
        <v>2196</v>
      </c>
      <c r="H273" s="195" t="s">
        <v>1</v>
      </c>
      <c r="I273" s="197"/>
      <c r="L273" s="194"/>
      <c r="M273" s="198"/>
      <c r="N273" s="199"/>
      <c r="O273" s="199"/>
      <c r="P273" s="199"/>
      <c r="Q273" s="199"/>
      <c r="R273" s="199"/>
      <c r="S273" s="199"/>
      <c r="T273" s="200"/>
      <c r="AT273" s="195" t="s">
        <v>548</v>
      </c>
      <c r="AU273" s="195" t="s">
        <v>91</v>
      </c>
      <c r="AV273" s="15" t="s">
        <v>83</v>
      </c>
      <c r="AW273" s="15" t="s">
        <v>30</v>
      </c>
      <c r="AX273" s="15" t="s">
        <v>75</v>
      </c>
      <c r="AY273" s="195" t="s">
        <v>203</v>
      </c>
    </row>
    <row r="274" spans="1:65" s="13" customFormat="1">
      <c r="B274" s="177"/>
      <c r="D274" s="178" t="s">
        <v>548</v>
      </c>
      <c r="E274" s="179" t="s">
        <v>1</v>
      </c>
      <c r="F274" s="180" t="s">
        <v>2203</v>
      </c>
      <c r="H274" s="181">
        <v>1.595</v>
      </c>
      <c r="I274" s="182"/>
      <c r="L274" s="177"/>
      <c r="M274" s="183"/>
      <c r="N274" s="184"/>
      <c r="O274" s="184"/>
      <c r="P274" s="184"/>
      <c r="Q274" s="184"/>
      <c r="R274" s="184"/>
      <c r="S274" s="184"/>
      <c r="T274" s="185"/>
      <c r="AT274" s="179" t="s">
        <v>548</v>
      </c>
      <c r="AU274" s="179" t="s">
        <v>91</v>
      </c>
      <c r="AV274" s="13" t="s">
        <v>91</v>
      </c>
      <c r="AW274" s="13" t="s">
        <v>30</v>
      </c>
      <c r="AX274" s="13" t="s">
        <v>75</v>
      </c>
      <c r="AY274" s="179" t="s">
        <v>203</v>
      </c>
    </row>
    <row r="275" spans="1:65" s="16" customFormat="1">
      <c r="B275" s="201"/>
      <c r="D275" s="178" t="s">
        <v>548</v>
      </c>
      <c r="E275" s="202" t="s">
        <v>1</v>
      </c>
      <c r="F275" s="203" t="s">
        <v>576</v>
      </c>
      <c r="H275" s="204">
        <v>1.595</v>
      </c>
      <c r="I275" s="205"/>
      <c r="L275" s="201"/>
      <c r="M275" s="206"/>
      <c r="N275" s="207"/>
      <c r="O275" s="207"/>
      <c r="P275" s="207"/>
      <c r="Q275" s="207"/>
      <c r="R275" s="207"/>
      <c r="S275" s="207"/>
      <c r="T275" s="208"/>
      <c r="AT275" s="202" t="s">
        <v>548</v>
      </c>
      <c r="AU275" s="202" t="s">
        <v>91</v>
      </c>
      <c r="AV275" s="16" t="s">
        <v>215</v>
      </c>
      <c r="AW275" s="16" t="s">
        <v>30</v>
      </c>
      <c r="AX275" s="16" t="s">
        <v>75</v>
      </c>
      <c r="AY275" s="202" t="s">
        <v>203</v>
      </c>
    </row>
    <row r="276" spans="1:65" s="15" customFormat="1">
      <c r="B276" s="194"/>
      <c r="D276" s="178" t="s">
        <v>548</v>
      </c>
      <c r="E276" s="195" t="s">
        <v>1</v>
      </c>
      <c r="F276" s="196" t="s">
        <v>2204</v>
      </c>
      <c r="H276" s="195" t="s">
        <v>1</v>
      </c>
      <c r="I276" s="197"/>
      <c r="L276" s="194"/>
      <c r="M276" s="198"/>
      <c r="N276" s="199"/>
      <c r="O276" s="199"/>
      <c r="P276" s="199"/>
      <c r="Q276" s="199"/>
      <c r="R276" s="199"/>
      <c r="S276" s="199"/>
      <c r="T276" s="200"/>
      <c r="AT276" s="195" t="s">
        <v>548</v>
      </c>
      <c r="AU276" s="195" t="s">
        <v>91</v>
      </c>
      <c r="AV276" s="15" t="s">
        <v>83</v>
      </c>
      <c r="AW276" s="15" t="s">
        <v>30</v>
      </c>
      <c r="AX276" s="15" t="s">
        <v>75</v>
      </c>
      <c r="AY276" s="195" t="s">
        <v>203</v>
      </c>
    </row>
    <row r="277" spans="1:65" s="13" customFormat="1">
      <c r="B277" s="177"/>
      <c r="D277" s="178" t="s">
        <v>548</v>
      </c>
      <c r="E277" s="179" t="s">
        <v>1</v>
      </c>
      <c r="F277" s="180" t="s">
        <v>2205</v>
      </c>
      <c r="H277" s="181">
        <v>2.536</v>
      </c>
      <c r="I277" s="182"/>
      <c r="L277" s="177"/>
      <c r="M277" s="183"/>
      <c r="N277" s="184"/>
      <c r="O277" s="184"/>
      <c r="P277" s="184"/>
      <c r="Q277" s="184"/>
      <c r="R277" s="184"/>
      <c r="S277" s="184"/>
      <c r="T277" s="185"/>
      <c r="AT277" s="179" t="s">
        <v>548</v>
      </c>
      <c r="AU277" s="179" t="s">
        <v>91</v>
      </c>
      <c r="AV277" s="13" t="s">
        <v>91</v>
      </c>
      <c r="AW277" s="13" t="s">
        <v>30</v>
      </c>
      <c r="AX277" s="13" t="s">
        <v>75</v>
      </c>
      <c r="AY277" s="179" t="s">
        <v>203</v>
      </c>
    </row>
    <row r="278" spans="1:65" s="13" customFormat="1">
      <c r="B278" s="177"/>
      <c r="D278" s="178" t="s">
        <v>548</v>
      </c>
      <c r="E278" s="179" t="s">
        <v>1</v>
      </c>
      <c r="F278" s="180" t="s">
        <v>2206</v>
      </c>
      <c r="H278" s="181">
        <v>4.2009999999999996</v>
      </c>
      <c r="I278" s="182"/>
      <c r="L278" s="177"/>
      <c r="M278" s="183"/>
      <c r="N278" s="184"/>
      <c r="O278" s="184"/>
      <c r="P278" s="184"/>
      <c r="Q278" s="184"/>
      <c r="R278" s="184"/>
      <c r="S278" s="184"/>
      <c r="T278" s="185"/>
      <c r="AT278" s="179" t="s">
        <v>548</v>
      </c>
      <c r="AU278" s="179" t="s">
        <v>91</v>
      </c>
      <c r="AV278" s="13" t="s">
        <v>91</v>
      </c>
      <c r="AW278" s="13" t="s">
        <v>30</v>
      </c>
      <c r="AX278" s="13" t="s">
        <v>75</v>
      </c>
      <c r="AY278" s="179" t="s">
        <v>203</v>
      </c>
    </row>
    <row r="279" spans="1:65" s="16" customFormat="1">
      <c r="B279" s="201"/>
      <c r="D279" s="178" t="s">
        <v>548</v>
      </c>
      <c r="E279" s="202" t="s">
        <v>1</v>
      </c>
      <c r="F279" s="203" t="s">
        <v>576</v>
      </c>
      <c r="H279" s="204">
        <v>6.7370000000000001</v>
      </c>
      <c r="I279" s="205"/>
      <c r="L279" s="201"/>
      <c r="M279" s="206"/>
      <c r="N279" s="207"/>
      <c r="O279" s="207"/>
      <c r="P279" s="207"/>
      <c r="Q279" s="207"/>
      <c r="R279" s="207"/>
      <c r="S279" s="207"/>
      <c r="T279" s="208"/>
      <c r="AT279" s="202" t="s">
        <v>548</v>
      </c>
      <c r="AU279" s="202" t="s">
        <v>91</v>
      </c>
      <c r="AV279" s="16" t="s">
        <v>215</v>
      </c>
      <c r="AW279" s="16" t="s">
        <v>30</v>
      </c>
      <c r="AX279" s="16" t="s">
        <v>75</v>
      </c>
      <c r="AY279" s="202" t="s">
        <v>203</v>
      </c>
    </row>
    <row r="280" spans="1:65" s="13" customFormat="1">
      <c r="B280" s="177"/>
      <c r="D280" s="178" t="s">
        <v>548</v>
      </c>
      <c r="E280" s="179" t="s">
        <v>1</v>
      </c>
      <c r="F280" s="180" t="s">
        <v>2207</v>
      </c>
      <c r="H280" s="181">
        <v>0.318</v>
      </c>
      <c r="I280" s="182"/>
      <c r="L280" s="177"/>
      <c r="M280" s="183"/>
      <c r="N280" s="184"/>
      <c r="O280" s="184"/>
      <c r="P280" s="184"/>
      <c r="Q280" s="184"/>
      <c r="R280" s="184"/>
      <c r="S280" s="184"/>
      <c r="T280" s="185"/>
      <c r="AT280" s="179" t="s">
        <v>548</v>
      </c>
      <c r="AU280" s="179" t="s">
        <v>91</v>
      </c>
      <c r="AV280" s="13" t="s">
        <v>91</v>
      </c>
      <c r="AW280" s="13" t="s">
        <v>30</v>
      </c>
      <c r="AX280" s="13" t="s">
        <v>75</v>
      </c>
      <c r="AY280" s="179" t="s">
        <v>203</v>
      </c>
    </row>
    <row r="281" spans="1:65" s="14" customFormat="1">
      <c r="B281" s="186"/>
      <c r="D281" s="178" t="s">
        <v>548</v>
      </c>
      <c r="E281" s="187" t="s">
        <v>2056</v>
      </c>
      <c r="F281" s="188" t="s">
        <v>2198</v>
      </c>
      <c r="H281" s="189">
        <v>12</v>
      </c>
      <c r="I281" s="190"/>
      <c r="L281" s="186"/>
      <c r="M281" s="191"/>
      <c r="N281" s="192"/>
      <c r="O281" s="192"/>
      <c r="P281" s="192"/>
      <c r="Q281" s="192"/>
      <c r="R281" s="192"/>
      <c r="S281" s="192"/>
      <c r="T281" s="193"/>
      <c r="AT281" s="187" t="s">
        <v>548</v>
      </c>
      <c r="AU281" s="187" t="s">
        <v>91</v>
      </c>
      <c r="AV281" s="14" t="s">
        <v>208</v>
      </c>
      <c r="AW281" s="14" t="s">
        <v>30</v>
      </c>
      <c r="AX281" s="14" t="s">
        <v>83</v>
      </c>
      <c r="AY281" s="187" t="s">
        <v>203</v>
      </c>
    </row>
    <row r="282" spans="1:65" s="2" customFormat="1" ht="24.2" customHeight="1">
      <c r="A282" s="33"/>
      <c r="B282" s="154"/>
      <c r="C282" s="155" t="s">
        <v>7</v>
      </c>
      <c r="D282" s="155" t="s">
        <v>204</v>
      </c>
      <c r="E282" s="156" t="s">
        <v>2208</v>
      </c>
      <c r="F282" s="157" t="s">
        <v>2209</v>
      </c>
      <c r="G282" s="158" t="s">
        <v>221</v>
      </c>
      <c r="H282" s="159">
        <v>12</v>
      </c>
      <c r="I282" s="160"/>
      <c r="J282" s="161">
        <f>ROUND(I282*H282,2)</f>
        <v>0</v>
      </c>
      <c r="K282" s="162"/>
      <c r="L282" s="34"/>
      <c r="M282" s="163" t="s">
        <v>1</v>
      </c>
      <c r="N282" s="164" t="s">
        <v>41</v>
      </c>
      <c r="O282" s="62"/>
      <c r="P282" s="165">
        <f>O282*H282</f>
        <v>0</v>
      </c>
      <c r="Q282" s="165">
        <v>0</v>
      </c>
      <c r="R282" s="165">
        <f>Q282*H282</f>
        <v>0</v>
      </c>
      <c r="S282" s="165">
        <v>0</v>
      </c>
      <c r="T282" s="166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7" t="s">
        <v>208</v>
      </c>
      <c r="AT282" s="167" t="s">
        <v>204</v>
      </c>
      <c r="AU282" s="167" t="s">
        <v>91</v>
      </c>
      <c r="AY282" s="18" t="s">
        <v>203</v>
      </c>
      <c r="BE282" s="168">
        <f>IF(N282="základná",J282,0)</f>
        <v>0</v>
      </c>
      <c r="BF282" s="168">
        <f>IF(N282="znížená",J282,0)</f>
        <v>0</v>
      </c>
      <c r="BG282" s="168">
        <f>IF(N282="zákl. prenesená",J282,0)</f>
        <v>0</v>
      </c>
      <c r="BH282" s="168">
        <f>IF(N282="zníž. prenesená",J282,0)</f>
        <v>0</v>
      </c>
      <c r="BI282" s="168">
        <f>IF(N282="nulová",J282,0)</f>
        <v>0</v>
      </c>
      <c r="BJ282" s="18" t="s">
        <v>91</v>
      </c>
      <c r="BK282" s="168">
        <f>ROUND(I282*H282,2)</f>
        <v>0</v>
      </c>
      <c r="BL282" s="18" t="s">
        <v>208</v>
      </c>
      <c r="BM282" s="167" t="s">
        <v>2210</v>
      </c>
    </row>
    <row r="283" spans="1:65" s="13" customFormat="1">
      <c r="B283" s="177"/>
      <c r="D283" s="178" t="s">
        <v>548</v>
      </c>
      <c r="E283" s="179" t="s">
        <v>1</v>
      </c>
      <c r="F283" s="180" t="s">
        <v>2056</v>
      </c>
      <c r="H283" s="181">
        <v>12</v>
      </c>
      <c r="I283" s="182"/>
      <c r="L283" s="177"/>
      <c r="M283" s="183"/>
      <c r="N283" s="184"/>
      <c r="O283" s="184"/>
      <c r="P283" s="184"/>
      <c r="Q283" s="184"/>
      <c r="R283" s="184"/>
      <c r="S283" s="184"/>
      <c r="T283" s="185"/>
      <c r="AT283" s="179" t="s">
        <v>548</v>
      </c>
      <c r="AU283" s="179" t="s">
        <v>91</v>
      </c>
      <c r="AV283" s="13" t="s">
        <v>91</v>
      </c>
      <c r="AW283" s="13" t="s">
        <v>30</v>
      </c>
      <c r="AX283" s="13" t="s">
        <v>75</v>
      </c>
      <c r="AY283" s="179" t="s">
        <v>203</v>
      </c>
    </row>
    <row r="284" spans="1:65" s="14" customFormat="1">
      <c r="B284" s="186"/>
      <c r="D284" s="178" t="s">
        <v>548</v>
      </c>
      <c r="E284" s="187" t="s">
        <v>1</v>
      </c>
      <c r="F284" s="188" t="s">
        <v>550</v>
      </c>
      <c r="H284" s="189">
        <v>12</v>
      </c>
      <c r="I284" s="190"/>
      <c r="L284" s="186"/>
      <c r="M284" s="191"/>
      <c r="N284" s="192"/>
      <c r="O284" s="192"/>
      <c r="P284" s="192"/>
      <c r="Q284" s="192"/>
      <c r="R284" s="192"/>
      <c r="S284" s="192"/>
      <c r="T284" s="193"/>
      <c r="AT284" s="187" t="s">
        <v>548</v>
      </c>
      <c r="AU284" s="187" t="s">
        <v>91</v>
      </c>
      <c r="AV284" s="14" t="s">
        <v>208</v>
      </c>
      <c r="AW284" s="14" t="s">
        <v>30</v>
      </c>
      <c r="AX284" s="14" t="s">
        <v>83</v>
      </c>
      <c r="AY284" s="187" t="s">
        <v>203</v>
      </c>
    </row>
    <row r="285" spans="1:65" s="12" customFormat="1" ht="22.9" customHeight="1">
      <c r="B285" s="143"/>
      <c r="D285" s="144" t="s">
        <v>74</v>
      </c>
      <c r="E285" s="169" t="s">
        <v>234</v>
      </c>
      <c r="F285" s="169" t="s">
        <v>2211</v>
      </c>
      <c r="I285" s="146"/>
      <c r="J285" s="170">
        <f>BK285</f>
        <v>0</v>
      </c>
      <c r="L285" s="143"/>
      <c r="M285" s="148"/>
      <c r="N285" s="149"/>
      <c r="O285" s="149"/>
      <c r="P285" s="150">
        <f>SUM(P286:P288)</f>
        <v>0</v>
      </c>
      <c r="Q285" s="149"/>
      <c r="R285" s="150">
        <f>SUM(R286:R288)</f>
        <v>3.0502199999999999</v>
      </c>
      <c r="S285" s="149"/>
      <c r="T285" s="151">
        <f>SUM(T286:T288)</f>
        <v>0</v>
      </c>
      <c r="AR285" s="144" t="s">
        <v>83</v>
      </c>
      <c r="AT285" s="152" t="s">
        <v>74</v>
      </c>
      <c r="AU285" s="152" t="s">
        <v>83</v>
      </c>
      <c r="AY285" s="144" t="s">
        <v>203</v>
      </c>
      <c r="BK285" s="153">
        <f>SUM(BK286:BK288)</f>
        <v>0</v>
      </c>
    </row>
    <row r="286" spans="1:65" s="2" customFormat="1" ht="24.2" customHeight="1">
      <c r="A286" s="33"/>
      <c r="B286" s="154"/>
      <c r="C286" s="155" t="s">
        <v>284</v>
      </c>
      <c r="D286" s="155" t="s">
        <v>204</v>
      </c>
      <c r="E286" s="156" t="s">
        <v>2212</v>
      </c>
      <c r="F286" s="157" t="s">
        <v>2213</v>
      </c>
      <c r="G286" s="158" t="s">
        <v>340</v>
      </c>
      <c r="H286" s="159">
        <v>2</v>
      </c>
      <c r="I286" s="160"/>
      <c r="J286" s="161">
        <f>ROUND(I286*H286,2)</f>
        <v>0</v>
      </c>
      <c r="K286" s="162"/>
      <c r="L286" s="34"/>
      <c r="M286" s="163" t="s">
        <v>1</v>
      </c>
      <c r="N286" s="164" t="s">
        <v>41</v>
      </c>
      <c r="O286" s="62"/>
      <c r="P286" s="165">
        <f>O286*H286</f>
        <v>0</v>
      </c>
      <c r="Q286" s="165">
        <v>1.52511</v>
      </c>
      <c r="R286" s="165">
        <f>Q286*H286</f>
        <v>3.0502199999999999</v>
      </c>
      <c r="S286" s="165">
        <v>0</v>
      </c>
      <c r="T286" s="166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7" t="s">
        <v>208</v>
      </c>
      <c r="AT286" s="167" t="s">
        <v>204</v>
      </c>
      <c r="AU286" s="167" t="s">
        <v>91</v>
      </c>
      <c r="AY286" s="18" t="s">
        <v>203</v>
      </c>
      <c r="BE286" s="168">
        <f>IF(N286="základná",J286,0)</f>
        <v>0</v>
      </c>
      <c r="BF286" s="168">
        <f>IF(N286="znížená",J286,0)</f>
        <v>0</v>
      </c>
      <c r="BG286" s="168">
        <f>IF(N286="zákl. prenesená",J286,0)</f>
        <v>0</v>
      </c>
      <c r="BH286" s="168">
        <f>IF(N286="zníž. prenesená",J286,0)</f>
        <v>0</v>
      </c>
      <c r="BI286" s="168">
        <f>IF(N286="nulová",J286,0)</f>
        <v>0</v>
      </c>
      <c r="BJ286" s="18" t="s">
        <v>91</v>
      </c>
      <c r="BK286" s="168">
        <f>ROUND(I286*H286,2)</f>
        <v>0</v>
      </c>
      <c r="BL286" s="18" t="s">
        <v>208</v>
      </c>
      <c r="BM286" s="167" t="s">
        <v>2214</v>
      </c>
    </row>
    <row r="287" spans="1:65" s="13" customFormat="1">
      <c r="B287" s="177"/>
      <c r="D287" s="178" t="s">
        <v>548</v>
      </c>
      <c r="E287" s="179" t="s">
        <v>1</v>
      </c>
      <c r="F287" s="180" t="s">
        <v>91</v>
      </c>
      <c r="H287" s="181">
        <v>2</v>
      </c>
      <c r="I287" s="182"/>
      <c r="L287" s="177"/>
      <c r="M287" s="183"/>
      <c r="N287" s="184"/>
      <c r="O287" s="184"/>
      <c r="P287" s="184"/>
      <c r="Q287" s="184"/>
      <c r="R287" s="184"/>
      <c r="S287" s="184"/>
      <c r="T287" s="185"/>
      <c r="AT287" s="179" t="s">
        <v>548</v>
      </c>
      <c r="AU287" s="179" t="s">
        <v>91</v>
      </c>
      <c r="AV287" s="13" t="s">
        <v>91</v>
      </c>
      <c r="AW287" s="13" t="s">
        <v>30</v>
      </c>
      <c r="AX287" s="13" t="s">
        <v>75</v>
      </c>
      <c r="AY287" s="179" t="s">
        <v>203</v>
      </c>
    </row>
    <row r="288" spans="1:65" s="14" customFormat="1">
      <c r="B288" s="186"/>
      <c r="D288" s="178" t="s">
        <v>548</v>
      </c>
      <c r="E288" s="187" t="s">
        <v>1</v>
      </c>
      <c r="F288" s="188" t="s">
        <v>2215</v>
      </c>
      <c r="H288" s="189">
        <v>2</v>
      </c>
      <c r="I288" s="190"/>
      <c r="L288" s="186"/>
      <c r="M288" s="191"/>
      <c r="N288" s="192"/>
      <c r="O288" s="192"/>
      <c r="P288" s="192"/>
      <c r="Q288" s="192"/>
      <c r="R288" s="192"/>
      <c r="S288" s="192"/>
      <c r="T288" s="193"/>
      <c r="AT288" s="187" t="s">
        <v>548</v>
      </c>
      <c r="AU288" s="187" t="s">
        <v>91</v>
      </c>
      <c r="AV288" s="14" t="s">
        <v>208</v>
      </c>
      <c r="AW288" s="14" t="s">
        <v>30</v>
      </c>
      <c r="AX288" s="14" t="s">
        <v>83</v>
      </c>
      <c r="AY288" s="187" t="s">
        <v>203</v>
      </c>
    </row>
    <row r="289" spans="1:65" s="12" customFormat="1" ht="22.9" customHeight="1">
      <c r="B289" s="143"/>
      <c r="D289" s="144" t="s">
        <v>74</v>
      </c>
      <c r="E289" s="169" t="s">
        <v>238</v>
      </c>
      <c r="F289" s="169" t="s">
        <v>1789</v>
      </c>
      <c r="I289" s="146"/>
      <c r="J289" s="170">
        <f>BK289</f>
        <v>0</v>
      </c>
      <c r="L289" s="143"/>
      <c r="M289" s="148"/>
      <c r="N289" s="149"/>
      <c r="O289" s="149"/>
      <c r="P289" s="150">
        <f>SUM(P290:P304)</f>
        <v>0</v>
      </c>
      <c r="Q289" s="149"/>
      <c r="R289" s="150">
        <f>SUM(R290:R304)</f>
        <v>7.3729900000000006</v>
      </c>
      <c r="S289" s="149"/>
      <c r="T289" s="151">
        <f>SUM(T290:T304)</f>
        <v>0</v>
      </c>
      <c r="AR289" s="144" t="s">
        <v>83</v>
      </c>
      <c r="AT289" s="152" t="s">
        <v>74</v>
      </c>
      <c r="AU289" s="152" t="s">
        <v>83</v>
      </c>
      <c r="AY289" s="144" t="s">
        <v>203</v>
      </c>
      <c r="BK289" s="153">
        <f>SUM(BK290:BK304)</f>
        <v>0</v>
      </c>
    </row>
    <row r="290" spans="1:65" s="2" customFormat="1" ht="24.2" customHeight="1">
      <c r="A290" s="33"/>
      <c r="B290" s="154"/>
      <c r="C290" s="155" t="s">
        <v>237</v>
      </c>
      <c r="D290" s="155" t="s">
        <v>204</v>
      </c>
      <c r="E290" s="156" t="s">
        <v>2216</v>
      </c>
      <c r="F290" s="157" t="s">
        <v>2217</v>
      </c>
      <c r="G290" s="158" t="s">
        <v>244</v>
      </c>
      <c r="H290" s="159">
        <v>47</v>
      </c>
      <c r="I290" s="160"/>
      <c r="J290" s="161">
        <f>ROUND(I290*H290,2)</f>
        <v>0</v>
      </c>
      <c r="K290" s="162"/>
      <c r="L290" s="34"/>
      <c r="M290" s="163" t="s">
        <v>1</v>
      </c>
      <c r="N290" s="164" t="s">
        <v>41</v>
      </c>
      <c r="O290" s="62"/>
      <c r="P290" s="165">
        <f>O290*H290</f>
        <v>0</v>
      </c>
      <c r="Q290" s="165">
        <v>2.1000000000000001E-4</v>
      </c>
      <c r="R290" s="165">
        <f>Q290*H290</f>
        <v>9.8700000000000003E-3</v>
      </c>
      <c r="S290" s="165">
        <v>0</v>
      </c>
      <c r="T290" s="166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7" t="s">
        <v>208</v>
      </c>
      <c r="AT290" s="167" t="s">
        <v>204</v>
      </c>
      <c r="AU290" s="167" t="s">
        <v>91</v>
      </c>
      <c r="AY290" s="18" t="s">
        <v>203</v>
      </c>
      <c r="BE290" s="168">
        <f>IF(N290="základná",J290,0)</f>
        <v>0</v>
      </c>
      <c r="BF290" s="168">
        <f>IF(N290="znížená",J290,0)</f>
        <v>0</v>
      </c>
      <c r="BG290" s="168">
        <f>IF(N290="zákl. prenesená",J290,0)</f>
        <v>0</v>
      </c>
      <c r="BH290" s="168">
        <f>IF(N290="zníž. prenesená",J290,0)</f>
        <v>0</v>
      </c>
      <c r="BI290" s="168">
        <f>IF(N290="nulová",J290,0)</f>
        <v>0</v>
      </c>
      <c r="BJ290" s="18" t="s">
        <v>91</v>
      </c>
      <c r="BK290" s="168">
        <f>ROUND(I290*H290,2)</f>
        <v>0</v>
      </c>
      <c r="BL290" s="18" t="s">
        <v>208</v>
      </c>
      <c r="BM290" s="167" t="s">
        <v>2218</v>
      </c>
    </row>
    <row r="291" spans="1:65" s="15" customFormat="1" ht="22.5">
      <c r="B291" s="194"/>
      <c r="D291" s="178" t="s">
        <v>548</v>
      </c>
      <c r="E291" s="195" t="s">
        <v>1</v>
      </c>
      <c r="F291" s="196" t="s">
        <v>2219</v>
      </c>
      <c r="H291" s="195" t="s">
        <v>1</v>
      </c>
      <c r="I291" s="197"/>
      <c r="L291" s="194"/>
      <c r="M291" s="198"/>
      <c r="N291" s="199"/>
      <c r="O291" s="199"/>
      <c r="P291" s="199"/>
      <c r="Q291" s="199"/>
      <c r="R291" s="199"/>
      <c r="S291" s="199"/>
      <c r="T291" s="200"/>
      <c r="AT291" s="195" t="s">
        <v>548</v>
      </c>
      <c r="AU291" s="195" t="s">
        <v>91</v>
      </c>
      <c r="AV291" s="15" t="s">
        <v>83</v>
      </c>
      <c r="AW291" s="15" t="s">
        <v>30</v>
      </c>
      <c r="AX291" s="15" t="s">
        <v>75</v>
      </c>
      <c r="AY291" s="195" t="s">
        <v>203</v>
      </c>
    </row>
    <row r="292" spans="1:65" s="15" customFormat="1">
      <c r="B292" s="194"/>
      <c r="D292" s="178" t="s">
        <v>548</v>
      </c>
      <c r="E292" s="195" t="s">
        <v>1</v>
      </c>
      <c r="F292" s="196" t="s">
        <v>4239</v>
      </c>
      <c r="H292" s="195" t="s">
        <v>1</v>
      </c>
      <c r="I292" s="197"/>
      <c r="L292" s="194"/>
      <c r="M292" s="198"/>
      <c r="N292" s="199"/>
      <c r="O292" s="199"/>
      <c r="P292" s="199"/>
      <c r="Q292" s="199"/>
      <c r="R292" s="199"/>
      <c r="S292" s="199"/>
      <c r="T292" s="200"/>
      <c r="AT292" s="195" t="s">
        <v>548</v>
      </c>
      <c r="AU292" s="195" t="s">
        <v>91</v>
      </c>
      <c r="AV292" s="15" t="s">
        <v>83</v>
      </c>
      <c r="AW292" s="15" t="s">
        <v>30</v>
      </c>
      <c r="AX292" s="15" t="s">
        <v>75</v>
      </c>
      <c r="AY292" s="195" t="s">
        <v>203</v>
      </c>
    </row>
    <row r="293" spans="1:65" s="13" customFormat="1">
      <c r="B293" s="177"/>
      <c r="D293" s="178" t="s">
        <v>548</v>
      </c>
      <c r="E293" s="179" t="s">
        <v>1</v>
      </c>
      <c r="F293" s="180" t="s">
        <v>2220</v>
      </c>
      <c r="H293" s="181">
        <v>16</v>
      </c>
      <c r="I293" s="182"/>
      <c r="L293" s="177"/>
      <c r="M293" s="183"/>
      <c r="N293" s="184"/>
      <c r="O293" s="184"/>
      <c r="P293" s="184"/>
      <c r="Q293" s="184"/>
      <c r="R293" s="184"/>
      <c r="S293" s="184"/>
      <c r="T293" s="185"/>
      <c r="AT293" s="179" t="s">
        <v>548</v>
      </c>
      <c r="AU293" s="179" t="s">
        <v>91</v>
      </c>
      <c r="AV293" s="13" t="s">
        <v>91</v>
      </c>
      <c r="AW293" s="13" t="s">
        <v>30</v>
      </c>
      <c r="AX293" s="13" t="s">
        <v>75</v>
      </c>
      <c r="AY293" s="179" t="s">
        <v>203</v>
      </c>
    </row>
    <row r="294" spans="1:65" s="16" customFormat="1">
      <c r="B294" s="201"/>
      <c r="D294" s="178" t="s">
        <v>548</v>
      </c>
      <c r="E294" s="202" t="s">
        <v>1</v>
      </c>
      <c r="F294" s="203" t="s">
        <v>576</v>
      </c>
      <c r="H294" s="204">
        <v>16</v>
      </c>
      <c r="I294" s="205"/>
      <c r="L294" s="201"/>
      <c r="M294" s="206"/>
      <c r="N294" s="207"/>
      <c r="O294" s="207"/>
      <c r="P294" s="207"/>
      <c r="Q294" s="207"/>
      <c r="R294" s="207"/>
      <c r="S294" s="207"/>
      <c r="T294" s="208"/>
      <c r="AT294" s="202" t="s">
        <v>548</v>
      </c>
      <c r="AU294" s="202" t="s">
        <v>91</v>
      </c>
      <c r="AV294" s="16" t="s">
        <v>215</v>
      </c>
      <c r="AW294" s="16" t="s">
        <v>30</v>
      </c>
      <c r="AX294" s="16" t="s">
        <v>75</v>
      </c>
      <c r="AY294" s="202" t="s">
        <v>203</v>
      </c>
    </row>
    <row r="295" spans="1:65" s="15" customFormat="1">
      <c r="B295" s="194"/>
      <c r="D295" s="178" t="s">
        <v>548</v>
      </c>
      <c r="E295" s="195" t="s">
        <v>1</v>
      </c>
      <c r="F295" s="196" t="s">
        <v>2221</v>
      </c>
      <c r="H295" s="195" t="s">
        <v>1</v>
      </c>
      <c r="I295" s="197"/>
      <c r="L295" s="194"/>
      <c r="M295" s="198"/>
      <c r="N295" s="199"/>
      <c r="O295" s="199"/>
      <c r="P295" s="199"/>
      <c r="Q295" s="199"/>
      <c r="R295" s="199"/>
      <c r="S295" s="199"/>
      <c r="T295" s="200"/>
      <c r="AT295" s="195" t="s">
        <v>548</v>
      </c>
      <c r="AU295" s="195" t="s">
        <v>91</v>
      </c>
      <c r="AV295" s="15" t="s">
        <v>83</v>
      </c>
      <c r="AW295" s="15" t="s">
        <v>30</v>
      </c>
      <c r="AX295" s="15" t="s">
        <v>75</v>
      </c>
      <c r="AY295" s="195" t="s">
        <v>203</v>
      </c>
    </row>
    <row r="296" spans="1:65" s="13" customFormat="1">
      <c r="B296" s="177"/>
      <c r="D296" s="178" t="s">
        <v>548</v>
      </c>
      <c r="E296" s="179" t="s">
        <v>1</v>
      </c>
      <c r="F296" s="180" t="s">
        <v>2222</v>
      </c>
      <c r="H296" s="181">
        <v>30.777999999999999</v>
      </c>
      <c r="I296" s="182"/>
      <c r="L296" s="177"/>
      <c r="M296" s="183"/>
      <c r="N296" s="184"/>
      <c r="O296" s="184"/>
      <c r="P296" s="184"/>
      <c r="Q296" s="184"/>
      <c r="R296" s="184"/>
      <c r="S296" s="184"/>
      <c r="T296" s="185"/>
      <c r="AT296" s="179" t="s">
        <v>548</v>
      </c>
      <c r="AU296" s="179" t="s">
        <v>91</v>
      </c>
      <c r="AV296" s="13" t="s">
        <v>91</v>
      </c>
      <c r="AW296" s="13" t="s">
        <v>30</v>
      </c>
      <c r="AX296" s="13" t="s">
        <v>75</v>
      </c>
      <c r="AY296" s="179" t="s">
        <v>203</v>
      </c>
    </row>
    <row r="297" spans="1:65" s="16" customFormat="1">
      <c r="B297" s="201"/>
      <c r="D297" s="178" t="s">
        <v>548</v>
      </c>
      <c r="E297" s="202" t="s">
        <v>1</v>
      </c>
      <c r="F297" s="203" t="s">
        <v>576</v>
      </c>
      <c r="H297" s="204">
        <v>30.777999999999999</v>
      </c>
      <c r="I297" s="205"/>
      <c r="L297" s="201"/>
      <c r="M297" s="206"/>
      <c r="N297" s="207"/>
      <c r="O297" s="207"/>
      <c r="P297" s="207"/>
      <c r="Q297" s="207"/>
      <c r="R297" s="207"/>
      <c r="S297" s="207"/>
      <c r="T297" s="208"/>
      <c r="AT297" s="202" t="s">
        <v>548</v>
      </c>
      <c r="AU297" s="202" t="s">
        <v>91</v>
      </c>
      <c r="AV297" s="16" t="s">
        <v>215</v>
      </c>
      <c r="AW297" s="16" t="s">
        <v>30</v>
      </c>
      <c r="AX297" s="16" t="s">
        <v>75</v>
      </c>
      <c r="AY297" s="202" t="s">
        <v>203</v>
      </c>
    </row>
    <row r="298" spans="1:65" s="13" customFormat="1">
      <c r="B298" s="177"/>
      <c r="D298" s="178" t="s">
        <v>548</v>
      </c>
      <c r="E298" s="179" t="s">
        <v>1</v>
      </c>
      <c r="F298" s="180" t="s">
        <v>2223</v>
      </c>
      <c r="H298" s="181">
        <v>0.222</v>
      </c>
      <c r="I298" s="182"/>
      <c r="L298" s="177"/>
      <c r="M298" s="183"/>
      <c r="N298" s="184"/>
      <c r="O298" s="184"/>
      <c r="P298" s="184"/>
      <c r="Q298" s="184"/>
      <c r="R298" s="184"/>
      <c r="S298" s="184"/>
      <c r="T298" s="185"/>
      <c r="AT298" s="179" t="s">
        <v>548</v>
      </c>
      <c r="AU298" s="179" t="s">
        <v>91</v>
      </c>
      <c r="AV298" s="13" t="s">
        <v>91</v>
      </c>
      <c r="AW298" s="13" t="s">
        <v>30</v>
      </c>
      <c r="AX298" s="13" t="s">
        <v>75</v>
      </c>
      <c r="AY298" s="179" t="s">
        <v>203</v>
      </c>
    </row>
    <row r="299" spans="1:65" s="14" customFormat="1">
      <c r="B299" s="186"/>
      <c r="D299" s="178" t="s">
        <v>548</v>
      </c>
      <c r="E299" s="187" t="s">
        <v>1</v>
      </c>
      <c r="F299" s="188" t="s">
        <v>550</v>
      </c>
      <c r="H299" s="189">
        <v>47</v>
      </c>
      <c r="I299" s="190"/>
      <c r="L299" s="186"/>
      <c r="M299" s="191"/>
      <c r="N299" s="192"/>
      <c r="O299" s="192"/>
      <c r="P299" s="192"/>
      <c r="Q299" s="192"/>
      <c r="R299" s="192"/>
      <c r="S299" s="192"/>
      <c r="T299" s="193"/>
      <c r="AT299" s="187" t="s">
        <v>548</v>
      </c>
      <c r="AU299" s="187" t="s">
        <v>91</v>
      </c>
      <c r="AV299" s="14" t="s">
        <v>208</v>
      </c>
      <c r="AW299" s="14" t="s">
        <v>30</v>
      </c>
      <c r="AX299" s="14" t="s">
        <v>83</v>
      </c>
      <c r="AY299" s="187" t="s">
        <v>203</v>
      </c>
    </row>
    <row r="300" spans="1:65" s="2" customFormat="1" ht="24.2" customHeight="1">
      <c r="A300" s="33"/>
      <c r="B300" s="154"/>
      <c r="C300" s="155" t="s">
        <v>291</v>
      </c>
      <c r="D300" s="155" t="s">
        <v>204</v>
      </c>
      <c r="E300" s="156" t="s">
        <v>2224</v>
      </c>
      <c r="F300" s="157" t="s">
        <v>2225</v>
      </c>
      <c r="G300" s="158" t="s">
        <v>244</v>
      </c>
      <c r="H300" s="159">
        <v>31</v>
      </c>
      <c r="I300" s="160"/>
      <c r="J300" s="161">
        <f>ROUND(I300*H300,2)</f>
        <v>0</v>
      </c>
      <c r="K300" s="162"/>
      <c r="L300" s="34"/>
      <c r="M300" s="163" t="s">
        <v>1</v>
      </c>
      <c r="N300" s="164" t="s">
        <v>41</v>
      </c>
      <c r="O300" s="62"/>
      <c r="P300" s="165">
        <f>O300*H300</f>
        <v>0</v>
      </c>
      <c r="Q300" s="165">
        <v>0.23752000000000001</v>
      </c>
      <c r="R300" s="165">
        <f>Q300*H300</f>
        <v>7.3631200000000003</v>
      </c>
      <c r="S300" s="165">
        <v>0</v>
      </c>
      <c r="T300" s="166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7" t="s">
        <v>208</v>
      </c>
      <c r="AT300" s="167" t="s">
        <v>204</v>
      </c>
      <c r="AU300" s="167" t="s">
        <v>91</v>
      </c>
      <c r="AY300" s="18" t="s">
        <v>203</v>
      </c>
      <c r="BE300" s="168">
        <f>IF(N300="základná",J300,0)</f>
        <v>0</v>
      </c>
      <c r="BF300" s="168">
        <f>IF(N300="znížená",J300,0)</f>
        <v>0</v>
      </c>
      <c r="BG300" s="168">
        <f>IF(N300="zákl. prenesená",J300,0)</f>
        <v>0</v>
      </c>
      <c r="BH300" s="168">
        <f>IF(N300="zníž. prenesená",J300,0)</f>
        <v>0</v>
      </c>
      <c r="BI300" s="168">
        <f>IF(N300="nulová",J300,0)</f>
        <v>0</v>
      </c>
      <c r="BJ300" s="18" t="s">
        <v>91</v>
      </c>
      <c r="BK300" s="168">
        <f>ROUND(I300*H300,2)</f>
        <v>0</v>
      </c>
      <c r="BL300" s="18" t="s">
        <v>208</v>
      </c>
      <c r="BM300" s="167" t="s">
        <v>2226</v>
      </c>
    </row>
    <row r="301" spans="1:65" s="15" customFormat="1">
      <c r="B301" s="194"/>
      <c r="D301" s="178" t="s">
        <v>548</v>
      </c>
      <c r="E301" s="195" t="s">
        <v>1</v>
      </c>
      <c r="F301" s="196" t="s">
        <v>2221</v>
      </c>
      <c r="H301" s="195" t="s">
        <v>1</v>
      </c>
      <c r="I301" s="197"/>
      <c r="L301" s="194"/>
      <c r="M301" s="198"/>
      <c r="N301" s="199"/>
      <c r="O301" s="199"/>
      <c r="P301" s="199"/>
      <c r="Q301" s="199"/>
      <c r="R301" s="199"/>
      <c r="S301" s="199"/>
      <c r="T301" s="200"/>
      <c r="AT301" s="195" t="s">
        <v>548</v>
      </c>
      <c r="AU301" s="195" t="s">
        <v>91</v>
      </c>
      <c r="AV301" s="15" t="s">
        <v>83</v>
      </c>
      <c r="AW301" s="15" t="s">
        <v>30</v>
      </c>
      <c r="AX301" s="15" t="s">
        <v>75</v>
      </c>
      <c r="AY301" s="195" t="s">
        <v>203</v>
      </c>
    </row>
    <row r="302" spans="1:65" s="13" customFormat="1">
      <c r="B302" s="177"/>
      <c r="D302" s="178" t="s">
        <v>548</v>
      </c>
      <c r="E302" s="179" t="s">
        <v>1</v>
      </c>
      <c r="F302" s="180" t="s">
        <v>2227</v>
      </c>
      <c r="H302" s="181">
        <v>30.777999999999999</v>
      </c>
      <c r="I302" s="182"/>
      <c r="L302" s="177"/>
      <c r="M302" s="183"/>
      <c r="N302" s="184"/>
      <c r="O302" s="184"/>
      <c r="P302" s="184"/>
      <c r="Q302" s="184"/>
      <c r="R302" s="184"/>
      <c r="S302" s="184"/>
      <c r="T302" s="185"/>
      <c r="AT302" s="179" t="s">
        <v>548</v>
      </c>
      <c r="AU302" s="179" t="s">
        <v>91</v>
      </c>
      <c r="AV302" s="13" t="s">
        <v>91</v>
      </c>
      <c r="AW302" s="13" t="s">
        <v>30</v>
      </c>
      <c r="AX302" s="13" t="s">
        <v>75</v>
      </c>
      <c r="AY302" s="179" t="s">
        <v>203</v>
      </c>
    </row>
    <row r="303" spans="1:65" s="13" customFormat="1">
      <c r="B303" s="177"/>
      <c r="D303" s="178" t="s">
        <v>548</v>
      </c>
      <c r="E303" s="179" t="s">
        <v>1</v>
      </c>
      <c r="F303" s="180" t="s">
        <v>2223</v>
      </c>
      <c r="H303" s="181">
        <v>0.222</v>
      </c>
      <c r="I303" s="182"/>
      <c r="L303" s="177"/>
      <c r="M303" s="183"/>
      <c r="N303" s="184"/>
      <c r="O303" s="184"/>
      <c r="P303" s="184"/>
      <c r="Q303" s="184"/>
      <c r="R303" s="184"/>
      <c r="S303" s="184"/>
      <c r="T303" s="185"/>
      <c r="AT303" s="179" t="s">
        <v>548</v>
      </c>
      <c r="AU303" s="179" t="s">
        <v>91</v>
      </c>
      <c r="AV303" s="13" t="s">
        <v>91</v>
      </c>
      <c r="AW303" s="13" t="s">
        <v>30</v>
      </c>
      <c r="AX303" s="13" t="s">
        <v>75</v>
      </c>
      <c r="AY303" s="179" t="s">
        <v>203</v>
      </c>
    </row>
    <row r="304" spans="1:65" s="14" customFormat="1">
      <c r="B304" s="186"/>
      <c r="D304" s="178" t="s">
        <v>548</v>
      </c>
      <c r="E304" s="187" t="s">
        <v>1</v>
      </c>
      <c r="F304" s="188" t="s">
        <v>2228</v>
      </c>
      <c r="H304" s="189">
        <v>31</v>
      </c>
      <c r="I304" s="190"/>
      <c r="L304" s="186"/>
      <c r="M304" s="191"/>
      <c r="N304" s="192"/>
      <c r="O304" s="192"/>
      <c r="P304" s="192"/>
      <c r="Q304" s="192"/>
      <c r="R304" s="192"/>
      <c r="S304" s="192"/>
      <c r="T304" s="193"/>
      <c r="AT304" s="187" t="s">
        <v>548</v>
      </c>
      <c r="AU304" s="187" t="s">
        <v>91</v>
      </c>
      <c r="AV304" s="14" t="s">
        <v>208</v>
      </c>
      <c r="AW304" s="14" t="s">
        <v>30</v>
      </c>
      <c r="AX304" s="14" t="s">
        <v>83</v>
      </c>
      <c r="AY304" s="187" t="s">
        <v>203</v>
      </c>
    </row>
    <row r="305" spans="1:65" s="12" customFormat="1" ht="22.9" customHeight="1">
      <c r="B305" s="143"/>
      <c r="D305" s="144" t="s">
        <v>74</v>
      </c>
      <c r="E305" s="169" t="s">
        <v>2229</v>
      </c>
      <c r="F305" s="169" t="s">
        <v>2230</v>
      </c>
      <c r="I305" s="146"/>
      <c r="J305" s="170">
        <f>BK305</f>
        <v>0</v>
      </c>
      <c r="L305" s="143"/>
      <c r="M305" s="148"/>
      <c r="N305" s="149"/>
      <c r="O305" s="149"/>
      <c r="P305" s="150">
        <f>SUM(P306:P347)</f>
        <v>0</v>
      </c>
      <c r="Q305" s="149"/>
      <c r="R305" s="150">
        <f>SUM(R306:R347)</f>
        <v>0</v>
      </c>
      <c r="S305" s="149"/>
      <c r="T305" s="151">
        <f>SUM(T306:T347)</f>
        <v>126.04729599999999</v>
      </c>
      <c r="AR305" s="144" t="s">
        <v>83</v>
      </c>
      <c r="AT305" s="152" t="s">
        <v>74</v>
      </c>
      <c r="AU305" s="152" t="s">
        <v>83</v>
      </c>
      <c r="AY305" s="144" t="s">
        <v>203</v>
      </c>
      <c r="BK305" s="153">
        <f>SUM(BK306:BK347)</f>
        <v>0</v>
      </c>
    </row>
    <row r="306" spans="1:65" s="2" customFormat="1" ht="33" customHeight="1">
      <c r="A306" s="33"/>
      <c r="B306" s="154"/>
      <c r="C306" s="155" t="s">
        <v>241</v>
      </c>
      <c r="D306" s="155" t="s">
        <v>204</v>
      </c>
      <c r="E306" s="156" t="s">
        <v>2231</v>
      </c>
      <c r="F306" s="157" t="s">
        <v>2232</v>
      </c>
      <c r="G306" s="158" t="s">
        <v>213</v>
      </c>
      <c r="H306" s="159">
        <v>37.973999999999997</v>
      </c>
      <c r="I306" s="160"/>
      <c r="J306" s="161">
        <f>ROUND(I306*H306,2)</f>
        <v>0</v>
      </c>
      <c r="K306" s="162"/>
      <c r="L306" s="34"/>
      <c r="M306" s="163" t="s">
        <v>1</v>
      </c>
      <c r="N306" s="164" t="s">
        <v>41</v>
      </c>
      <c r="O306" s="62"/>
      <c r="P306" s="165">
        <f>O306*H306</f>
        <v>0</v>
      </c>
      <c r="Q306" s="165">
        <v>0</v>
      </c>
      <c r="R306" s="165">
        <f>Q306*H306</f>
        <v>0</v>
      </c>
      <c r="S306" s="165">
        <v>2.4</v>
      </c>
      <c r="T306" s="166">
        <f>S306*H306</f>
        <v>91.137599999999992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7" t="s">
        <v>208</v>
      </c>
      <c r="AT306" s="167" t="s">
        <v>204</v>
      </c>
      <c r="AU306" s="167" t="s">
        <v>91</v>
      </c>
      <c r="AY306" s="18" t="s">
        <v>203</v>
      </c>
      <c r="BE306" s="168">
        <f>IF(N306="základná",J306,0)</f>
        <v>0</v>
      </c>
      <c r="BF306" s="168">
        <f>IF(N306="znížená",J306,0)</f>
        <v>0</v>
      </c>
      <c r="BG306" s="168">
        <f>IF(N306="zákl. prenesená",J306,0)</f>
        <v>0</v>
      </c>
      <c r="BH306" s="168">
        <f>IF(N306="zníž. prenesená",J306,0)</f>
        <v>0</v>
      </c>
      <c r="BI306" s="168">
        <f>IF(N306="nulová",J306,0)</f>
        <v>0</v>
      </c>
      <c r="BJ306" s="18" t="s">
        <v>91</v>
      </c>
      <c r="BK306" s="168">
        <f>ROUND(I306*H306,2)</f>
        <v>0</v>
      </c>
      <c r="BL306" s="18" t="s">
        <v>208</v>
      </c>
      <c r="BM306" s="167" t="s">
        <v>2233</v>
      </c>
    </row>
    <row r="307" spans="1:65" s="15" customFormat="1">
      <c r="B307" s="194"/>
      <c r="D307" s="178" t="s">
        <v>548</v>
      </c>
      <c r="E307" s="195" t="s">
        <v>1</v>
      </c>
      <c r="F307" s="196" t="s">
        <v>2234</v>
      </c>
      <c r="H307" s="195" t="s">
        <v>1</v>
      </c>
      <c r="I307" s="197"/>
      <c r="L307" s="194"/>
      <c r="M307" s="198"/>
      <c r="N307" s="199"/>
      <c r="O307" s="199"/>
      <c r="P307" s="199"/>
      <c r="Q307" s="199"/>
      <c r="R307" s="199"/>
      <c r="S307" s="199"/>
      <c r="T307" s="200"/>
      <c r="AT307" s="195" t="s">
        <v>548</v>
      </c>
      <c r="AU307" s="195" t="s">
        <v>91</v>
      </c>
      <c r="AV307" s="15" t="s">
        <v>83</v>
      </c>
      <c r="AW307" s="15" t="s">
        <v>30</v>
      </c>
      <c r="AX307" s="15" t="s">
        <v>75</v>
      </c>
      <c r="AY307" s="195" t="s">
        <v>203</v>
      </c>
    </row>
    <row r="308" spans="1:65" s="15" customFormat="1" ht="22.5">
      <c r="B308" s="194"/>
      <c r="D308" s="178" t="s">
        <v>548</v>
      </c>
      <c r="E308" s="195" t="s">
        <v>1</v>
      </c>
      <c r="F308" s="196" t="s">
        <v>4267</v>
      </c>
      <c r="H308" s="195" t="s">
        <v>1</v>
      </c>
      <c r="I308" s="197"/>
      <c r="L308" s="194"/>
      <c r="M308" s="198"/>
      <c r="N308" s="199"/>
      <c r="O308" s="199"/>
      <c r="P308" s="199"/>
      <c r="Q308" s="199"/>
      <c r="R308" s="199"/>
      <c r="S308" s="199"/>
      <c r="T308" s="200"/>
      <c r="AT308" s="195" t="s">
        <v>548</v>
      </c>
      <c r="AU308" s="195" t="s">
        <v>91</v>
      </c>
      <c r="AV308" s="15" t="s">
        <v>83</v>
      </c>
      <c r="AW308" s="15" t="s">
        <v>30</v>
      </c>
      <c r="AX308" s="15" t="s">
        <v>75</v>
      </c>
      <c r="AY308" s="195" t="s">
        <v>203</v>
      </c>
    </row>
    <row r="309" spans="1:65" s="13" customFormat="1">
      <c r="B309" s="177"/>
      <c r="D309" s="178" t="s">
        <v>548</v>
      </c>
      <c r="E309" s="179" t="s">
        <v>1</v>
      </c>
      <c r="F309" s="180" t="s">
        <v>2235</v>
      </c>
      <c r="H309" s="181">
        <v>3.665</v>
      </c>
      <c r="I309" s="182"/>
      <c r="L309" s="177"/>
      <c r="M309" s="183"/>
      <c r="N309" s="184"/>
      <c r="O309" s="184"/>
      <c r="P309" s="184"/>
      <c r="Q309" s="184"/>
      <c r="R309" s="184"/>
      <c r="S309" s="184"/>
      <c r="T309" s="185"/>
      <c r="AT309" s="179" t="s">
        <v>548</v>
      </c>
      <c r="AU309" s="179" t="s">
        <v>91</v>
      </c>
      <c r="AV309" s="13" t="s">
        <v>91</v>
      </c>
      <c r="AW309" s="13" t="s">
        <v>30</v>
      </c>
      <c r="AX309" s="13" t="s">
        <v>75</v>
      </c>
      <c r="AY309" s="179" t="s">
        <v>203</v>
      </c>
    </row>
    <row r="310" spans="1:65" s="13" customFormat="1">
      <c r="B310" s="177"/>
      <c r="D310" s="178" t="s">
        <v>548</v>
      </c>
      <c r="E310" s="179" t="s">
        <v>1</v>
      </c>
      <c r="F310" s="180" t="s">
        <v>2235</v>
      </c>
      <c r="H310" s="181">
        <v>3.665</v>
      </c>
      <c r="I310" s="182"/>
      <c r="L310" s="177"/>
      <c r="M310" s="183"/>
      <c r="N310" s="184"/>
      <c r="O310" s="184"/>
      <c r="P310" s="184"/>
      <c r="Q310" s="184"/>
      <c r="R310" s="184"/>
      <c r="S310" s="184"/>
      <c r="T310" s="185"/>
      <c r="AT310" s="179" t="s">
        <v>548</v>
      </c>
      <c r="AU310" s="179" t="s">
        <v>91</v>
      </c>
      <c r="AV310" s="13" t="s">
        <v>91</v>
      </c>
      <c r="AW310" s="13" t="s">
        <v>30</v>
      </c>
      <c r="AX310" s="13" t="s">
        <v>75</v>
      </c>
      <c r="AY310" s="179" t="s">
        <v>203</v>
      </c>
    </row>
    <row r="311" spans="1:65" s="13" customFormat="1">
      <c r="B311" s="177"/>
      <c r="D311" s="178" t="s">
        <v>548</v>
      </c>
      <c r="E311" s="179" t="s">
        <v>1</v>
      </c>
      <c r="F311" s="180" t="s">
        <v>2236</v>
      </c>
      <c r="H311" s="181">
        <v>30.643999999999998</v>
      </c>
      <c r="I311" s="182"/>
      <c r="L311" s="177"/>
      <c r="M311" s="183"/>
      <c r="N311" s="184"/>
      <c r="O311" s="184"/>
      <c r="P311" s="184"/>
      <c r="Q311" s="184"/>
      <c r="R311" s="184"/>
      <c r="S311" s="184"/>
      <c r="T311" s="185"/>
      <c r="AT311" s="179" t="s">
        <v>548</v>
      </c>
      <c r="AU311" s="179" t="s">
        <v>91</v>
      </c>
      <c r="AV311" s="13" t="s">
        <v>91</v>
      </c>
      <c r="AW311" s="13" t="s">
        <v>30</v>
      </c>
      <c r="AX311" s="13" t="s">
        <v>75</v>
      </c>
      <c r="AY311" s="179" t="s">
        <v>203</v>
      </c>
    </row>
    <row r="312" spans="1:65" s="14" customFormat="1">
      <c r="B312" s="186"/>
      <c r="D312" s="178" t="s">
        <v>548</v>
      </c>
      <c r="E312" s="187" t="s">
        <v>1</v>
      </c>
      <c r="F312" s="188" t="s">
        <v>2237</v>
      </c>
      <c r="H312" s="189">
        <v>37.973999999999997</v>
      </c>
      <c r="I312" s="190"/>
      <c r="L312" s="186"/>
      <c r="M312" s="191"/>
      <c r="N312" s="192"/>
      <c r="O312" s="192"/>
      <c r="P312" s="192"/>
      <c r="Q312" s="192"/>
      <c r="R312" s="192"/>
      <c r="S312" s="192"/>
      <c r="T312" s="193"/>
      <c r="AT312" s="187" t="s">
        <v>548</v>
      </c>
      <c r="AU312" s="187" t="s">
        <v>91</v>
      </c>
      <c r="AV312" s="14" t="s">
        <v>208</v>
      </c>
      <c r="AW312" s="14" t="s">
        <v>30</v>
      </c>
      <c r="AX312" s="14" t="s">
        <v>83</v>
      </c>
      <c r="AY312" s="187" t="s">
        <v>203</v>
      </c>
    </row>
    <row r="313" spans="1:65" s="2" customFormat="1" ht="24.2" customHeight="1">
      <c r="A313" s="33"/>
      <c r="B313" s="154"/>
      <c r="C313" s="155" t="s">
        <v>298</v>
      </c>
      <c r="D313" s="155" t="s">
        <v>204</v>
      </c>
      <c r="E313" s="156" t="s">
        <v>2238</v>
      </c>
      <c r="F313" s="157" t="s">
        <v>2239</v>
      </c>
      <c r="G313" s="158" t="s">
        <v>213</v>
      </c>
      <c r="H313" s="159">
        <v>7.44</v>
      </c>
      <c r="I313" s="160"/>
      <c r="J313" s="161">
        <f>ROUND(I313*H313,2)</f>
        <v>0</v>
      </c>
      <c r="K313" s="162"/>
      <c r="L313" s="34"/>
      <c r="M313" s="163" t="s">
        <v>1</v>
      </c>
      <c r="N313" s="164" t="s">
        <v>41</v>
      </c>
      <c r="O313" s="62"/>
      <c r="P313" s="165">
        <f>O313*H313</f>
        <v>0</v>
      </c>
      <c r="Q313" s="165">
        <v>0</v>
      </c>
      <c r="R313" s="165">
        <f>Q313*H313</f>
        <v>0</v>
      </c>
      <c r="S313" s="165">
        <v>1.8</v>
      </c>
      <c r="T313" s="166">
        <f>S313*H313</f>
        <v>13.392000000000001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7" t="s">
        <v>208</v>
      </c>
      <c r="AT313" s="167" t="s">
        <v>204</v>
      </c>
      <c r="AU313" s="167" t="s">
        <v>91</v>
      </c>
      <c r="AY313" s="18" t="s">
        <v>203</v>
      </c>
      <c r="BE313" s="168">
        <f>IF(N313="základná",J313,0)</f>
        <v>0</v>
      </c>
      <c r="BF313" s="168">
        <f>IF(N313="znížená",J313,0)</f>
        <v>0</v>
      </c>
      <c r="BG313" s="168">
        <f>IF(N313="zákl. prenesená",J313,0)</f>
        <v>0</v>
      </c>
      <c r="BH313" s="168">
        <f>IF(N313="zníž. prenesená",J313,0)</f>
        <v>0</v>
      </c>
      <c r="BI313" s="168">
        <f>IF(N313="nulová",J313,0)</f>
        <v>0</v>
      </c>
      <c r="BJ313" s="18" t="s">
        <v>91</v>
      </c>
      <c r="BK313" s="168">
        <f>ROUND(I313*H313,2)</f>
        <v>0</v>
      </c>
      <c r="BL313" s="18" t="s">
        <v>208</v>
      </c>
      <c r="BM313" s="167" t="s">
        <v>2240</v>
      </c>
    </row>
    <row r="314" spans="1:65" s="15" customFormat="1">
      <c r="B314" s="194"/>
      <c r="D314" s="178" t="s">
        <v>548</v>
      </c>
      <c r="E314" s="195" t="s">
        <v>1</v>
      </c>
      <c r="F314" s="196" t="s">
        <v>2241</v>
      </c>
      <c r="H314" s="195" t="s">
        <v>1</v>
      </c>
      <c r="I314" s="197"/>
      <c r="L314" s="194"/>
      <c r="M314" s="198"/>
      <c r="N314" s="199"/>
      <c r="O314" s="199"/>
      <c r="P314" s="199"/>
      <c r="Q314" s="199"/>
      <c r="R314" s="199"/>
      <c r="S314" s="199"/>
      <c r="T314" s="200"/>
      <c r="AT314" s="195" t="s">
        <v>548</v>
      </c>
      <c r="AU314" s="195" t="s">
        <v>91</v>
      </c>
      <c r="AV314" s="15" t="s">
        <v>83</v>
      </c>
      <c r="AW314" s="15" t="s">
        <v>30</v>
      </c>
      <c r="AX314" s="15" t="s">
        <v>75</v>
      </c>
      <c r="AY314" s="195" t="s">
        <v>203</v>
      </c>
    </row>
    <row r="315" spans="1:65" s="13" customFormat="1">
      <c r="B315" s="177"/>
      <c r="D315" s="178" t="s">
        <v>548</v>
      </c>
      <c r="E315" s="179" t="s">
        <v>1</v>
      </c>
      <c r="F315" s="180" t="s">
        <v>2242</v>
      </c>
      <c r="H315" s="181">
        <v>1.86</v>
      </c>
      <c r="I315" s="182"/>
      <c r="L315" s="177"/>
      <c r="M315" s="183"/>
      <c r="N315" s="184"/>
      <c r="O315" s="184"/>
      <c r="P315" s="184"/>
      <c r="Q315" s="184"/>
      <c r="R315" s="184"/>
      <c r="S315" s="184"/>
      <c r="T315" s="185"/>
      <c r="AT315" s="179" t="s">
        <v>548</v>
      </c>
      <c r="AU315" s="179" t="s">
        <v>91</v>
      </c>
      <c r="AV315" s="13" t="s">
        <v>91</v>
      </c>
      <c r="AW315" s="13" t="s">
        <v>30</v>
      </c>
      <c r="AX315" s="13" t="s">
        <v>75</v>
      </c>
      <c r="AY315" s="179" t="s">
        <v>203</v>
      </c>
    </row>
    <row r="316" spans="1:65" s="13" customFormat="1">
      <c r="B316" s="177"/>
      <c r="D316" s="178" t="s">
        <v>548</v>
      </c>
      <c r="E316" s="179" t="s">
        <v>1</v>
      </c>
      <c r="F316" s="180" t="s">
        <v>2242</v>
      </c>
      <c r="H316" s="181">
        <v>1.86</v>
      </c>
      <c r="I316" s="182"/>
      <c r="L316" s="177"/>
      <c r="M316" s="183"/>
      <c r="N316" s="184"/>
      <c r="O316" s="184"/>
      <c r="P316" s="184"/>
      <c r="Q316" s="184"/>
      <c r="R316" s="184"/>
      <c r="S316" s="184"/>
      <c r="T316" s="185"/>
      <c r="AT316" s="179" t="s">
        <v>548</v>
      </c>
      <c r="AU316" s="179" t="s">
        <v>91</v>
      </c>
      <c r="AV316" s="13" t="s">
        <v>91</v>
      </c>
      <c r="AW316" s="13" t="s">
        <v>30</v>
      </c>
      <c r="AX316" s="13" t="s">
        <v>75</v>
      </c>
      <c r="AY316" s="179" t="s">
        <v>203</v>
      </c>
    </row>
    <row r="317" spans="1:65" s="13" customFormat="1">
      <c r="B317" s="177"/>
      <c r="D317" s="178" t="s">
        <v>548</v>
      </c>
      <c r="E317" s="179" t="s">
        <v>1</v>
      </c>
      <c r="F317" s="180" t="s">
        <v>2242</v>
      </c>
      <c r="H317" s="181">
        <v>1.86</v>
      </c>
      <c r="I317" s="182"/>
      <c r="L317" s="177"/>
      <c r="M317" s="183"/>
      <c r="N317" s="184"/>
      <c r="O317" s="184"/>
      <c r="P317" s="184"/>
      <c r="Q317" s="184"/>
      <c r="R317" s="184"/>
      <c r="S317" s="184"/>
      <c r="T317" s="185"/>
      <c r="AT317" s="179" t="s">
        <v>548</v>
      </c>
      <c r="AU317" s="179" t="s">
        <v>91</v>
      </c>
      <c r="AV317" s="13" t="s">
        <v>91</v>
      </c>
      <c r="AW317" s="13" t="s">
        <v>30</v>
      </c>
      <c r="AX317" s="13" t="s">
        <v>75</v>
      </c>
      <c r="AY317" s="179" t="s">
        <v>203</v>
      </c>
    </row>
    <row r="318" spans="1:65" s="13" customFormat="1">
      <c r="B318" s="177"/>
      <c r="D318" s="178" t="s">
        <v>548</v>
      </c>
      <c r="E318" s="179" t="s">
        <v>1</v>
      </c>
      <c r="F318" s="180" t="s">
        <v>2242</v>
      </c>
      <c r="H318" s="181">
        <v>1.86</v>
      </c>
      <c r="I318" s="182"/>
      <c r="L318" s="177"/>
      <c r="M318" s="183"/>
      <c r="N318" s="184"/>
      <c r="O318" s="184"/>
      <c r="P318" s="184"/>
      <c r="Q318" s="184"/>
      <c r="R318" s="184"/>
      <c r="S318" s="184"/>
      <c r="T318" s="185"/>
      <c r="AT318" s="179" t="s">
        <v>548</v>
      </c>
      <c r="AU318" s="179" t="s">
        <v>91</v>
      </c>
      <c r="AV318" s="13" t="s">
        <v>91</v>
      </c>
      <c r="AW318" s="13" t="s">
        <v>30</v>
      </c>
      <c r="AX318" s="13" t="s">
        <v>75</v>
      </c>
      <c r="AY318" s="179" t="s">
        <v>203</v>
      </c>
    </row>
    <row r="319" spans="1:65" s="14" customFormat="1">
      <c r="B319" s="186"/>
      <c r="D319" s="178" t="s">
        <v>548</v>
      </c>
      <c r="E319" s="187" t="s">
        <v>1</v>
      </c>
      <c r="F319" s="188" t="s">
        <v>550</v>
      </c>
      <c r="H319" s="189">
        <v>7.44</v>
      </c>
      <c r="I319" s="190"/>
      <c r="L319" s="186"/>
      <c r="M319" s="191"/>
      <c r="N319" s="192"/>
      <c r="O319" s="192"/>
      <c r="P319" s="192"/>
      <c r="Q319" s="192"/>
      <c r="R319" s="192"/>
      <c r="S319" s="192"/>
      <c r="T319" s="193"/>
      <c r="AT319" s="187" t="s">
        <v>548</v>
      </c>
      <c r="AU319" s="187" t="s">
        <v>91</v>
      </c>
      <c r="AV319" s="14" t="s">
        <v>208</v>
      </c>
      <c r="AW319" s="14" t="s">
        <v>30</v>
      </c>
      <c r="AX319" s="14" t="s">
        <v>83</v>
      </c>
      <c r="AY319" s="187" t="s">
        <v>203</v>
      </c>
    </row>
    <row r="320" spans="1:65" s="2" customFormat="1" ht="24.2" customHeight="1">
      <c r="A320" s="33"/>
      <c r="B320" s="154"/>
      <c r="C320" s="155" t="s">
        <v>245</v>
      </c>
      <c r="D320" s="155" t="s">
        <v>204</v>
      </c>
      <c r="E320" s="156" t="s">
        <v>2243</v>
      </c>
      <c r="F320" s="157" t="s">
        <v>2244</v>
      </c>
      <c r="G320" s="158" t="s">
        <v>244</v>
      </c>
      <c r="H320" s="159">
        <v>51.256</v>
      </c>
      <c r="I320" s="160"/>
      <c r="J320" s="161">
        <f>ROUND(I320*H320,2)</f>
        <v>0</v>
      </c>
      <c r="K320" s="162"/>
      <c r="L320" s="34"/>
      <c r="M320" s="163" t="s">
        <v>1</v>
      </c>
      <c r="N320" s="164" t="s">
        <v>41</v>
      </c>
      <c r="O320" s="62"/>
      <c r="P320" s="165">
        <f>O320*H320</f>
        <v>0</v>
      </c>
      <c r="Q320" s="165">
        <v>0</v>
      </c>
      <c r="R320" s="165">
        <f>Q320*H320</f>
        <v>0</v>
      </c>
      <c r="S320" s="165">
        <v>7.0000000000000007E-2</v>
      </c>
      <c r="T320" s="166">
        <f>S320*H320</f>
        <v>3.5879200000000004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7" t="s">
        <v>208</v>
      </c>
      <c r="AT320" s="167" t="s">
        <v>204</v>
      </c>
      <c r="AU320" s="167" t="s">
        <v>91</v>
      </c>
      <c r="AY320" s="18" t="s">
        <v>203</v>
      </c>
      <c r="BE320" s="168">
        <f>IF(N320="základná",J320,0)</f>
        <v>0</v>
      </c>
      <c r="BF320" s="168">
        <f>IF(N320="znížená",J320,0)</f>
        <v>0</v>
      </c>
      <c r="BG320" s="168">
        <f>IF(N320="zákl. prenesená",J320,0)</f>
        <v>0</v>
      </c>
      <c r="BH320" s="168">
        <f>IF(N320="zníž. prenesená",J320,0)</f>
        <v>0</v>
      </c>
      <c r="BI320" s="168">
        <f>IF(N320="nulová",J320,0)</f>
        <v>0</v>
      </c>
      <c r="BJ320" s="18" t="s">
        <v>91</v>
      </c>
      <c r="BK320" s="168">
        <f>ROUND(I320*H320,2)</f>
        <v>0</v>
      </c>
      <c r="BL320" s="18" t="s">
        <v>208</v>
      </c>
      <c r="BM320" s="167" t="s">
        <v>2245</v>
      </c>
    </row>
    <row r="321" spans="1:65" s="13" customFormat="1">
      <c r="B321" s="177"/>
      <c r="D321" s="178" t="s">
        <v>548</v>
      </c>
      <c r="E321" s="179" t="s">
        <v>1</v>
      </c>
      <c r="F321" s="180" t="s">
        <v>2246</v>
      </c>
      <c r="H321" s="181">
        <v>12.846</v>
      </c>
      <c r="I321" s="182"/>
      <c r="L321" s="177"/>
      <c r="M321" s="183"/>
      <c r="N321" s="184"/>
      <c r="O321" s="184"/>
      <c r="P321" s="184"/>
      <c r="Q321" s="184"/>
      <c r="R321" s="184"/>
      <c r="S321" s="184"/>
      <c r="T321" s="185"/>
      <c r="AT321" s="179" t="s">
        <v>548</v>
      </c>
      <c r="AU321" s="179" t="s">
        <v>91</v>
      </c>
      <c r="AV321" s="13" t="s">
        <v>91</v>
      </c>
      <c r="AW321" s="13" t="s">
        <v>30</v>
      </c>
      <c r="AX321" s="13" t="s">
        <v>75</v>
      </c>
      <c r="AY321" s="179" t="s">
        <v>203</v>
      </c>
    </row>
    <row r="322" spans="1:65" s="13" customFormat="1">
      <c r="B322" s="177"/>
      <c r="D322" s="178" t="s">
        <v>548</v>
      </c>
      <c r="E322" s="179" t="s">
        <v>1</v>
      </c>
      <c r="F322" s="180" t="s">
        <v>2247</v>
      </c>
      <c r="H322" s="181">
        <v>10.846</v>
      </c>
      <c r="I322" s="182"/>
      <c r="L322" s="177"/>
      <c r="M322" s="183"/>
      <c r="N322" s="184"/>
      <c r="O322" s="184"/>
      <c r="P322" s="184"/>
      <c r="Q322" s="184"/>
      <c r="R322" s="184"/>
      <c r="S322" s="184"/>
      <c r="T322" s="185"/>
      <c r="AT322" s="179" t="s">
        <v>548</v>
      </c>
      <c r="AU322" s="179" t="s">
        <v>91</v>
      </c>
      <c r="AV322" s="13" t="s">
        <v>91</v>
      </c>
      <c r="AW322" s="13" t="s">
        <v>30</v>
      </c>
      <c r="AX322" s="13" t="s">
        <v>75</v>
      </c>
      <c r="AY322" s="179" t="s">
        <v>203</v>
      </c>
    </row>
    <row r="323" spans="1:65" s="13" customFormat="1">
      <c r="B323" s="177"/>
      <c r="D323" s="178" t="s">
        <v>548</v>
      </c>
      <c r="E323" s="179" t="s">
        <v>1</v>
      </c>
      <c r="F323" s="180" t="s">
        <v>2248</v>
      </c>
      <c r="H323" s="181">
        <v>27.564</v>
      </c>
      <c r="I323" s="182"/>
      <c r="L323" s="177"/>
      <c r="M323" s="183"/>
      <c r="N323" s="184"/>
      <c r="O323" s="184"/>
      <c r="P323" s="184"/>
      <c r="Q323" s="184"/>
      <c r="R323" s="184"/>
      <c r="S323" s="184"/>
      <c r="T323" s="185"/>
      <c r="AT323" s="179" t="s">
        <v>548</v>
      </c>
      <c r="AU323" s="179" t="s">
        <v>91</v>
      </c>
      <c r="AV323" s="13" t="s">
        <v>91</v>
      </c>
      <c r="AW323" s="13" t="s">
        <v>30</v>
      </c>
      <c r="AX323" s="13" t="s">
        <v>75</v>
      </c>
      <c r="AY323" s="179" t="s">
        <v>203</v>
      </c>
    </row>
    <row r="324" spans="1:65" s="16" customFormat="1">
      <c r="B324" s="201"/>
      <c r="D324" s="178" t="s">
        <v>548</v>
      </c>
      <c r="E324" s="202" t="s">
        <v>1</v>
      </c>
      <c r="F324" s="203" t="s">
        <v>576</v>
      </c>
      <c r="H324" s="204">
        <v>51.256</v>
      </c>
      <c r="I324" s="205"/>
      <c r="L324" s="201"/>
      <c r="M324" s="206"/>
      <c r="N324" s="207"/>
      <c r="O324" s="207"/>
      <c r="P324" s="207"/>
      <c r="Q324" s="207"/>
      <c r="R324" s="207"/>
      <c r="S324" s="207"/>
      <c r="T324" s="208"/>
      <c r="AT324" s="202" t="s">
        <v>548</v>
      </c>
      <c r="AU324" s="202" t="s">
        <v>91</v>
      </c>
      <c r="AV324" s="16" t="s">
        <v>215</v>
      </c>
      <c r="AW324" s="16" t="s">
        <v>30</v>
      </c>
      <c r="AX324" s="16" t="s">
        <v>75</v>
      </c>
      <c r="AY324" s="202" t="s">
        <v>203</v>
      </c>
    </row>
    <row r="325" spans="1:65" s="14" customFormat="1">
      <c r="B325" s="186"/>
      <c r="D325" s="178" t="s">
        <v>548</v>
      </c>
      <c r="E325" s="187" t="s">
        <v>1</v>
      </c>
      <c r="F325" s="188" t="s">
        <v>550</v>
      </c>
      <c r="H325" s="189">
        <v>51.256</v>
      </c>
      <c r="I325" s="190"/>
      <c r="L325" s="186"/>
      <c r="M325" s="191"/>
      <c r="N325" s="192"/>
      <c r="O325" s="192"/>
      <c r="P325" s="192"/>
      <c r="Q325" s="192"/>
      <c r="R325" s="192"/>
      <c r="S325" s="192"/>
      <c r="T325" s="193"/>
      <c r="AT325" s="187" t="s">
        <v>548</v>
      </c>
      <c r="AU325" s="187" t="s">
        <v>91</v>
      </c>
      <c r="AV325" s="14" t="s">
        <v>208</v>
      </c>
      <c r="AW325" s="14" t="s">
        <v>30</v>
      </c>
      <c r="AX325" s="14" t="s">
        <v>83</v>
      </c>
      <c r="AY325" s="187" t="s">
        <v>203</v>
      </c>
    </row>
    <row r="326" spans="1:65" s="2" customFormat="1" ht="24.2" customHeight="1">
      <c r="A326" s="33"/>
      <c r="B326" s="154"/>
      <c r="C326" s="155" t="s">
        <v>307</v>
      </c>
      <c r="D326" s="155" t="s">
        <v>204</v>
      </c>
      <c r="E326" s="156" t="s">
        <v>2249</v>
      </c>
      <c r="F326" s="157" t="s">
        <v>2250</v>
      </c>
      <c r="G326" s="158" t="s">
        <v>213</v>
      </c>
      <c r="H326" s="159">
        <v>3.008</v>
      </c>
      <c r="I326" s="160"/>
      <c r="J326" s="161">
        <f>ROUND(I326*H326,2)</f>
        <v>0</v>
      </c>
      <c r="K326" s="162"/>
      <c r="L326" s="34"/>
      <c r="M326" s="163" t="s">
        <v>1</v>
      </c>
      <c r="N326" s="164" t="s">
        <v>41</v>
      </c>
      <c r="O326" s="62"/>
      <c r="P326" s="165">
        <f>O326*H326</f>
        <v>0</v>
      </c>
      <c r="Q326" s="165">
        <v>0</v>
      </c>
      <c r="R326" s="165">
        <f>Q326*H326</f>
        <v>0</v>
      </c>
      <c r="S326" s="165">
        <v>2.4</v>
      </c>
      <c r="T326" s="166">
        <f>S326*H326</f>
        <v>7.2191999999999998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7" t="s">
        <v>208</v>
      </c>
      <c r="AT326" s="167" t="s">
        <v>204</v>
      </c>
      <c r="AU326" s="167" t="s">
        <v>91</v>
      </c>
      <c r="AY326" s="18" t="s">
        <v>203</v>
      </c>
      <c r="BE326" s="168">
        <f>IF(N326="základná",J326,0)</f>
        <v>0</v>
      </c>
      <c r="BF326" s="168">
        <f>IF(N326="znížená",J326,0)</f>
        <v>0</v>
      </c>
      <c r="BG326" s="168">
        <f>IF(N326="zákl. prenesená",J326,0)</f>
        <v>0</v>
      </c>
      <c r="BH326" s="168">
        <f>IF(N326="zníž. prenesená",J326,0)</f>
        <v>0</v>
      </c>
      <c r="BI326" s="168">
        <f>IF(N326="nulová",J326,0)</f>
        <v>0</v>
      </c>
      <c r="BJ326" s="18" t="s">
        <v>91</v>
      </c>
      <c r="BK326" s="168">
        <f>ROUND(I326*H326,2)</f>
        <v>0</v>
      </c>
      <c r="BL326" s="18" t="s">
        <v>208</v>
      </c>
      <c r="BM326" s="167" t="s">
        <v>2251</v>
      </c>
    </row>
    <row r="327" spans="1:65" s="15" customFormat="1">
      <c r="B327" s="194"/>
      <c r="D327" s="178" t="s">
        <v>548</v>
      </c>
      <c r="E327" s="195" t="s">
        <v>1</v>
      </c>
      <c r="F327" s="196" t="s">
        <v>2252</v>
      </c>
      <c r="H327" s="195" t="s">
        <v>1</v>
      </c>
      <c r="I327" s="197"/>
      <c r="L327" s="194"/>
      <c r="M327" s="198"/>
      <c r="N327" s="199"/>
      <c r="O327" s="199"/>
      <c r="P327" s="199"/>
      <c r="Q327" s="199"/>
      <c r="R327" s="199"/>
      <c r="S327" s="199"/>
      <c r="T327" s="200"/>
      <c r="AT327" s="195" t="s">
        <v>548</v>
      </c>
      <c r="AU327" s="195" t="s">
        <v>91</v>
      </c>
      <c r="AV327" s="15" t="s">
        <v>83</v>
      </c>
      <c r="AW327" s="15" t="s">
        <v>30</v>
      </c>
      <c r="AX327" s="15" t="s">
        <v>75</v>
      </c>
      <c r="AY327" s="195" t="s">
        <v>203</v>
      </c>
    </row>
    <row r="328" spans="1:65" s="13" customFormat="1">
      <c r="B328" s="177"/>
      <c r="D328" s="178" t="s">
        <v>548</v>
      </c>
      <c r="E328" s="179" t="s">
        <v>1</v>
      </c>
      <c r="F328" s="180" t="s">
        <v>2253</v>
      </c>
      <c r="H328" s="181">
        <v>0.752</v>
      </c>
      <c r="I328" s="182"/>
      <c r="L328" s="177"/>
      <c r="M328" s="183"/>
      <c r="N328" s="184"/>
      <c r="O328" s="184"/>
      <c r="P328" s="184"/>
      <c r="Q328" s="184"/>
      <c r="R328" s="184"/>
      <c r="S328" s="184"/>
      <c r="T328" s="185"/>
      <c r="AT328" s="179" t="s">
        <v>548</v>
      </c>
      <c r="AU328" s="179" t="s">
        <v>91</v>
      </c>
      <c r="AV328" s="13" t="s">
        <v>91</v>
      </c>
      <c r="AW328" s="13" t="s">
        <v>30</v>
      </c>
      <c r="AX328" s="13" t="s">
        <v>75</v>
      </c>
      <c r="AY328" s="179" t="s">
        <v>203</v>
      </c>
    </row>
    <row r="329" spans="1:65" s="13" customFormat="1">
      <c r="B329" s="177"/>
      <c r="D329" s="178" t="s">
        <v>548</v>
      </c>
      <c r="E329" s="179" t="s">
        <v>1</v>
      </c>
      <c r="F329" s="180" t="s">
        <v>2253</v>
      </c>
      <c r="H329" s="181">
        <v>0.752</v>
      </c>
      <c r="I329" s="182"/>
      <c r="L329" s="177"/>
      <c r="M329" s="183"/>
      <c r="N329" s="184"/>
      <c r="O329" s="184"/>
      <c r="P329" s="184"/>
      <c r="Q329" s="184"/>
      <c r="R329" s="184"/>
      <c r="S329" s="184"/>
      <c r="T329" s="185"/>
      <c r="AT329" s="179" t="s">
        <v>548</v>
      </c>
      <c r="AU329" s="179" t="s">
        <v>91</v>
      </c>
      <c r="AV329" s="13" t="s">
        <v>91</v>
      </c>
      <c r="AW329" s="13" t="s">
        <v>30</v>
      </c>
      <c r="AX329" s="13" t="s">
        <v>75</v>
      </c>
      <c r="AY329" s="179" t="s">
        <v>203</v>
      </c>
    </row>
    <row r="330" spans="1:65" s="13" customFormat="1">
      <c r="B330" s="177"/>
      <c r="D330" s="178" t="s">
        <v>548</v>
      </c>
      <c r="E330" s="179" t="s">
        <v>1</v>
      </c>
      <c r="F330" s="180" t="s">
        <v>2253</v>
      </c>
      <c r="H330" s="181">
        <v>0.752</v>
      </c>
      <c r="I330" s="182"/>
      <c r="L330" s="177"/>
      <c r="M330" s="183"/>
      <c r="N330" s="184"/>
      <c r="O330" s="184"/>
      <c r="P330" s="184"/>
      <c r="Q330" s="184"/>
      <c r="R330" s="184"/>
      <c r="S330" s="184"/>
      <c r="T330" s="185"/>
      <c r="AT330" s="179" t="s">
        <v>548</v>
      </c>
      <c r="AU330" s="179" t="s">
        <v>91</v>
      </c>
      <c r="AV330" s="13" t="s">
        <v>91</v>
      </c>
      <c r="AW330" s="13" t="s">
        <v>30</v>
      </c>
      <c r="AX330" s="13" t="s">
        <v>75</v>
      </c>
      <c r="AY330" s="179" t="s">
        <v>203</v>
      </c>
    </row>
    <row r="331" spans="1:65" s="13" customFormat="1">
      <c r="B331" s="177"/>
      <c r="D331" s="178" t="s">
        <v>548</v>
      </c>
      <c r="E331" s="179" t="s">
        <v>1</v>
      </c>
      <c r="F331" s="180" t="s">
        <v>2253</v>
      </c>
      <c r="H331" s="181">
        <v>0.752</v>
      </c>
      <c r="I331" s="182"/>
      <c r="L331" s="177"/>
      <c r="M331" s="183"/>
      <c r="N331" s="184"/>
      <c r="O331" s="184"/>
      <c r="P331" s="184"/>
      <c r="Q331" s="184"/>
      <c r="R331" s="184"/>
      <c r="S331" s="184"/>
      <c r="T331" s="185"/>
      <c r="AT331" s="179" t="s">
        <v>548</v>
      </c>
      <c r="AU331" s="179" t="s">
        <v>91</v>
      </c>
      <c r="AV331" s="13" t="s">
        <v>91</v>
      </c>
      <c r="AW331" s="13" t="s">
        <v>30</v>
      </c>
      <c r="AX331" s="13" t="s">
        <v>75</v>
      </c>
      <c r="AY331" s="179" t="s">
        <v>203</v>
      </c>
    </row>
    <row r="332" spans="1:65" s="14" customFormat="1">
      <c r="B332" s="186"/>
      <c r="D332" s="178" t="s">
        <v>548</v>
      </c>
      <c r="E332" s="187" t="s">
        <v>1</v>
      </c>
      <c r="F332" s="188" t="s">
        <v>2254</v>
      </c>
      <c r="H332" s="189">
        <v>3.008</v>
      </c>
      <c r="I332" s="190"/>
      <c r="L332" s="186"/>
      <c r="M332" s="191"/>
      <c r="N332" s="192"/>
      <c r="O332" s="192"/>
      <c r="P332" s="192"/>
      <c r="Q332" s="192"/>
      <c r="R332" s="192"/>
      <c r="S332" s="192"/>
      <c r="T332" s="193"/>
      <c r="AT332" s="187" t="s">
        <v>548</v>
      </c>
      <c r="AU332" s="187" t="s">
        <v>91</v>
      </c>
      <c r="AV332" s="14" t="s">
        <v>208</v>
      </c>
      <c r="AW332" s="14" t="s">
        <v>30</v>
      </c>
      <c r="AX332" s="14" t="s">
        <v>83</v>
      </c>
      <c r="AY332" s="187" t="s">
        <v>203</v>
      </c>
    </row>
    <row r="333" spans="1:65" s="2" customFormat="1" ht="24.2" customHeight="1">
      <c r="A333" s="33"/>
      <c r="B333" s="154"/>
      <c r="C333" s="155" t="s">
        <v>250</v>
      </c>
      <c r="D333" s="155" t="s">
        <v>204</v>
      </c>
      <c r="E333" s="156" t="s">
        <v>2255</v>
      </c>
      <c r="F333" s="157" t="s">
        <v>2256</v>
      </c>
      <c r="G333" s="158" t="s">
        <v>221</v>
      </c>
      <c r="H333" s="159">
        <v>18.202999999999999</v>
      </c>
      <c r="I333" s="160"/>
      <c r="J333" s="161">
        <f>ROUND(I333*H333,2)</f>
        <v>0</v>
      </c>
      <c r="K333" s="162"/>
      <c r="L333" s="34"/>
      <c r="M333" s="163" t="s">
        <v>1</v>
      </c>
      <c r="N333" s="164" t="s">
        <v>41</v>
      </c>
      <c r="O333" s="62"/>
      <c r="P333" s="165">
        <f>O333*H333</f>
        <v>0</v>
      </c>
      <c r="Q333" s="165">
        <v>0</v>
      </c>
      <c r="R333" s="165">
        <f>Q333*H333</f>
        <v>0</v>
      </c>
      <c r="S333" s="165">
        <v>0.39200000000000002</v>
      </c>
      <c r="T333" s="166">
        <f>S333*H333</f>
        <v>7.1355760000000004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7" t="s">
        <v>208</v>
      </c>
      <c r="AT333" s="167" t="s">
        <v>204</v>
      </c>
      <c r="AU333" s="167" t="s">
        <v>91</v>
      </c>
      <c r="AY333" s="18" t="s">
        <v>203</v>
      </c>
      <c r="BE333" s="168">
        <f>IF(N333="základná",J333,0)</f>
        <v>0</v>
      </c>
      <c r="BF333" s="168">
        <f>IF(N333="znížená",J333,0)</f>
        <v>0</v>
      </c>
      <c r="BG333" s="168">
        <f>IF(N333="zákl. prenesená",J333,0)</f>
        <v>0</v>
      </c>
      <c r="BH333" s="168">
        <f>IF(N333="zníž. prenesená",J333,0)</f>
        <v>0</v>
      </c>
      <c r="BI333" s="168">
        <f>IF(N333="nulová",J333,0)</f>
        <v>0</v>
      </c>
      <c r="BJ333" s="18" t="s">
        <v>91</v>
      </c>
      <c r="BK333" s="168">
        <f>ROUND(I333*H333,2)</f>
        <v>0</v>
      </c>
      <c r="BL333" s="18" t="s">
        <v>208</v>
      </c>
      <c r="BM333" s="167" t="s">
        <v>2257</v>
      </c>
    </row>
    <row r="334" spans="1:65" s="13" customFormat="1">
      <c r="B334" s="177"/>
      <c r="D334" s="178" t="s">
        <v>548</v>
      </c>
      <c r="E334" s="179" t="s">
        <v>1</v>
      </c>
      <c r="F334" s="180" t="s">
        <v>2258</v>
      </c>
      <c r="H334" s="181">
        <v>18.202999999999999</v>
      </c>
      <c r="I334" s="182"/>
      <c r="L334" s="177"/>
      <c r="M334" s="183"/>
      <c r="N334" s="184"/>
      <c r="O334" s="184"/>
      <c r="P334" s="184"/>
      <c r="Q334" s="184"/>
      <c r="R334" s="184"/>
      <c r="S334" s="184"/>
      <c r="T334" s="185"/>
      <c r="AT334" s="179" t="s">
        <v>548</v>
      </c>
      <c r="AU334" s="179" t="s">
        <v>91</v>
      </c>
      <c r="AV334" s="13" t="s">
        <v>91</v>
      </c>
      <c r="AW334" s="13" t="s">
        <v>30</v>
      </c>
      <c r="AX334" s="13" t="s">
        <v>75</v>
      </c>
      <c r="AY334" s="179" t="s">
        <v>203</v>
      </c>
    </row>
    <row r="335" spans="1:65" s="14" customFormat="1">
      <c r="B335" s="186"/>
      <c r="D335" s="178" t="s">
        <v>548</v>
      </c>
      <c r="E335" s="187" t="s">
        <v>1</v>
      </c>
      <c r="F335" s="188" t="s">
        <v>550</v>
      </c>
      <c r="H335" s="189">
        <v>18.202999999999999</v>
      </c>
      <c r="I335" s="190"/>
      <c r="L335" s="186"/>
      <c r="M335" s="191"/>
      <c r="N335" s="192"/>
      <c r="O335" s="192"/>
      <c r="P335" s="192"/>
      <c r="Q335" s="192"/>
      <c r="R335" s="192"/>
      <c r="S335" s="192"/>
      <c r="T335" s="193"/>
      <c r="AT335" s="187" t="s">
        <v>548</v>
      </c>
      <c r="AU335" s="187" t="s">
        <v>91</v>
      </c>
      <c r="AV335" s="14" t="s">
        <v>208</v>
      </c>
      <c r="AW335" s="14" t="s">
        <v>30</v>
      </c>
      <c r="AX335" s="14" t="s">
        <v>83</v>
      </c>
      <c r="AY335" s="187" t="s">
        <v>203</v>
      </c>
    </row>
    <row r="336" spans="1:65" s="2" customFormat="1" ht="37.9" customHeight="1">
      <c r="A336" s="33"/>
      <c r="B336" s="154"/>
      <c r="C336" s="155" t="s">
        <v>314</v>
      </c>
      <c r="D336" s="155" t="s">
        <v>204</v>
      </c>
      <c r="E336" s="156" t="s">
        <v>2259</v>
      </c>
      <c r="F336" s="157" t="s">
        <v>2260</v>
      </c>
      <c r="G336" s="158" t="s">
        <v>221</v>
      </c>
      <c r="H336" s="159">
        <v>55</v>
      </c>
      <c r="I336" s="160"/>
      <c r="J336" s="161">
        <f>ROUND(I336*H336,2)</f>
        <v>0</v>
      </c>
      <c r="K336" s="162"/>
      <c r="L336" s="34"/>
      <c r="M336" s="163" t="s">
        <v>1</v>
      </c>
      <c r="N336" s="164" t="s">
        <v>41</v>
      </c>
      <c r="O336" s="62"/>
      <c r="P336" s="165">
        <f>O336*H336</f>
        <v>0</v>
      </c>
      <c r="Q336" s="165">
        <v>0</v>
      </c>
      <c r="R336" s="165">
        <f>Q336*H336</f>
        <v>0</v>
      </c>
      <c r="S336" s="165">
        <v>6.5000000000000002E-2</v>
      </c>
      <c r="T336" s="166">
        <f>S336*H336</f>
        <v>3.5750000000000002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7" t="s">
        <v>208</v>
      </c>
      <c r="AT336" s="167" t="s">
        <v>204</v>
      </c>
      <c r="AU336" s="167" t="s">
        <v>91</v>
      </c>
      <c r="AY336" s="18" t="s">
        <v>203</v>
      </c>
      <c r="BE336" s="168">
        <f>IF(N336="základná",J336,0)</f>
        <v>0</v>
      </c>
      <c r="BF336" s="168">
        <f>IF(N336="znížená",J336,0)</f>
        <v>0</v>
      </c>
      <c r="BG336" s="168">
        <f>IF(N336="zákl. prenesená",J336,0)</f>
        <v>0</v>
      </c>
      <c r="BH336" s="168">
        <f>IF(N336="zníž. prenesená",J336,0)</f>
        <v>0</v>
      </c>
      <c r="BI336" s="168">
        <f>IF(N336="nulová",J336,0)</f>
        <v>0</v>
      </c>
      <c r="BJ336" s="18" t="s">
        <v>91</v>
      </c>
      <c r="BK336" s="168">
        <f>ROUND(I336*H336,2)</f>
        <v>0</v>
      </c>
      <c r="BL336" s="18" t="s">
        <v>208</v>
      </c>
      <c r="BM336" s="167" t="s">
        <v>2261</v>
      </c>
    </row>
    <row r="337" spans="1:65" s="15" customFormat="1">
      <c r="B337" s="194"/>
      <c r="D337" s="178" t="s">
        <v>548</v>
      </c>
      <c r="E337" s="195" t="s">
        <v>1</v>
      </c>
      <c r="F337" s="196" t="s">
        <v>2262</v>
      </c>
      <c r="H337" s="195" t="s">
        <v>1</v>
      </c>
      <c r="I337" s="197"/>
      <c r="L337" s="194"/>
      <c r="M337" s="198"/>
      <c r="N337" s="199"/>
      <c r="O337" s="199"/>
      <c r="P337" s="199"/>
      <c r="Q337" s="199"/>
      <c r="R337" s="199"/>
      <c r="S337" s="199"/>
      <c r="T337" s="200"/>
      <c r="AT337" s="195" t="s">
        <v>548</v>
      </c>
      <c r="AU337" s="195" t="s">
        <v>91</v>
      </c>
      <c r="AV337" s="15" t="s">
        <v>83</v>
      </c>
      <c r="AW337" s="15" t="s">
        <v>30</v>
      </c>
      <c r="AX337" s="15" t="s">
        <v>75</v>
      </c>
      <c r="AY337" s="195" t="s">
        <v>203</v>
      </c>
    </row>
    <row r="338" spans="1:65" s="13" customFormat="1">
      <c r="B338" s="177"/>
      <c r="D338" s="178" t="s">
        <v>548</v>
      </c>
      <c r="E338" s="179" t="s">
        <v>1</v>
      </c>
      <c r="F338" s="180" t="s">
        <v>416</v>
      </c>
      <c r="H338" s="181">
        <v>55</v>
      </c>
      <c r="I338" s="182"/>
      <c r="L338" s="177"/>
      <c r="M338" s="183"/>
      <c r="N338" s="184"/>
      <c r="O338" s="184"/>
      <c r="P338" s="184"/>
      <c r="Q338" s="184"/>
      <c r="R338" s="184"/>
      <c r="S338" s="184"/>
      <c r="T338" s="185"/>
      <c r="AT338" s="179" t="s">
        <v>548</v>
      </c>
      <c r="AU338" s="179" t="s">
        <v>91</v>
      </c>
      <c r="AV338" s="13" t="s">
        <v>91</v>
      </c>
      <c r="AW338" s="13" t="s">
        <v>30</v>
      </c>
      <c r="AX338" s="13" t="s">
        <v>75</v>
      </c>
      <c r="AY338" s="179" t="s">
        <v>203</v>
      </c>
    </row>
    <row r="339" spans="1:65" s="16" customFormat="1">
      <c r="B339" s="201"/>
      <c r="D339" s="178" t="s">
        <v>548</v>
      </c>
      <c r="E339" s="202" t="s">
        <v>1</v>
      </c>
      <c r="F339" s="203" t="s">
        <v>2263</v>
      </c>
      <c r="H339" s="204">
        <v>55</v>
      </c>
      <c r="I339" s="205"/>
      <c r="L339" s="201"/>
      <c r="M339" s="206"/>
      <c r="N339" s="207"/>
      <c r="O339" s="207"/>
      <c r="P339" s="207"/>
      <c r="Q339" s="207"/>
      <c r="R339" s="207"/>
      <c r="S339" s="207"/>
      <c r="T339" s="208"/>
      <c r="AT339" s="202" t="s">
        <v>548</v>
      </c>
      <c r="AU339" s="202" t="s">
        <v>91</v>
      </c>
      <c r="AV339" s="16" t="s">
        <v>215</v>
      </c>
      <c r="AW339" s="16" t="s">
        <v>30</v>
      </c>
      <c r="AX339" s="16" t="s">
        <v>75</v>
      </c>
      <c r="AY339" s="202" t="s">
        <v>203</v>
      </c>
    </row>
    <row r="340" spans="1:65" s="14" customFormat="1">
      <c r="B340" s="186"/>
      <c r="D340" s="178" t="s">
        <v>548</v>
      </c>
      <c r="E340" s="187" t="s">
        <v>1</v>
      </c>
      <c r="F340" s="188" t="s">
        <v>550</v>
      </c>
      <c r="H340" s="189">
        <v>55</v>
      </c>
      <c r="I340" s="190"/>
      <c r="L340" s="186"/>
      <c r="M340" s="191"/>
      <c r="N340" s="192"/>
      <c r="O340" s="192"/>
      <c r="P340" s="192"/>
      <c r="Q340" s="192"/>
      <c r="R340" s="192"/>
      <c r="S340" s="192"/>
      <c r="T340" s="193"/>
      <c r="AT340" s="187" t="s">
        <v>548</v>
      </c>
      <c r="AU340" s="187" t="s">
        <v>91</v>
      </c>
      <c r="AV340" s="14" t="s">
        <v>208</v>
      </c>
      <c r="AW340" s="14" t="s">
        <v>30</v>
      </c>
      <c r="AX340" s="14" t="s">
        <v>83</v>
      </c>
      <c r="AY340" s="187" t="s">
        <v>203</v>
      </c>
    </row>
    <row r="341" spans="1:65" s="2" customFormat="1" ht="16.5" customHeight="1">
      <c r="A341" s="33"/>
      <c r="B341" s="154"/>
      <c r="C341" s="155" t="s">
        <v>258</v>
      </c>
      <c r="D341" s="155" t="s">
        <v>204</v>
      </c>
      <c r="E341" s="156" t="s">
        <v>2264</v>
      </c>
      <c r="F341" s="157" t="s">
        <v>2265</v>
      </c>
      <c r="G341" s="158" t="s">
        <v>221</v>
      </c>
      <c r="H341" s="159">
        <v>65.474000000000004</v>
      </c>
      <c r="I341" s="160"/>
      <c r="J341" s="161">
        <f>ROUND(I341*H341,2)</f>
        <v>0</v>
      </c>
      <c r="K341" s="162"/>
      <c r="L341" s="34"/>
      <c r="M341" s="163" t="s">
        <v>1</v>
      </c>
      <c r="N341" s="164" t="s">
        <v>41</v>
      </c>
      <c r="O341" s="62"/>
      <c r="P341" s="165">
        <f>O341*H341</f>
        <v>0</v>
      </c>
      <c r="Q341" s="165">
        <v>0</v>
      </c>
      <c r="R341" s="165">
        <f>Q341*H341</f>
        <v>0</v>
      </c>
      <c r="S341" s="165">
        <v>0</v>
      </c>
      <c r="T341" s="166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7" t="s">
        <v>208</v>
      </c>
      <c r="AT341" s="167" t="s">
        <v>204</v>
      </c>
      <c r="AU341" s="167" t="s">
        <v>91</v>
      </c>
      <c r="AY341" s="18" t="s">
        <v>203</v>
      </c>
      <c r="BE341" s="168">
        <f>IF(N341="základná",J341,0)</f>
        <v>0</v>
      </c>
      <c r="BF341" s="168">
        <f>IF(N341="znížená",J341,0)</f>
        <v>0</v>
      </c>
      <c r="BG341" s="168">
        <f>IF(N341="zákl. prenesená",J341,0)</f>
        <v>0</v>
      </c>
      <c r="BH341" s="168">
        <f>IF(N341="zníž. prenesená",J341,0)</f>
        <v>0</v>
      </c>
      <c r="BI341" s="168">
        <f>IF(N341="nulová",J341,0)</f>
        <v>0</v>
      </c>
      <c r="BJ341" s="18" t="s">
        <v>91</v>
      </c>
      <c r="BK341" s="168">
        <f>ROUND(I341*H341,2)</f>
        <v>0</v>
      </c>
      <c r="BL341" s="18" t="s">
        <v>208</v>
      </c>
      <c r="BM341" s="167" t="s">
        <v>2266</v>
      </c>
    </row>
    <row r="342" spans="1:65" s="15" customFormat="1">
      <c r="B342" s="194"/>
      <c r="D342" s="178" t="s">
        <v>548</v>
      </c>
      <c r="E342" s="195" t="s">
        <v>1</v>
      </c>
      <c r="F342" s="196" t="s">
        <v>2267</v>
      </c>
      <c r="H342" s="195" t="s">
        <v>1</v>
      </c>
      <c r="I342" s="197"/>
      <c r="L342" s="194"/>
      <c r="M342" s="198"/>
      <c r="N342" s="199"/>
      <c r="O342" s="199"/>
      <c r="P342" s="199"/>
      <c r="Q342" s="199"/>
      <c r="R342" s="199"/>
      <c r="S342" s="199"/>
      <c r="T342" s="200"/>
      <c r="AT342" s="195" t="s">
        <v>548</v>
      </c>
      <c r="AU342" s="195" t="s">
        <v>91</v>
      </c>
      <c r="AV342" s="15" t="s">
        <v>83</v>
      </c>
      <c r="AW342" s="15" t="s">
        <v>30</v>
      </c>
      <c r="AX342" s="15" t="s">
        <v>75</v>
      </c>
      <c r="AY342" s="195" t="s">
        <v>203</v>
      </c>
    </row>
    <row r="343" spans="1:65" s="13" customFormat="1">
      <c r="B343" s="177"/>
      <c r="D343" s="178" t="s">
        <v>548</v>
      </c>
      <c r="E343" s="179" t="s">
        <v>1</v>
      </c>
      <c r="F343" s="180" t="s">
        <v>2268</v>
      </c>
      <c r="H343" s="181">
        <v>65.474000000000004</v>
      </c>
      <c r="I343" s="182"/>
      <c r="L343" s="177"/>
      <c r="M343" s="183"/>
      <c r="N343" s="184"/>
      <c r="O343" s="184"/>
      <c r="P343" s="184"/>
      <c r="Q343" s="184"/>
      <c r="R343" s="184"/>
      <c r="S343" s="184"/>
      <c r="T343" s="185"/>
      <c r="AT343" s="179" t="s">
        <v>548</v>
      </c>
      <c r="AU343" s="179" t="s">
        <v>91</v>
      </c>
      <c r="AV343" s="13" t="s">
        <v>91</v>
      </c>
      <c r="AW343" s="13" t="s">
        <v>30</v>
      </c>
      <c r="AX343" s="13" t="s">
        <v>75</v>
      </c>
      <c r="AY343" s="179" t="s">
        <v>203</v>
      </c>
    </row>
    <row r="344" spans="1:65" s="14" customFormat="1">
      <c r="B344" s="186"/>
      <c r="D344" s="178" t="s">
        <v>548</v>
      </c>
      <c r="E344" s="187" t="s">
        <v>1</v>
      </c>
      <c r="F344" s="188" t="s">
        <v>2269</v>
      </c>
      <c r="H344" s="189">
        <v>65.474000000000004</v>
      </c>
      <c r="I344" s="190"/>
      <c r="L344" s="186"/>
      <c r="M344" s="191"/>
      <c r="N344" s="192"/>
      <c r="O344" s="192"/>
      <c r="P344" s="192"/>
      <c r="Q344" s="192"/>
      <c r="R344" s="192"/>
      <c r="S344" s="192"/>
      <c r="T344" s="193"/>
      <c r="AT344" s="187" t="s">
        <v>548</v>
      </c>
      <c r="AU344" s="187" t="s">
        <v>91</v>
      </c>
      <c r="AV344" s="14" t="s">
        <v>208</v>
      </c>
      <c r="AW344" s="14" t="s">
        <v>30</v>
      </c>
      <c r="AX344" s="14" t="s">
        <v>83</v>
      </c>
      <c r="AY344" s="187" t="s">
        <v>203</v>
      </c>
    </row>
    <row r="345" spans="1:65" s="2" customFormat="1" ht="16.5" customHeight="1">
      <c r="A345" s="33"/>
      <c r="B345" s="154"/>
      <c r="C345" s="155" t="s">
        <v>321</v>
      </c>
      <c r="D345" s="155" t="s">
        <v>204</v>
      </c>
      <c r="E345" s="156" t="s">
        <v>2270</v>
      </c>
      <c r="F345" s="157" t="s">
        <v>2271</v>
      </c>
      <c r="G345" s="158" t="s">
        <v>207</v>
      </c>
      <c r="H345" s="159">
        <v>50</v>
      </c>
      <c r="I345" s="160"/>
      <c r="J345" s="161">
        <f>ROUND(I345*H345,2)</f>
        <v>0</v>
      </c>
      <c r="K345" s="162"/>
      <c r="L345" s="34"/>
      <c r="M345" s="163" t="s">
        <v>1</v>
      </c>
      <c r="N345" s="164" t="s">
        <v>41</v>
      </c>
      <c r="O345" s="62"/>
      <c r="P345" s="165">
        <f>O345*H345</f>
        <v>0</v>
      </c>
      <c r="Q345" s="165">
        <v>0</v>
      </c>
      <c r="R345" s="165">
        <f>Q345*H345</f>
        <v>0</v>
      </c>
      <c r="S345" s="165">
        <v>0</v>
      </c>
      <c r="T345" s="166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7" t="s">
        <v>2272</v>
      </c>
      <c r="AT345" s="167" t="s">
        <v>204</v>
      </c>
      <c r="AU345" s="167" t="s">
        <v>91</v>
      </c>
      <c r="AY345" s="18" t="s">
        <v>203</v>
      </c>
      <c r="BE345" s="168">
        <f>IF(N345="základná",J345,0)</f>
        <v>0</v>
      </c>
      <c r="BF345" s="168">
        <f>IF(N345="znížená",J345,0)</f>
        <v>0</v>
      </c>
      <c r="BG345" s="168">
        <f>IF(N345="zákl. prenesená",J345,0)</f>
        <v>0</v>
      </c>
      <c r="BH345" s="168">
        <f>IF(N345="zníž. prenesená",J345,0)</f>
        <v>0</v>
      </c>
      <c r="BI345" s="168">
        <f>IF(N345="nulová",J345,0)</f>
        <v>0</v>
      </c>
      <c r="BJ345" s="18" t="s">
        <v>91</v>
      </c>
      <c r="BK345" s="168">
        <f>ROUND(I345*H345,2)</f>
        <v>0</v>
      </c>
      <c r="BL345" s="18" t="s">
        <v>2272</v>
      </c>
      <c r="BM345" s="167" t="s">
        <v>2273</v>
      </c>
    </row>
    <row r="346" spans="1:65" s="13" customFormat="1">
      <c r="B346" s="177"/>
      <c r="D346" s="178" t="s">
        <v>548</v>
      </c>
      <c r="E346" s="179" t="s">
        <v>1</v>
      </c>
      <c r="F346" s="180" t="s">
        <v>297</v>
      </c>
      <c r="H346" s="181">
        <v>50</v>
      </c>
      <c r="I346" s="182"/>
      <c r="L346" s="177"/>
      <c r="M346" s="183"/>
      <c r="N346" s="184"/>
      <c r="O346" s="184"/>
      <c r="P346" s="184"/>
      <c r="Q346" s="184"/>
      <c r="R346" s="184"/>
      <c r="S346" s="184"/>
      <c r="T346" s="185"/>
      <c r="AT346" s="179" t="s">
        <v>548</v>
      </c>
      <c r="AU346" s="179" t="s">
        <v>91</v>
      </c>
      <c r="AV346" s="13" t="s">
        <v>91</v>
      </c>
      <c r="AW346" s="13" t="s">
        <v>30</v>
      </c>
      <c r="AX346" s="13" t="s">
        <v>75</v>
      </c>
      <c r="AY346" s="179" t="s">
        <v>203</v>
      </c>
    </row>
    <row r="347" spans="1:65" s="14" customFormat="1">
      <c r="B347" s="186"/>
      <c r="D347" s="178" t="s">
        <v>548</v>
      </c>
      <c r="E347" s="187" t="s">
        <v>1</v>
      </c>
      <c r="F347" s="188" t="s">
        <v>2254</v>
      </c>
      <c r="H347" s="189">
        <v>50</v>
      </c>
      <c r="I347" s="190"/>
      <c r="L347" s="186"/>
      <c r="M347" s="191"/>
      <c r="N347" s="192"/>
      <c r="O347" s="192"/>
      <c r="P347" s="192"/>
      <c r="Q347" s="192"/>
      <c r="R347" s="192"/>
      <c r="S347" s="192"/>
      <c r="T347" s="193"/>
      <c r="AT347" s="187" t="s">
        <v>548</v>
      </c>
      <c r="AU347" s="187" t="s">
        <v>91</v>
      </c>
      <c r="AV347" s="14" t="s">
        <v>208</v>
      </c>
      <c r="AW347" s="14" t="s">
        <v>30</v>
      </c>
      <c r="AX347" s="14" t="s">
        <v>83</v>
      </c>
      <c r="AY347" s="187" t="s">
        <v>203</v>
      </c>
    </row>
    <row r="348" spans="1:65" s="12" customFormat="1" ht="22.9" customHeight="1">
      <c r="B348" s="143"/>
      <c r="D348" s="144" t="s">
        <v>74</v>
      </c>
      <c r="E348" s="169" t="s">
        <v>690</v>
      </c>
      <c r="F348" s="169" t="s">
        <v>691</v>
      </c>
      <c r="I348" s="146"/>
      <c r="J348" s="170">
        <f>BK348</f>
        <v>0</v>
      </c>
      <c r="L348" s="143"/>
      <c r="M348" s="148"/>
      <c r="N348" s="149"/>
      <c r="O348" s="149"/>
      <c r="P348" s="150">
        <f>SUM(P349:P353)</f>
        <v>0</v>
      </c>
      <c r="Q348" s="149"/>
      <c r="R348" s="150">
        <f>SUM(R349:R353)</f>
        <v>0</v>
      </c>
      <c r="S348" s="149"/>
      <c r="T348" s="151">
        <f>SUM(T349:T353)</f>
        <v>0</v>
      </c>
      <c r="AR348" s="144" t="s">
        <v>83</v>
      </c>
      <c r="AT348" s="152" t="s">
        <v>74</v>
      </c>
      <c r="AU348" s="152" t="s">
        <v>83</v>
      </c>
      <c r="AY348" s="144" t="s">
        <v>203</v>
      </c>
      <c r="BK348" s="153">
        <f>SUM(BK349:BK353)</f>
        <v>0</v>
      </c>
    </row>
    <row r="349" spans="1:65" s="2" customFormat="1" ht="16.5" customHeight="1">
      <c r="A349" s="33"/>
      <c r="B349" s="154"/>
      <c r="C349" s="155" t="s">
        <v>262</v>
      </c>
      <c r="D349" s="155" t="s">
        <v>204</v>
      </c>
      <c r="E349" s="156" t="s">
        <v>2274</v>
      </c>
      <c r="F349" s="157" t="s">
        <v>2275</v>
      </c>
      <c r="G349" s="158" t="s">
        <v>249</v>
      </c>
      <c r="H349" s="159">
        <v>126.047</v>
      </c>
      <c r="I349" s="160"/>
      <c r="J349" s="161">
        <f>ROUND(I349*H349,2)</f>
        <v>0</v>
      </c>
      <c r="K349" s="162"/>
      <c r="L349" s="34"/>
      <c r="M349" s="163" t="s">
        <v>1</v>
      </c>
      <c r="N349" s="164" t="s">
        <v>41</v>
      </c>
      <c r="O349" s="62"/>
      <c r="P349" s="165">
        <f>O349*H349</f>
        <v>0</v>
      </c>
      <c r="Q349" s="165">
        <v>0</v>
      </c>
      <c r="R349" s="165">
        <f>Q349*H349</f>
        <v>0</v>
      </c>
      <c r="S349" s="165">
        <v>0</v>
      </c>
      <c r="T349" s="166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7" t="s">
        <v>208</v>
      </c>
      <c r="AT349" s="167" t="s">
        <v>204</v>
      </c>
      <c r="AU349" s="167" t="s">
        <v>91</v>
      </c>
      <c r="AY349" s="18" t="s">
        <v>203</v>
      </c>
      <c r="BE349" s="168">
        <f>IF(N349="základná",J349,0)</f>
        <v>0</v>
      </c>
      <c r="BF349" s="168">
        <f>IF(N349="znížená",J349,0)</f>
        <v>0</v>
      </c>
      <c r="BG349" s="168">
        <f>IF(N349="zákl. prenesená",J349,0)</f>
        <v>0</v>
      </c>
      <c r="BH349" s="168">
        <f>IF(N349="zníž. prenesená",J349,0)</f>
        <v>0</v>
      </c>
      <c r="BI349" s="168">
        <f>IF(N349="nulová",J349,0)</f>
        <v>0</v>
      </c>
      <c r="BJ349" s="18" t="s">
        <v>91</v>
      </c>
      <c r="BK349" s="168">
        <f>ROUND(I349*H349,2)</f>
        <v>0</v>
      </c>
      <c r="BL349" s="18" t="s">
        <v>208</v>
      </c>
      <c r="BM349" s="167" t="s">
        <v>2276</v>
      </c>
    </row>
    <row r="350" spans="1:65" s="2" customFormat="1" ht="21.75" customHeight="1">
      <c r="A350" s="33"/>
      <c r="B350" s="154"/>
      <c r="C350" s="155" t="s">
        <v>328</v>
      </c>
      <c r="D350" s="155" t="s">
        <v>204</v>
      </c>
      <c r="E350" s="156" t="s">
        <v>698</v>
      </c>
      <c r="F350" s="157" t="s">
        <v>699</v>
      </c>
      <c r="G350" s="158" t="s">
        <v>249</v>
      </c>
      <c r="H350" s="159">
        <v>126.047</v>
      </c>
      <c r="I350" s="160"/>
      <c r="J350" s="161">
        <f>ROUND(I350*H350,2)</f>
        <v>0</v>
      </c>
      <c r="K350" s="162"/>
      <c r="L350" s="34"/>
      <c r="M350" s="163" t="s">
        <v>1</v>
      </c>
      <c r="N350" s="164" t="s">
        <v>41</v>
      </c>
      <c r="O350" s="62"/>
      <c r="P350" s="165">
        <f>O350*H350</f>
        <v>0</v>
      </c>
      <c r="Q350" s="165">
        <v>0</v>
      </c>
      <c r="R350" s="165">
        <f>Q350*H350</f>
        <v>0</v>
      </c>
      <c r="S350" s="165">
        <v>0</v>
      </c>
      <c r="T350" s="166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7" t="s">
        <v>208</v>
      </c>
      <c r="AT350" s="167" t="s">
        <v>204</v>
      </c>
      <c r="AU350" s="167" t="s">
        <v>91</v>
      </c>
      <c r="AY350" s="18" t="s">
        <v>203</v>
      </c>
      <c r="BE350" s="168">
        <f>IF(N350="základná",J350,0)</f>
        <v>0</v>
      </c>
      <c r="BF350" s="168">
        <f>IF(N350="znížená",J350,0)</f>
        <v>0</v>
      </c>
      <c r="BG350" s="168">
        <f>IF(N350="zákl. prenesená",J350,0)</f>
        <v>0</v>
      </c>
      <c r="BH350" s="168">
        <f>IF(N350="zníž. prenesená",J350,0)</f>
        <v>0</v>
      </c>
      <c r="BI350" s="168">
        <f>IF(N350="nulová",J350,0)</f>
        <v>0</v>
      </c>
      <c r="BJ350" s="18" t="s">
        <v>91</v>
      </c>
      <c r="BK350" s="168">
        <f>ROUND(I350*H350,2)</f>
        <v>0</v>
      </c>
      <c r="BL350" s="18" t="s">
        <v>208</v>
      </c>
      <c r="BM350" s="167" t="s">
        <v>2277</v>
      </c>
    </row>
    <row r="351" spans="1:65" s="2" customFormat="1" ht="24.2" customHeight="1">
      <c r="A351" s="33"/>
      <c r="B351" s="154"/>
      <c r="C351" s="155" t="s">
        <v>265</v>
      </c>
      <c r="D351" s="155" t="s">
        <v>204</v>
      </c>
      <c r="E351" s="156" t="s">
        <v>2278</v>
      </c>
      <c r="F351" s="157" t="s">
        <v>2279</v>
      </c>
      <c r="G351" s="158" t="s">
        <v>249</v>
      </c>
      <c r="H351" s="159">
        <v>630.23500000000001</v>
      </c>
      <c r="I351" s="160"/>
      <c r="J351" s="161">
        <f>ROUND(I351*H351,2)</f>
        <v>0</v>
      </c>
      <c r="K351" s="162"/>
      <c r="L351" s="34"/>
      <c r="M351" s="163" t="s">
        <v>1</v>
      </c>
      <c r="N351" s="164" t="s">
        <v>41</v>
      </c>
      <c r="O351" s="62"/>
      <c r="P351" s="165">
        <f>O351*H351</f>
        <v>0</v>
      </c>
      <c r="Q351" s="165">
        <v>0</v>
      </c>
      <c r="R351" s="165">
        <f>Q351*H351</f>
        <v>0</v>
      </c>
      <c r="S351" s="165">
        <v>0</v>
      </c>
      <c r="T351" s="166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7" t="s">
        <v>208</v>
      </c>
      <c r="AT351" s="167" t="s">
        <v>204</v>
      </c>
      <c r="AU351" s="167" t="s">
        <v>91</v>
      </c>
      <c r="AY351" s="18" t="s">
        <v>203</v>
      </c>
      <c r="BE351" s="168">
        <f>IF(N351="základná",J351,0)</f>
        <v>0</v>
      </c>
      <c r="BF351" s="168">
        <f>IF(N351="znížená",J351,0)</f>
        <v>0</v>
      </c>
      <c r="BG351" s="168">
        <f>IF(N351="zákl. prenesená",J351,0)</f>
        <v>0</v>
      </c>
      <c r="BH351" s="168">
        <f>IF(N351="zníž. prenesená",J351,0)</f>
        <v>0</v>
      </c>
      <c r="BI351" s="168">
        <f>IF(N351="nulová",J351,0)</f>
        <v>0</v>
      </c>
      <c r="BJ351" s="18" t="s">
        <v>91</v>
      </c>
      <c r="BK351" s="168">
        <f>ROUND(I351*H351,2)</f>
        <v>0</v>
      </c>
      <c r="BL351" s="18" t="s">
        <v>208</v>
      </c>
      <c r="BM351" s="167" t="s">
        <v>2280</v>
      </c>
    </row>
    <row r="352" spans="1:65" s="13" customFormat="1">
      <c r="B352" s="177"/>
      <c r="D352" s="178" t="s">
        <v>548</v>
      </c>
      <c r="F352" s="180" t="s">
        <v>2281</v>
      </c>
      <c r="H352" s="181">
        <v>630.23500000000001</v>
      </c>
      <c r="I352" s="182"/>
      <c r="L352" s="177"/>
      <c r="M352" s="183"/>
      <c r="N352" s="184"/>
      <c r="O352" s="184"/>
      <c r="P352" s="184"/>
      <c r="Q352" s="184"/>
      <c r="R352" s="184"/>
      <c r="S352" s="184"/>
      <c r="T352" s="185"/>
      <c r="AT352" s="179" t="s">
        <v>548</v>
      </c>
      <c r="AU352" s="179" t="s">
        <v>91</v>
      </c>
      <c r="AV352" s="13" t="s">
        <v>91</v>
      </c>
      <c r="AW352" s="13" t="s">
        <v>3</v>
      </c>
      <c r="AX352" s="13" t="s">
        <v>83</v>
      </c>
      <c r="AY352" s="179" t="s">
        <v>203</v>
      </c>
    </row>
    <row r="353" spans="1:65" s="2" customFormat="1" ht="24.2" customHeight="1">
      <c r="A353" s="33"/>
      <c r="B353" s="154"/>
      <c r="C353" s="155" t="s">
        <v>337</v>
      </c>
      <c r="D353" s="155" t="s">
        <v>204</v>
      </c>
      <c r="E353" s="156" t="s">
        <v>707</v>
      </c>
      <c r="F353" s="157" t="s">
        <v>4229</v>
      </c>
      <c r="G353" s="158" t="s">
        <v>249</v>
      </c>
      <c r="H353" s="159">
        <v>126.047</v>
      </c>
      <c r="I353" s="160"/>
      <c r="J353" s="161">
        <f>ROUND(I353*H353,2)</f>
        <v>0</v>
      </c>
      <c r="K353" s="162"/>
      <c r="L353" s="34"/>
      <c r="M353" s="163" t="s">
        <v>1</v>
      </c>
      <c r="N353" s="164" t="s">
        <v>41</v>
      </c>
      <c r="O353" s="62"/>
      <c r="P353" s="165">
        <f>O353*H353</f>
        <v>0</v>
      </c>
      <c r="Q353" s="165">
        <v>0</v>
      </c>
      <c r="R353" s="165">
        <f>Q353*H353</f>
        <v>0</v>
      </c>
      <c r="S353" s="165">
        <v>0</v>
      </c>
      <c r="T353" s="166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7" t="s">
        <v>208</v>
      </c>
      <c r="AT353" s="167" t="s">
        <v>204</v>
      </c>
      <c r="AU353" s="167" t="s">
        <v>91</v>
      </c>
      <c r="AY353" s="18" t="s">
        <v>203</v>
      </c>
      <c r="BE353" s="168">
        <f>IF(N353="základná",J353,0)</f>
        <v>0</v>
      </c>
      <c r="BF353" s="168">
        <f>IF(N353="znížená",J353,0)</f>
        <v>0</v>
      </c>
      <c r="BG353" s="168">
        <f>IF(N353="zákl. prenesená",J353,0)</f>
        <v>0</v>
      </c>
      <c r="BH353" s="168">
        <f>IF(N353="zníž. prenesená",J353,0)</f>
        <v>0</v>
      </c>
      <c r="BI353" s="168">
        <f>IF(N353="nulová",J353,0)</f>
        <v>0</v>
      </c>
      <c r="BJ353" s="18" t="s">
        <v>91</v>
      </c>
      <c r="BK353" s="168">
        <f>ROUND(I353*H353,2)</f>
        <v>0</v>
      </c>
      <c r="BL353" s="18" t="s">
        <v>208</v>
      </c>
      <c r="BM353" s="167" t="s">
        <v>2282</v>
      </c>
    </row>
    <row r="354" spans="1:65" s="12" customFormat="1" ht="22.9" customHeight="1">
      <c r="B354" s="143"/>
      <c r="D354" s="144" t="s">
        <v>74</v>
      </c>
      <c r="E354" s="169" t="s">
        <v>1183</v>
      </c>
      <c r="F354" s="169" t="s">
        <v>1220</v>
      </c>
      <c r="I354" s="146"/>
      <c r="J354" s="170">
        <f>BK354</f>
        <v>0</v>
      </c>
      <c r="L354" s="143"/>
      <c r="M354" s="148"/>
      <c r="N354" s="149"/>
      <c r="O354" s="149"/>
      <c r="P354" s="150">
        <f>P355</f>
        <v>0</v>
      </c>
      <c r="Q354" s="149"/>
      <c r="R354" s="150">
        <f>R355</f>
        <v>0</v>
      </c>
      <c r="S354" s="149"/>
      <c r="T354" s="151">
        <f>T355</f>
        <v>0</v>
      </c>
      <c r="AR354" s="144" t="s">
        <v>83</v>
      </c>
      <c r="AT354" s="152" t="s">
        <v>74</v>
      </c>
      <c r="AU354" s="152" t="s">
        <v>83</v>
      </c>
      <c r="AY354" s="144" t="s">
        <v>203</v>
      </c>
      <c r="BK354" s="153">
        <f>BK355</f>
        <v>0</v>
      </c>
    </row>
    <row r="355" spans="1:65" s="2" customFormat="1" ht="33" customHeight="1">
      <c r="A355" s="33"/>
      <c r="B355" s="154"/>
      <c r="C355" s="155" t="s">
        <v>271</v>
      </c>
      <c r="D355" s="155" t="s">
        <v>204</v>
      </c>
      <c r="E355" s="156" t="s">
        <v>2283</v>
      </c>
      <c r="F355" s="157" t="s">
        <v>2284</v>
      </c>
      <c r="G355" s="158" t="s">
        <v>249</v>
      </c>
      <c r="H355" s="159">
        <v>96.149000000000001</v>
      </c>
      <c r="I355" s="160"/>
      <c r="J355" s="161">
        <f>ROUND(I355*H355,2)</f>
        <v>0</v>
      </c>
      <c r="K355" s="162"/>
      <c r="L355" s="34"/>
      <c r="M355" s="163" t="s">
        <v>1</v>
      </c>
      <c r="N355" s="164" t="s">
        <v>41</v>
      </c>
      <c r="O355" s="62"/>
      <c r="P355" s="165">
        <f>O355*H355</f>
        <v>0</v>
      </c>
      <c r="Q355" s="165">
        <v>0</v>
      </c>
      <c r="R355" s="165">
        <f>Q355*H355</f>
        <v>0</v>
      </c>
      <c r="S355" s="165">
        <v>0</v>
      </c>
      <c r="T355" s="166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7" t="s">
        <v>208</v>
      </c>
      <c r="AT355" s="167" t="s">
        <v>204</v>
      </c>
      <c r="AU355" s="167" t="s">
        <v>91</v>
      </c>
      <c r="AY355" s="18" t="s">
        <v>203</v>
      </c>
      <c r="BE355" s="168">
        <f>IF(N355="základná",J355,0)</f>
        <v>0</v>
      </c>
      <c r="BF355" s="168">
        <f>IF(N355="znížená",J355,0)</f>
        <v>0</v>
      </c>
      <c r="BG355" s="168">
        <f>IF(N355="zákl. prenesená",J355,0)</f>
        <v>0</v>
      </c>
      <c r="BH355" s="168">
        <f>IF(N355="zníž. prenesená",J355,0)</f>
        <v>0</v>
      </c>
      <c r="BI355" s="168">
        <f>IF(N355="nulová",J355,0)</f>
        <v>0</v>
      </c>
      <c r="BJ355" s="18" t="s">
        <v>91</v>
      </c>
      <c r="BK355" s="168">
        <f>ROUND(I355*H355,2)</f>
        <v>0</v>
      </c>
      <c r="BL355" s="18" t="s">
        <v>208</v>
      </c>
      <c r="BM355" s="167" t="s">
        <v>2285</v>
      </c>
    </row>
    <row r="356" spans="1:65" s="12" customFormat="1" ht="25.9" customHeight="1">
      <c r="B356" s="143"/>
      <c r="D356" s="144" t="s">
        <v>74</v>
      </c>
      <c r="E356" s="145" t="s">
        <v>1761</v>
      </c>
      <c r="F356" s="145" t="s">
        <v>2286</v>
      </c>
      <c r="I356" s="146"/>
      <c r="J356" s="147">
        <f>BK356</f>
        <v>0</v>
      </c>
      <c r="L356" s="143"/>
      <c r="M356" s="148"/>
      <c r="N356" s="149"/>
      <c r="O356" s="149"/>
      <c r="P356" s="150">
        <f>P357+P430+P440+P491+P682+P687</f>
        <v>0</v>
      </c>
      <c r="Q356" s="149"/>
      <c r="R356" s="150">
        <f>R357+R430+R440+R491+R682+R687</f>
        <v>26.728794930000003</v>
      </c>
      <c r="S356" s="149"/>
      <c r="T356" s="151">
        <f>T357+T430+T440+T491+T682+T687</f>
        <v>0</v>
      </c>
      <c r="AR356" s="144" t="s">
        <v>208</v>
      </c>
      <c r="AT356" s="152" t="s">
        <v>74</v>
      </c>
      <c r="AU356" s="152" t="s">
        <v>75</v>
      </c>
      <c r="AY356" s="144" t="s">
        <v>203</v>
      </c>
      <c r="BK356" s="153">
        <f>BK357+BK430+BK440+BK491+BK682+BK687</f>
        <v>0</v>
      </c>
    </row>
    <row r="357" spans="1:65" s="12" customFormat="1" ht="22.9" customHeight="1">
      <c r="B357" s="143"/>
      <c r="D357" s="144" t="s">
        <v>74</v>
      </c>
      <c r="E357" s="169" t="s">
        <v>1229</v>
      </c>
      <c r="F357" s="169" t="s">
        <v>1230</v>
      </c>
      <c r="I357" s="146"/>
      <c r="J357" s="170">
        <f>BK357</f>
        <v>0</v>
      </c>
      <c r="L357" s="143"/>
      <c r="M357" s="148"/>
      <c r="N357" s="149"/>
      <c r="O357" s="149"/>
      <c r="P357" s="150">
        <f>SUM(P358:P429)</f>
        <v>0</v>
      </c>
      <c r="Q357" s="149"/>
      <c r="R357" s="150">
        <f>SUM(R358:R429)</f>
        <v>0.75315826000000008</v>
      </c>
      <c r="S357" s="149"/>
      <c r="T357" s="151">
        <f>SUM(T358:T429)</f>
        <v>0</v>
      </c>
      <c r="AR357" s="144" t="s">
        <v>91</v>
      </c>
      <c r="AT357" s="152" t="s">
        <v>74</v>
      </c>
      <c r="AU357" s="152" t="s">
        <v>83</v>
      </c>
      <c r="AY357" s="144" t="s">
        <v>203</v>
      </c>
      <c r="BK357" s="153">
        <f>SUM(BK358:BK429)</f>
        <v>0</v>
      </c>
    </row>
    <row r="358" spans="1:65" s="2" customFormat="1" ht="24.2" customHeight="1">
      <c r="A358" s="33"/>
      <c r="B358" s="154"/>
      <c r="C358" s="155" t="s">
        <v>345</v>
      </c>
      <c r="D358" s="155" t="s">
        <v>204</v>
      </c>
      <c r="E358" s="156" t="s">
        <v>2287</v>
      </c>
      <c r="F358" s="157" t="s">
        <v>2288</v>
      </c>
      <c r="G358" s="158" t="s">
        <v>221</v>
      </c>
      <c r="H358" s="159">
        <v>76.843000000000004</v>
      </c>
      <c r="I358" s="160"/>
      <c r="J358" s="161">
        <f>ROUND(I358*H358,2)</f>
        <v>0</v>
      </c>
      <c r="K358" s="162"/>
      <c r="L358" s="34"/>
      <c r="M358" s="163" t="s">
        <v>1</v>
      </c>
      <c r="N358" s="164" t="s">
        <v>41</v>
      </c>
      <c r="O358" s="62"/>
      <c r="P358" s="165">
        <f>O358*H358</f>
        <v>0</v>
      </c>
      <c r="Q358" s="165">
        <v>3.5000000000000001E-3</v>
      </c>
      <c r="R358" s="165">
        <f>Q358*H358</f>
        <v>0.26895050000000004</v>
      </c>
      <c r="S358" s="165">
        <v>0</v>
      </c>
      <c r="T358" s="166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7" t="s">
        <v>226</v>
      </c>
      <c r="AT358" s="167" t="s">
        <v>204</v>
      </c>
      <c r="AU358" s="167" t="s">
        <v>91</v>
      </c>
      <c r="AY358" s="18" t="s">
        <v>203</v>
      </c>
      <c r="BE358" s="168">
        <f>IF(N358="základná",J358,0)</f>
        <v>0</v>
      </c>
      <c r="BF358" s="168">
        <f>IF(N358="znížená",J358,0)</f>
        <v>0</v>
      </c>
      <c r="BG358" s="168">
        <f>IF(N358="zákl. prenesená",J358,0)</f>
        <v>0</v>
      </c>
      <c r="BH358" s="168">
        <f>IF(N358="zníž. prenesená",J358,0)</f>
        <v>0</v>
      </c>
      <c r="BI358" s="168">
        <f>IF(N358="nulová",J358,0)</f>
        <v>0</v>
      </c>
      <c r="BJ358" s="18" t="s">
        <v>91</v>
      </c>
      <c r="BK358" s="168">
        <f>ROUND(I358*H358,2)</f>
        <v>0</v>
      </c>
      <c r="BL358" s="18" t="s">
        <v>226</v>
      </c>
      <c r="BM358" s="167" t="s">
        <v>2289</v>
      </c>
    </row>
    <row r="359" spans="1:65" s="15" customFormat="1">
      <c r="B359" s="194"/>
      <c r="D359" s="178" t="s">
        <v>548</v>
      </c>
      <c r="E359" s="195" t="s">
        <v>1</v>
      </c>
      <c r="F359" s="196" t="s">
        <v>2290</v>
      </c>
      <c r="H359" s="195" t="s">
        <v>1</v>
      </c>
      <c r="I359" s="197"/>
      <c r="L359" s="194"/>
      <c r="M359" s="198"/>
      <c r="N359" s="199"/>
      <c r="O359" s="199"/>
      <c r="P359" s="199"/>
      <c r="Q359" s="199"/>
      <c r="R359" s="199"/>
      <c r="S359" s="199"/>
      <c r="T359" s="200"/>
      <c r="AT359" s="195" t="s">
        <v>548</v>
      </c>
      <c r="AU359" s="195" t="s">
        <v>91</v>
      </c>
      <c r="AV359" s="15" t="s">
        <v>83</v>
      </c>
      <c r="AW359" s="15" t="s">
        <v>30</v>
      </c>
      <c r="AX359" s="15" t="s">
        <v>75</v>
      </c>
      <c r="AY359" s="195" t="s">
        <v>203</v>
      </c>
    </row>
    <row r="360" spans="1:65" s="13" customFormat="1">
      <c r="B360" s="177"/>
      <c r="D360" s="178" t="s">
        <v>548</v>
      </c>
      <c r="E360" s="179" t="s">
        <v>1</v>
      </c>
      <c r="F360" s="180" t="s">
        <v>4240</v>
      </c>
      <c r="H360" s="181">
        <v>4.4580000000000002</v>
      </c>
      <c r="I360" s="182"/>
      <c r="L360" s="177"/>
      <c r="M360" s="183"/>
      <c r="N360" s="184"/>
      <c r="O360" s="184"/>
      <c r="P360" s="184"/>
      <c r="Q360" s="184"/>
      <c r="R360" s="184"/>
      <c r="S360" s="184"/>
      <c r="T360" s="185"/>
      <c r="AT360" s="179" t="s">
        <v>548</v>
      </c>
      <c r="AU360" s="179" t="s">
        <v>91</v>
      </c>
      <c r="AV360" s="13" t="s">
        <v>91</v>
      </c>
      <c r="AW360" s="13" t="s">
        <v>30</v>
      </c>
      <c r="AX360" s="13" t="s">
        <v>75</v>
      </c>
      <c r="AY360" s="179" t="s">
        <v>203</v>
      </c>
    </row>
    <row r="361" spans="1:65" s="16" customFormat="1">
      <c r="B361" s="201"/>
      <c r="D361" s="178" t="s">
        <v>548</v>
      </c>
      <c r="E361" s="202" t="s">
        <v>1</v>
      </c>
      <c r="F361" s="203" t="s">
        <v>2291</v>
      </c>
      <c r="H361" s="204">
        <v>4.4580000000000002</v>
      </c>
      <c r="I361" s="205"/>
      <c r="L361" s="201"/>
      <c r="M361" s="206"/>
      <c r="N361" s="207"/>
      <c r="O361" s="207"/>
      <c r="P361" s="207"/>
      <c r="Q361" s="207"/>
      <c r="R361" s="207"/>
      <c r="S361" s="207"/>
      <c r="T361" s="208"/>
      <c r="AT361" s="202" t="s">
        <v>548</v>
      </c>
      <c r="AU361" s="202" t="s">
        <v>91</v>
      </c>
      <c r="AV361" s="16" t="s">
        <v>215</v>
      </c>
      <c r="AW361" s="16" t="s">
        <v>30</v>
      </c>
      <c r="AX361" s="16" t="s">
        <v>75</v>
      </c>
      <c r="AY361" s="202" t="s">
        <v>203</v>
      </c>
    </row>
    <row r="362" spans="1:65" s="13" customFormat="1">
      <c r="B362" s="177"/>
      <c r="D362" s="178" t="s">
        <v>548</v>
      </c>
      <c r="E362" s="179" t="s">
        <v>1</v>
      </c>
      <c r="F362" s="180" t="s">
        <v>2292</v>
      </c>
      <c r="H362" s="181">
        <v>1.2150000000000001</v>
      </c>
      <c r="I362" s="182"/>
      <c r="L362" s="177"/>
      <c r="M362" s="183"/>
      <c r="N362" s="184"/>
      <c r="O362" s="184"/>
      <c r="P362" s="184"/>
      <c r="Q362" s="184"/>
      <c r="R362" s="184"/>
      <c r="S362" s="184"/>
      <c r="T362" s="185"/>
      <c r="AT362" s="179" t="s">
        <v>548</v>
      </c>
      <c r="AU362" s="179" t="s">
        <v>91</v>
      </c>
      <c r="AV362" s="13" t="s">
        <v>91</v>
      </c>
      <c r="AW362" s="13" t="s">
        <v>30</v>
      </c>
      <c r="AX362" s="13" t="s">
        <v>75</v>
      </c>
      <c r="AY362" s="179" t="s">
        <v>203</v>
      </c>
    </row>
    <row r="363" spans="1:65" s="13" customFormat="1">
      <c r="B363" s="177"/>
      <c r="D363" s="178" t="s">
        <v>548</v>
      </c>
      <c r="E363" s="179" t="s">
        <v>1</v>
      </c>
      <c r="F363" s="180" t="s">
        <v>2293</v>
      </c>
      <c r="H363" s="181">
        <v>1.2150000000000001</v>
      </c>
      <c r="I363" s="182"/>
      <c r="L363" s="177"/>
      <c r="M363" s="183"/>
      <c r="N363" s="184"/>
      <c r="O363" s="184"/>
      <c r="P363" s="184"/>
      <c r="Q363" s="184"/>
      <c r="R363" s="184"/>
      <c r="S363" s="184"/>
      <c r="T363" s="185"/>
      <c r="AT363" s="179" t="s">
        <v>548</v>
      </c>
      <c r="AU363" s="179" t="s">
        <v>91</v>
      </c>
      <c r="AV363" s="13" t="s">
        <v>91</v>
      </c>
      <c r="AW363" s="13" t="s">
        <v>30</v>
      </c>
      <c r="AX363" s="13" t="s">
        <v>75</v>
      </c>
      <c r="AY363" s="179" t="s">
        <v>203</v>
      </c>
    </row>
    <row r="364" spans="1:65" s="13" customFormat="1">
      <c r="B364" s="177"/>
      <c r="D364" s="178" t="s">
        <v>548</v>
      </c>
      <c r="E364" s="179" t="s">
        <v>1</v>
      </c>
      <c r="F364" s="180" t="s">
        <v>2294</v>
      </c>
      <c r="H364" s="181">
        <v>68.225999999999999</v>
      </c>
      <c r="I364" s="182"/>
      <c r="L364" s="177"/>
      <c r="M364" s="183"/>
      <c r="N364" s="184"/>
      <c r="O364" s="184"/>
      <c r="P364" s="184"/>
      <c r="Q364" s="184"/>
      <c r="R364" s="184"/>
      <c r="S364" s="184"/>
      <c r="T364" s="185"/>
      <c r="AT364" s="179" t="s">
        <v>548</v>
      </c>
      <c r="AU364" s="179" t="s">
        <v>91</v>
      </c>
      <c r="AV364" s="13" t="s">
        <v>91</v>
      </c>
      <c r="AW364" s="13" t="s">
        <v>30</v>
      </c>
      <c r="AX364" s="13" t="s">
        <v>75</v>
      </c>
      <c r="AY364" s="179" t="s">
        <v>203</v>
      </c>
    </row>
    <row r="365" spans="1:65" s="16" customFormat="1">
      <c r="B365" s="201"/>
      <c r="D365" s="178" t="s">
        <v>548</v>
      </c>
      <c r="E365" s="202" t="s">
        <v>1</v>
      </c>
      <c r="F365" s="203" t="s">
        <v>2113</v>
      </c>
      <c r="H365" s="204">
        <v>70.656000000000006</v>
      </c>
      <c r="I365" s="205"/>
      <c r="L365" s="201"/>
      <c r="M365" s="206"/>
      <c r="N365" s="207"/>
      <c r="O365" s="207"/>
      <c r="P365" s="207"/>
      <c r="Q365" s="207"/>
      <c r="R365" s="207"/>
      <c r="S365" s="207"/>
      <c r="T365" s="208"/>
      <c r="AT365" s="202" t="s">
        <v>548</v>
      </c>
      <c r="AU365" s="202" t="s">
        <v>91</v>
      </c>
      <c r="AV365" s="16" t="s">
        <v>215</v>
      </c>
      <c r="AW365" s="16" t="s">
        <v>30</v>
      </c>
      <c r="AX365" s="16" t="s">
        <v>75</v>
      </c>
      <c r="AY365" s="202" t="s">
        <v>203</v>
      </c>
    </row>
    <row r="366" spans="1:65" s="15" customFormat="1">
      <c r="B366" s="194"/>
      <c r="D366" s="178" t="s">
        <v>548</v>
      </c>
      <c r="E366" s="195" t="s">
        <v>1</v>
      </c>
      <c r="F366" s="196" t="s">
        <v>2114</v>
      </c>
      <c r="H366" s="195" t="s">
        <v>1</v>
      </c>
      <c r="I366" s="197"/>
      <c r="L366" s="194"/>
      <c r="M366" s="198"/>
      <c r="N366" s="199"/>
      <c r="O366" s="199"/>
      <c r="P366" s="199"/>
      <c r="Q366" s="199"/>
      <c r="R366" s="199"/>
      <c r="S366" s="199"/>
      <c r="T366" s="200"/>
      <c r="AT366" s="195" t="s">
        <v>548</v>
      </c>
      <c r="AU366" s="195" t="s">
        <v>91</v>
      </c>
      <c r="AV366" s="15" t="s">
        <v>83</v>
      </c>
      <c r="AW366" s="15" t="s">
        <v>30</v>
      </c>
      <c r="AX366" s="15" t="s">
        <v>75</v>
      </c>
      <c r="AY366" s="195" t="s">
        <v>203</v>
      </c>
    </row>
    <row r="367" spans="1:65" s="13" customFormat="1">
      <c r="B367" s="177"/>
      <c r="D367" s="178" t="s">
        <v>548</v>
      </c>
      <c r="E367" s="179" t="s">
        <v>1</v>
      </c>
      <c r="F367" s="180" t="s">
        <v>2295</v>
      </c>
      <c r="H367" s="181">
        <v>1.7290000000000001</v>
      </c>
      <c r="I367" s="182"/>
      <c r="L367" s="177"/>
      <c r="M367" s="183"/>
      <c r="N367" s="184"/>
      <c r="O367" s="184"/>
      <c r="P367" s="184"/>
      <c r="Q367" s="184"/>
      <c r="R367" s="184"/>
      <c r="S367" s="184"/>
      <c r="T367" s="185"/>
      <c r="AT367" s="179" t="s">
        <v>548</v>
      </c>
      <c r="AU367" s="179" t="s">
        <v>91</v>
      </c>
      <c r="AV367" s="13" t="s">
        <v>91</v>
      </c>
      <c r="AW367" s="13" t="s">
        <v>30</v>
      </c>
      <c r="AX367" s="13" t="s">
        <v>75</v>
      </c>
      <c r="AY367" s="179" t="s">
        <v>203</v>
      </c>
    </row>
    <row r="368" spans="1:65" s="16" customFormat="1">
      <c r="B368" s="201"/>
      <c r="D368" s="178" t="s">
        <v>548</v>
      </c>
      <c r="E368" s="202" t="s">
        <v>1</v>
      </c>
      <c r="F368" s="203" t="s">
        <v>2117</v>
      </c>
      <c r="H368" s="204">
        <v>1.7290000000000001</v>
      </c>
      <c r="I368" s="205"/>
      <c r="L368" s="201"/>
      <c r="M368" s="206"/>
      <c r="N368" s="207"/>
      <c r="O368" s="207"/>
      <c r="P368" s="207"/>
      <c r="Q368" s="207"/>
      <c r="R368" s="207"/>
      <c r="S368" s="207"/>
      <c r="T368" s="208"/>
      <c r="AT368" s="202" t="s">
        <v>548</v>
      </c>
      <c r="AU368" s="202" t="s">
        <v>91</v>
      </c>
      <c r="AV368" s="16" t="s">
        <v>215</v>
      </c>
      <c r="AW368" s="16" t="s">
        <v>30</v>
      </c>
      <c r="AX368" s="16" t="s">
        <v>75</v>
      </c>
      <c r="AY368" s="202" t="s">
        <v>203</v>
      </c>
    </row>
    <row r="369" spans="1:65" s="14" customFormat="1">
      <c r="B369" s="186"/>
      <c r="D369" s="178" t="s">
        <v>548</v>
      </c>
      <c r="E369" s="187" t="s">
        <v>1</v>
      </c>
      <c r="F369" s="188" t="s">
        <v>550</v>
      </c>
      <c r="H369" s="189">
        <v>76.843000000000004</v>
      </c>
      <c r="I369" s="190"/>
      <c r="L369" s="186"/>
      <c r="M369" s="191"/>
      <c r="N369" s="192"/>
      <c r="O369" s="192"/>
      <c r="P369" s="192"/>
      <c r="Q369" s="192"/>
      <c r="R369" s="192"/>
      <c r="S369" s="192"/>
      <c r="T369" s="193"/>
      <c r="AT369" s="187" t="s">
        <v>548</v>
      </c>
      <c r="AU369" s="187" t="s">
        <v>91</v>
      </c>
      <c r="AV369" s="14" t="s">
        <v>208</v>
      </c>
      <c r="AW369" s="14" t="s">
        <v>30</v>
      </c>
      <c r="AX369" s="14" t="s">
        <v>83</v>
      </c>
      <c r="AY369" s="187" t="s">
        <v>203</v>
      </c>
    </row>
    <row r="370" spans="1:65" s="2" customFormat="1" ht="24.2" customHeight="1">
      <c r="A370" s="33"/>
      <c r="B370" s="154"/>
      <c r="C370" s="155" t="s">
        <v>276</v>
      </c>
      <c r="D370" s="155" t="s">
        <v>204</v>
      </c>
      <c r="E370" s="156" t="s">
        <v>2296</v>
      </c>
      <c r="F370" s="157" t="s">
        <v>2297</v>
      </c>
      <c r="G370" s="158" t="s">
        <v>221</v>
      </c>
      <c r="H370" s="159">
        <v>60.598999999999997</v>
      </c>
      <c r="I370" s="160"/>
      <c r="J370" s="161">
        <f>ROUND(I370*H370,2)</f>
        <v>0</v>
      </c>
      <c r="K370" s="162"/>
      <c r="L370" s="34"/>
      <c r="M370" s="163" t="s">
        <v>1</v>
      </c>
      <c r="N370" s="164" t="s">
        <v>41</v>
      </c>
      <c r="O370" s="62"/>
      <c r="P370" s="165">
        <f>O370*H370</f>
        <v>0</v>
      </c>
      <c r="Q370" s="165">
        <v>3.5000000000000001E-3</v>
      </c>
      <c r="R370" s="165">
        <f>Q370*H370</f>
        <v>0.21209649999999999</v>
      </c>
      <c r="S370" s="165">
        <v>0</v>
      </c>
      <c r="T370" s="166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7" t="s">
        <v>226</v>
      </c>
      <c r="AT370" s="167" t="s">
        <v>204</v>
      </c>
      <c r="AU370" s="167" t="s">
        <v>91</v>
      </c>
      <c r="AY370" s="18" t="s">
        <v>203</v>
      </c>
      <c r="BE370" s="168">
        <f>IF(N370="základná",J370,0)</f>
        <v>0</v>
      </c>
      <c r="BF370" s="168">
        <f>IF(N370="znížená",J370,0)</f>
        <v>0</v>
      </c>
      <c r="BG370" s="168">
        <f>IF(N370="zákl. prenesená",J370,0)</f>
        <v>0</v>
      </c>
      <c r="BH370" s="168">
        <f>IF(N370="zníž. prenesená",J370,0)</f>
        <v>0</v>
      </c>
      <c r="BI370" s="168">
        <f>IF(N370="nulová",J370,0)</f>
        <v>0</v>
      </c>
      <c r="BJ370" s="18" t="s">
        <v>91</v>
      </c>
      <c r="BK370" s="168">
        <f>ROUND(I370*H370,2)</f>
        <v>0</v>
      </c>
      <c r="BL370" s="18" t="s">
        <v>226</v>
      </c>
      <c r="BM370" s="167" t="s">
        <v>2298</v>
      </c>
    </row>
    <row r="371" spans="1:65" s="13" customFormat="1">
      <c r="B371" s="177"/>
      <c r="D371" s="178" t="s">
        <v>548</v>
      </c>
      <c r="E371" s="179" t="s">
        <v>1</v>
      </c>
      <c r="F371" s="180" t="s">
        <v>2086</v>
      </c>
      <c r="H371" s="181">
        <v>1.5389999999999999</v>
      </c>
      <c r="I371" s="182"/>
      <c r="L371" s="177"/>
      <c r="M371" s="183"/>
      <c r="N371" s="184"/>
      <c r="O371" s="184"/>
      <c r="P371" s="184"/>
      <c r="Q371" s="184"/>
      <c r="R371" s="184"/>
      <c r="S371" s="184"/>
      <c r="T371" s="185"/>
      <c r="AT371" s="179" t="s">
        <v>548</v>
      </c>
      <c r="AU371" s="179" t="s">
        <v>91</v>
      </c>
      <c r="AV371" s="13" t="s">
        <v>91</v>
      </c>
      <c r="AW371" s="13" t="s">
        <v>30</v>
      </c>
      <c r="AX371" s="13" t="s">
        <v>75</v>
      </c>
      <c r="AY371" s="179" t="s">
        <v>203</v>
      </c>
    </row>
    <row r="372" spans="1:65" s="13" customFormat="1">
      <c r="B372" s="177"/>
      <c r="D372" s="178" t="s">
        <v>548</v>
      </c>
      <c r="E372" s="179" t="s">
        <v>1</v>
      </c>
      <c r="F372" s="180" t="s">
        <v>2088</v>
      </c>
      <c r="H372" s="181">
        <v>31.805</v>
      </c>
      <c r="I372" s="182"/>
      <c r="L372" s="177"/>
      <c r="M372" s="183"/>
      <c r="N372" s="184"/>
      <c r="O372" s="184"/>
      <c r="P372" s="184"/>
      <c r="Q372" s="184"/>
      <c r="R372" s="184"/>
      <c r="S372" s="184"/>
      <c r="T372" s="185"/>
      <c r="AT372" s="179" t="s">
        <v>548</v>
      </c>
      <c r="AU372" s="179" t="s">
        <v>91</v>
      </c>
      <c r="AV372" s="13" t="s">
        <v>91</v>
      </c>
      <c r="AW372" s="13" t="s">
        <v>30</v>
      </c>
      <c r="AX372" s="13" t="s">
        <v>75</v>
      </c>
      <c r="AY372" s="179" t="s">
        <v>203</v>
      </c>
    </row>
    <row r="373" spans="1:65" s="13" customFormat="1">
      <c r="B373" s="177"/>
      <c r="D373" s="178" t="s">
        <v>548</v>
      </c>
      <c r="E373" s="179" t="s">
        <v>1</v>
      </c>
      <c r="F373" s="180" t="s">
        <v>2089</v>
      </c>
      <c r="H373" s="181">
        <v>27.254999999999999</v>
      </c>
      <c r="I373" s="182"/>
      <c r="L373" s="177"/>
      <c r="M373" s="183"/>
      <c r="N373" s="184"/>
      <c r="O373" s="184"/>
      <c r="P373" s="184"/>
      <c r="Q373" s="184"/>
      <c r="R373" s="184"/>
      <c r="S373" s="184"/>
      <c r="T373" s="185"/>
      <c r="AT373" s="179" t="s">
        <v>548</v>
      </c>
      <c r="AU373" s="179" t="s">
        <v>91</v>
      </c>
      <c r="AV373" s="13" t="s">
        <v>91</v>
      </c>
      <c r="AW373" s="13" t="s">
        <v>30</v>
      </c>
      <c r="AX373" s="13" t="s">
        <v>75</v>
      </c>
      <c r="AY373" s="179" t="s">
        <v>203</v>
      </c>
    </row>
    <row r="374" spans="1:65" s="16" customFormat="1">
      <c r="B374" s="201"/>
      <c r="D374" s="178" t="s">
        <v>548</v>
      </c>
      <c r="E374" s="202" t="s">
        <v>1</v>
      </c>
      <c r="F374" s="203" t="s">
        <v>576</v>
      </c>
      <c r="H374" s="204">
        <v>60.599000000000004</v>
      </c>
      <c r="I374" s="205"/>
      <c r="L374" s="201"/>
      <c r="M374" s="206"/>
      <c r="N374" s="207"/>
      <c r="O374" s="207"/>
      <c r="P374" s="207"/>
      <c r="Q374" s="207"/>
      <c r="R374" s="207"/>
      <c r="S374" s="207"/>
      <c r="T374" s="208"/>
      <c r="AT374" s="202" t="s">
        <v>548</v>
      </c>
      <c r="AU374" s="202" t="s">
        <v>91</v>
      </c>
      <c r="AV374" s="16" t="s">
        <v>215</v>
      </c>
      <c r="AW374" s="16" t="s">
        <v>30</v>
      </c>
      <c r="AX374" s="16" t="s">
        <v>75</v>
      </c>
      <c r="AY374" s="202" t="s">
        <v>203</v>
      </c>
    </row>
    <row r="375" spans="1:65" s="14" customFormat="1">
      <c r="B375" s="186"/>
      <c r="D375" s="178" t="s">
        <v>548</v>
      </c>
      <c r="E375" s="187" t="s">
        <v>1</v>
      </c>
      <c r="F375" s="188" t="s">
        <v>550</v>
      </c>
      <c r="H375" s="189">
        <v>60.599000000000004</v>
      </c>
      <c r="I375" s="190"/>
      <c r="L375" s="186"/>
      <c r="M375" s="191"/>
      <c r="N375" s="192"/>
      <c r="O375" s="192"/>
      <c r="P375" s="192"/>
      <c r="Q375" s="192"/>
      <c r="R375" s="192"/>
      <c r="S375" s="192"/>
      <c r="T375" s="193"/>
      <c r="AT375" s="187" t="s">
        <v>548</v>
      </c>
      <c r="AU375" s="187" t="s">
        <v>91</v>
      </c>
      <c r="AV375" s="14" t="s">
        <v>208</v>
      </c>
      <c r="AW375" s="14" t="s">
        <v>30</v>
      </c>
      <c r="AX375" s="14" t="s">
        <v>83</v>
      </c>
      <c r="AY375" s="187" t="s">
        <v>203</v>
      </c>
    </row>
    <row r="376" spans="1:65" s="2" customFormat="1" ht="37.9" customHeight="1">
      <c r="A376" s="33"/>
      <c r="B376" s="154"/>
      <c r="C376" s="155" t="s">
        <v>354</v>
      </c>
      <c r="D376" s="155" t="s">
        <v>204</v>
      </c>
      <c r="E376" s="156" t="s">
        <v>2299</v>
      </c>
      <c r="F376" s="157" t="s">
        <v>2300</v>
      </c>
      <c r="G376" s="158" t="s">
        <v>244</v>
      </c>
      <c r="H376" s="159">
        <v>18</v>
      </c>
      <c r="I376" s="160"/>
      <c r="J376" s="161">
        <f>ROUND(I376*H376,2)</f>
        <v>0</v>
      </c>
      <c r="K376" s="162"/>
      <c r="L376" s="34"/>
      <c r="M376" s="163" t="s">
        <v>1</v>
      </c>
      <c r="N376" s="164" t="s">
        <v>41</v>
      </c>
      <c r="O376" s="62"/>
      <c r="P376" s="165">
        <f>O376*H376</f>
        <v>0</v>
      </c>
      <c r="Q376" s="165">
        <v>2.5000000000000001E-3</v>
      </c>
      <c r="R376" s="165">
        <f>Q376*H376</f>
        <v>4.4999999999999998E-2</v>
      </c>
      <c r="S376" s="165">
        <v>0</v>
      </c>
      <c r="T376" s="166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7" t="s">
        <v>226</v>
      </c>
      <c r="AT376" s="167" t="s">
        <v>204</v>
      </c>
      <c r="AU376" s="167" t="s">
        <v>91</v>
      </c>
      <c r="AY376" s="18" t="s">
        <v>203</v>
      </c>
      <c r="BE376" s="168">
        <f>IF(N376="základná",J376,0)</f>
        <v>0</v>
      </c>
      <c r="BF376" s="168">
        <f>IF(N376="znížená",J376,0)</f>
        <v>0</v>
      </c>
      <c r="BG376" s="168">
        <f>IF(N376="zákl. prenesená",J376,0)</f>
        <v>0</v>
      </c>
      <c r="BH376" s="168">
        <f>IF(N376="zníž. prenesená",J376,0)</f>
        <v>0</v>
      </c>
      <c r="BI376" s="168">
        <f>IF(N376="nulová",J376,0)</f>
        <v>0</v>
      </c>
      <c r="BJ376" s="18" t="s">
        <v>91</v>
      </c>
      <c r="BK376" s="168">
        <f>ROUND(I376*H376,2)</f>
        <v>0</v>
      </c>
      <c r="BL376" s="18" t="s">
        <v>226</v>
      </c>
      <c r="BM376" s="167" t="s">
        <v>2301</v>
      </c>
    </row>
    <row r="377" spans="1:65" s="13" customFormat="1">
      <c r="B377" s="177"/>
      <c r="D377" s="178" t="s">
        <v>548</v>
      </c>
      <c r="E377" s="179" t="s">
        <v>1</v>
      </c>
      <c r="F377" s="180" t="s">
        <v>2302</v>
      </c>
      <c r="H377" s="181">
        <v>18</v>
      </c>
      <c r="I377" s="182"/>
      <c r="L377" s="177"/>
      <c r="M377" s="183"/>
      <c r="N377" s="184"/>
      <c r="O377" s="184"/>
      <c r="P377" s="184"/>
      <c r="Q377" s="184"/>
      <c r="R377" s="184"/>
      <c r="S377" s="184"/>
      <c r="T377" s="185"/>
      <c r="AT377" s="179" t="s">
        <v>548</v>
      </c>
      <c r="AU377" s="179" t="s">
        <v>91</v>
      </c>
      <c r="AV377" s="13" t="s">
        <v>91</v>
      </c>
      <c r="AW377" s="13" t="s">
        <v>30</v>
      </c>
      <c r="AX377" s="13" t="s">
        <v>75</v>
      </c>
      <c r="AY377" s="179" t="s">
        <v>203</v>
      </c>
    </row>
    <row r="378" spans="1:65" s="14" customFormat="1">
      <c r="B378" s="186"/>
      <c r="D378" s="178" t="s">
        <v>548</v>
      </c>
      <c r="E378" s="187" t="s">
        <v>1</v>
      </c>
      <c r="F378" s="188" t="s">
        <v>550</v>
      </c>
      <c r="H378" s="189">
        <v>18</v>
      </c>
      <c r="I378" s="190"/>
      <c r="L378" s="186"/>
      <c r="M378" s="191"/>
      <c r="N378" s="192"/>
      <c r="O378" s="192"/>
      <c r="P378" s="192"/>
      <c r="Q378" s="192"/>
      <c r="R378" s="192"/>
      <c r="S378" s="192"/>
      <c r="T378" s="193"/>
      <c r="AT378" s="187" t="s">
        <v>548</v>
      </c>
      <c r="AU378" s="187" t="s">
        <v>91</v>
      </c>
      <c r="AV378" s="14" t="s">
        <v>208</v>
      </c>
      <c r="AW378" s="14" t="s">
        <v>30</v>
      </c>
      <c r="AX378" s="14" t="s">
        <v>83</v>
      </c>
      <c r="AY378" s="187" t="s">
        <v>203</v>
      </c>
    </row>
    <row r="379" spans="1:65" s="2" customFormat="1" ht="16.5" customHeight="1">
      <c r="A379" s="33"/>
      <c r="B379" s="154"/>
      <c r="C379" s="155" t="s">
        <v>280</v>
      </c>
      <c r="D379" s="155" t="s">
        <v>204</v>
      </c>
      <c r="E379" s="156" t="s">
        <v>2303</v>
      </c>
      <c r="F379" s="157" t="s">
        <v>2304</v>
      </c>
      <c r="G379" s="158" t="s">
        <v>244</v>
      </c>
      <c r="H379" s="159">
        <v>26.46</v>
      </c>
      <c r="I379" s="160"/>
      <c r="J379" s="161">
        <f>ROUND(I379*H379,2)</f>
        <v>0</v>
      </c>
      <c r="K379" s="162"/>
      <c r="L379" s="34"/>
      <c r="M379" s="163" t="s">
        <v>1</v>
      </c>
      <c r="N379" s="164" t="s">
        <v>41</v>
      </c>
      <c r="O379" s="62"/>
      <c r="P379" s="165">
        <f>O379*H379</f>
        <v>0</v>
      </c>
      <c r="Q379" s="165">
        <v>1.9300000000000001E-3</v>
      </c>
      <c r="R379" s="165">
        <f>Q379*H379</f>
        <v>5.1067800000000003E-2</v>
      </c>
      <c r="S379" s="165">
        <v>0</v>
      </c>
      <c r="T379" s="166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7" t="s">
        <v>226</v>
      </c>
      <c r="AT379" s="167" t="s">
        <v>204</v>
      </c>
      <c r="AU379" s="167" t="s">
        <v>91</v>
      </c>
      <c r="AY379" s="18" t="s">
        <v>203</v>
      </c>
      <c r="BE379" s="168">
        <f>IF(N379="základná",J379,0)</f>
        <v>0</v>
      </c>
      <c r="BF379" s="168">
        <f>IF(N379="znížená",J379,0)</f>
        <v>0</v>
      </c>
      <c r="BG379" s="168">
        <f>IF(N379="zákl. prenesená",J379,0)</f>
        <v>0</v>
      </c>
      <c r="BH379" s="168">
        <f>IF(N379="zníž. prenesená",J379,0)</f>
        <v>0</v>
      </c>
      <c r="BI379" s="168">
        <f>IF(N379="nulová",J379,0)</f>
        <v>0</v>
      </c>
      <c r="BJ379" s="18" t="s">
        <v>91</v>
      </c>
      <c r="BK379" s="168">
        <f>ROUND(I379*H379,2)</f>
        <v>0</v>
      </c>
      <c r="BL379" s="18" t="s">
        <v>226</v>
      </c>
      <c r="BM379" s="167" t="s">
        <v>2305</v>
      </c>
    </row>
    <row r="380" spans="1:65" s="13" customFormat="1">
      <c r="B380" s="177"/>
      <c r="D380" s="178" t="s">
        <v>548</v>
      </c>
      <c r="E380" s="179" t="s">
        <v>1</v>
      </c>
      <c r="F380" s="180" t="s">
        <v>2306</v>
      </c>
      <c r="H380" s="181">
        <v>8.4600000000000009</v>
      </c>
      <c r="I380" s="182"/>
      <c r="L380" s="177"/>
      <c r="M380" s="183"/>
      <c r="N380" s="184"/>
      <c r="O380" s="184"/>
      <c r="P380" s="184"/>
      <c r="Q380" s="184"/>
      <c r="R380" s="184"/>
      <c r="S380" s="184"/>
      <c r="T380" s="185"/>
      <c r="AT380" s="179" t="s">
        <v>548</v>
      </c>
      <c r="AU380" s="179" t="s">
        <v>91</v>
      </c>
      <c r="AV380" s="13" t="s">
        <v>91</v>
      </c>
      <c r="AW380" s="13" t="s">
        <v>30</v>
      </c>
      <c r="AX380" s="13" t="s">
        <v>75</v>
      </c>
      <c r="AY380" s="179" t="s">
        <v>203</v>
      </c>
    </row>
    <row r="381" spans="1:65" s="16" customFormat="1">
      <c r="B381" s="201"/>
      <c r="D381" s="178" t="s">
        <v>548</v>
      </c>
      <c r="E381" s="202" t="s">
        <v>1</v>
      </c>
      <c r="F381" s="203" t="s">
        <v>2307</v>
      </c>
      <c r="H381" s="204">
        <v>8.4600000000000009</v>
      </c>
      <c r="I381" s="205"/>
      <c r="L381" s="201"/>
      <c r="M381" s="206"/>
      <c r="N381" s="207"/>
      <c r="O381" s="207"/>
      <c r="P381" s="207"/>
      <c r="Q381" s="207"/>
      <c r="R381" s="207"/>
      <c r="S381" s="207"/>
      <c r="T381" s="208"/>
      <c r="AT381" s="202" t="s">
        <v>548</v>
      </c>
      <c r="AU381" s="202" t="s">
        <v>91</v>
      </c>
      <c r="AV381" s="16" t="s">
        <v>215</v>
      </c>
      <c r="AW381" s="16" t="s">
        <v>30</v>
      </c>
      <c r="AX381" s="16" t="s">
        <v>75</v>
      </c>
      <c r="AY381" s="202" t="s">
        <v>203</v>
      </c>
    </row>
    <row r="382" spans="1:65" s="13" customFormat="1">
      <c r="B382" s="177"/>
      <c r="D382" s="178" t="s">
        <v>548</v>
      </c>
      <c r="E382" s="179" t="s">
        <v>1</v>
      </c>
      <c r="F382" s="180" t="s">
        <v>2302</v>
      </c>
      <c r="H382" s="181">
        <v>18</v>
      </c>
      <c r="I382" s="182"/>
      <c r="L382" s="177"/>
      <c r="M382" s="183"/>
      <c r="N382" s="184"/>
      <c r="O382" s="184"/>
      <c r="P382" s="184"/>
      <c r="Q382" s="184"/>
      <c r="R382" s="184"/>
      <c r="S382" s="184"/>
      <c r="T382" s="185"/>
      <c r="AT382" s="179" t="s">
        <v>548</v>
      </c>
      <c r="AU382" s="179" t="s">
        <v>91</v>
      </c>
      <c r="AV382" s="13" t="s">
        <v>91</v>
      </c>
      <c r="AW382" s="13" t="s">
        <v>30</v>
      </c>
      <c r="AX382" s="13" t="s">
        <v>75</v>
      </c>
      <c r="AY382" s="179" t="s">
        <v>203</v>
      </c>
    </row>
    <row r="383" spans="1:65" s="16" customFormat="1">
      <c r="B383" s="201"/>
      <c r="D383" s="178" t="s">
        <v>548</v>
      </c>
      <c r="E383" s="202" t="s">
        <v>1</v>
      </c>
      <c r="F383" s="203" t="s">
        <v>576</v>
      </c>
      <c r="H383" s="204">
        <v>18</v>
      </c>
      <c r="I383" s="205"/>
      <c r="L383" s="201"/>
      <c r="M383" s="206"/>
      <c r="N383" s="207"/>
      <c r="O383" s="207"/>
      <c r="P383" s="207"/>
      <c r="Q383" s="207"/>
      <c r="R383" s="207"/>
      <c r="S383" s="207"/>
      <c r="T383" s="208"/>
      <c r="AT383" s="202" t="s">
        <v>548</v>
      </c>
      <c r="AU383" s="202" t="s">
        <v>91</v>
      </c>
      <c r="AV383" s="16" t="s">
        <v>215</v>
      </c>
      <c r="AW383" s="16" t="s">
        <v>30</v>
      </c>
      <c r="AX383" s="16" t="s">
        <v>75</v>
      </c>
      <c r="AY383" s="202" t="s">
        <v>203</v>
      </c>
    </row>
    <row r="384" spans="1:65" s="14" customFormat="1">
      <c r="B384" s="186"/>
      <c r="D384" s="178" t="s">
        <v>548</v>
      </c>
      <c r="E384" s="187" t="s">
        <v>1</v>
      </c>
      <c r="F384" s="188" t="s">
        <v>550</v>
      </c>
      <c r="H384" s="189">
        <v>26.46</v>
      </c>
      <c r="I384" s="190"/>
      <c r="L384" s="186"/>
      <c r="M384" s="191"/>
      <c r="N384" s="192"/>
      <c r="O384" s="192"/>
      <c r="P384" s="192"/>
      <c r="Q384" s="192"/>
      <c r="R384" s="192"/>
      <c r="S384" s="192"/>
      <c r="T384" s="193"/>
      <c r="AT384" s="187" t="s">
        <v>548</v>
      </c>
      <c r="AU384" s="187" t="s">
        <v>91</v>
      </c>
      <c r="AV384" s="14" t="s">
        <v>208</v>
      </c>
      <c r="AW384" s="14" t="s">
        <v>30</v>
      </c>
      <c r="AX384" s="14" t="s">
        <v>83</v>
      </c>
      <c r="AY384" s="187" t="s">
        <v>203</v>
      </c>
    </row>
    <row r="385" spans="1:65" s="2" customFormat="1" ht="24.2" customHeight="1">
      <c r="A385" s="33"/>
      <c r="B385" s="154"/>
      <c r="C385" s="155" t="s">
        <v>361</v>
      </c>
      <c r="D385" s="155" t="s">
        <v>204</v>
      </c>
      <c r="E385" s="156" t="s">
        <v>2308</v>
      </c>
      <c r="F385" s="157" t="s">
        <v>2309</v>
      </c>
      <c r="G385" s="158" t="s">
        <v>221</v>
      </c>
      <c r="H385" s="159">
        <v>246.184</v>
      </c>
      <c r="I385" s="160"/>
      <c r="J385" s="161">
        <f>ROUND(I385*H385,2)</f>
        <v>0</v>
      </c>
      <c r="K385" s="162"/>
      <c r="L385" s="34"/>
      <c r="M385" s="163" t="s">
        <v>1</v>
      </c>
      <c r="N385" s="164" t="s">
        <v>41</v>
      </c>
      <c r="O385" s="62"/>
      <c r="P385" s="165">
        <f>O385*H385</f>
        <v>0</v>
      </c>
      <c r="Q385" s="165">
        <v>0</v>
      </c>
      <c r="R385" s="165">
        <f>Q385*H385</f>
        <v>0</v>
      </c>
      <c r="S385" s="165">
        <v>0</v>
      </c>
      <c r="T385" s="166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7" t="s">
        <v>226</v>
      </c>
      <c r="AT385" s="167" t="s">
        <v>204</v>
      </c>
      <c r="AU385" s="167" t="s">
        <v>91</v>
      </c>
      <c r="AY385" s="18" t="s">
        <v>203</v>
      </c>
      <c r="BE385" s="168">
        <f>IF(N385="základná",J385,0)</f>
        <v>0</v>
      </c>
      <c r="BF385" s="168">
        <f>IF(N385="znížená",J385,0)</f>
        <v>0</v>
      </c>
      <c r="BG385" s="168">
        <f>IF(N385="zákl. prenesená",J385,0)</f>
        <v>0</v>
      </c>
      <c r="BH385" s="168">
        <f>IF(N385="zníž. prenesená",J385,0)</f>
        <v>0</v>
      </c>
      <c r="BI385" s="168">
        <f>IF(N385="nulová",J385,0)</f>
        <v>0</v>
      </c>
      <c r="BJ385" s="18" t="s">
        <v>91</v>
      </c>
      <c r="BK385" s="168">
        <f>ROUND(I385*H385,2)</f>
        <v>0</v>
      </c>
      <c r="BL385" s="18" t="s">
        <v>226</v>
      </c>
      <c r="BM385" s="167" t="s">
        <v>2310</v>
      </c>
    </row>
    <row r="386" spans="1:65" s="13" customFormat="1">
      <c r="B386" s="177"/>
      <c r="D386" s="178" t="s">
        <v>548</v>
      </c>
      <c r="E386" s="179" t="s">
        <v>1</v>
      </c>
      <c r="F386" s="180" t="s">
        <v>2311</v>
      </c>
      <c r="H386" s="181">
        <v>123.092</v>
      </c>
      <c r="I386" s="182"/>
      <c r="L386" s="177"/>
      <c r="M386" s="183"/>
      <c r="N386" s="184"/>
      <c r="O386" s="184"/>
      <c r="P386" s="184"/>
      <c r="Q386" s="184"/>
      <c r="R386" s="184"/>
      <c r="S386" s="184"/>
      <c r="T386" s="185"/>
      <c r="AT386" s="179" t="s">
        <v>548</v>
      </c>
      <c r="AU386" s="179" t="s">
        <v>91</v>
      </c>
      <c r="AV386" s="13" t="s">
        <v>91</v>
      </c>
      <c r="AW386" s="13" t="s">
        <v>30</v>
      </c>
      <c r="AX386" s="13" t="s">
        <v>75</v>
      </c>
      <c r="AY386" s="179" t="s">
        <v>203</v>
      </c>
    </row>
    <row r="387" spans="1:65" s="13" customFormat="1">
      <c r="B387" s="177"/>
      <c r="D387" s="178" t="s">
        <v>548</v>
      </c>
      <c r="E387" s="179" t="s">
        <v>1</v>
      </c>
      <c r="F387" s="180" t="s">
        <v>2312</v>
      </c>
      <c r="H387" s="181">
        <v>123.092</v>
      </c>
      <c r="I387" s="182"/>
      <c r="L387" s="177"/>
      <c r="M387" s="183"/>
      <c r="N387" s="184"/>
      <c r="O387" s="184"/>
      <c r="P387" s="184"/>
      <c r="Q387" s="184"/>
      <c r="R387" s="184"/>
      <c r="S387" s="184"/>
      <c r="T387" s="185"/>
      <c r="AT387" s="179" t="s">
        <v>548</v>
      </c>
      <c r="AU387" s="179" t="s">
        <v>91</v>
      </c>
      <c r="AV387" s="13" t="s">
        <v>91</v>
      </c>
      <c r="AW387" s="13" t="s">
        <v>30</v>
      </c>
      <c r="AX387" s="13" t="s">
        <v>75</v>
      </c>
      <c r="AY387" s="179" t="s">
        <v>203</v>
      </c>
    </row>
    <row r="388" spans="1:65" s="14" customFormat="1">
      <c r="B388" s="186"/>
      <c r="D388" s="178" t="s">
        <v>548</v>
      </c>
      <c r="E388" s="187" t="s">
        <v>1</v>
      </c>
      <c r="F388" s="188" t="s">
        <v>550</v>
      </c>
      <c r="H388" s="189">
        <v>246.184</v>
      </c>
      <c r="I388" s="190"/>
      <c r="L388" s="186"/>
      <c r="M388" s="191"/>
      <c r="N388" s="192"/>
      <c r="O388" s="192"/>
      <c r="P388" s="192"/>
      <c r="Q388" s="192"/>
      <c r="R388" s="192"/>
      <c r="S388" s="192"/>
      <c r="T388" s="193"/>
      <c r="AT388" s="187" t="s">
        <v>548</v>
      </c>
      <c r="AU388" s="187" t="s">
        <v>91</v>
      </c>
      <c r="AV388" s="14" t="s">
        <v>208</v>
      </c>
      <c r="AW388" s="14" t="s">
        <v>30</v>
      </c>
      <c r="AX388" s="14" t="s">
        <v>83</v>
      </c>
      <c r="AY388" s="187" t="s">
        <v>203</v>
      </c>
    </row>
    <row r="389" spans="1:65" s="2" customFormat="1" ht="16.5" customHeight="1">
      <c r="A389" s="33"/>
      <c r="B389" s="154"/>
      <c r="C389" s="212" t="s">
        <v>283</v>
      </c>
      <c r="D389" s="212" t="s">
        <v>836</v>
      </c>
      <c r="E389" s="213" t="s">
        <v>2313</v>
      </c>
      <c r="F389" s="214" t="s">
        <v>2314</v>
      </c>
      <c r="G389" s="215" t="s">
        <v>221</v>
      </c>
      <c r="H389" s="216">
        <v>283.11200000000002</v>
      </c>
      <c r="I389" s="217"/>
      <c r="J389" s="218">
        <f>ROUND(I389*H389,2)</f>
        <v>0</v>
      </c>
      <c r="K389" s="219"/>
      <c r="L389" s="220"/>
      <c r="M389" s="221" t="s">
        <v>1</v>
      </c>
      <c r="N389" s="222" t="s">
        <v>41</v>
      </c>
      <c r="O389" s="62"/>
      <c r="P389" s="165">
        <f>O389*H389</f>
        <v>0</v>
      </c>
      <c r="Q389" s="165">
        <v>5.0000000000000001E-4</v>
      </c>
      <c r="R389" s="165">
        <f>Q389*H389</f>
        <v>0.14155600000000002</v>
      </c>
      <c r="S389" s="165">
        <v>0</v>
      </c>
      <c r="T389" s="166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7" t="s">
        <v>262</v>
      </c>
      <c r="AT389" s="167" t="s">
        <v>836</v>
      </c>
      <c r="AU389" s="167" t="s">
        <v>91</v>
      </c>
      <c r="AY389" s="18" t="s">
        <v>203</v>
      </c>
      <c r="BE389" s="168">
        <f>IF(N389="základná",J389,0)</f>
        <v>0</v>
      </c>
      <c r="BF389" s="168">
        <f>IF(N389="znížená",J389,0)</f>
        <v>0</v>
      </c>
      <c r="BG389" s="168">
        <f>IF(N389="zákl. prenesená",J389,0)</f>
        <v>0</v>
      </c>
      <c r="BH389" s="168">
        <f>IF(N389="zníž. prenesená",J389,0)</f>
        <v>0</v>
      </c>
      <c r="BI389" s="168">
        <f>IF(N389="nulová",J389,0)</f>
        <v>0</v>
      </c>
      <c r="BJ389" s="18" t="s">
        <v>91</v>
      </c>
      <c r="BK389" s="168">
        <f>ROUND(I389*H389,2)</f>
        <v>0</v>
      </c>
      <c r="BL389" s="18" t="s">
        <v>226</v>
      </c>
      <c r="BM389" s="167" t="s">
        <v>2315</v>
      </c>
    </row>
    <row r="390" spans="1:65" s="13" customFormat="1">
      <c r="B390" s="177"/>
      <c r="D390" s="178" t="s">
        <v>548</v>
      </c>
      <c r="F390" s="180" t="s">
        <v>2316</v>
      </c>
      <c r="H390" s="181">
        <v>283.11200000000002</v>
      </c>
      <c r="I390" s="182"/>
      <c r="L390" s="177"/>
      <c r="M390" s="183"/>
      <c r="N390" s="184"/>
      <c r="O390" s="184"/>
      <c r="P390" s="184"/>
      <c r="Q390" s="184"/>
      <c r="R390" s="184"/>
      <c r="S390" s="184"/>
      <c r="T390" s="185"/>
      <c r="AT390" s="179" t="s">
        <v>548</v>
      </c>
      <c r="AU390" s="179" t="s">
        <v>91</v>
      </c>
      <c r="AV390" s="13" t="s">
        <v>91</v>
      </c>
      <c r="AW390" s="13" t="s">
        <v>3</v>
      </c>
      <c r="AX390" s="13" t="s">
        <v>83</v>
      </c>
      <c r="AY390" s="179" t="s">
        <v>203</v>
      </c>
    </row>
    <row r="391" spans="1:65" s="2" customFormat="1" ht="37.9" customHeight="1">
      <c r="A391" s="33"/>
      <c r="B391" s="154"/>
      <c r="C391" s="155" t="s">
        <v>368</v>
      </c>
      <c r="D391" s="155" t="s">
        <v>204</v>
      </c>
      <c r="E391" s="156" t="s">
        <v>2317</v>
      </c>
      <c r="F391" s="157" t="s">
        <v>2318</v>
      </c>
      <c r="G391" s="158" t="s">
        <v>221</v>
      </c>
      <c r="H391" s="159">
        <v>111.902</v>
      </c>
      <c r="I391" s="160"/>
      <c r="J391" s="161">
        <f>ROUND(I391*H391,2)</f>
        <v>0</v>
      </c>
      <c r="K391" s="162"/>
      <c r="L391" s="34"/>
      <c r="M391" s="163" t="s">
        <v>1</v>
      </c>
      <c r="N391" s="164" t="s">
        <v>41</v>
      </c>
      <c r="O391" s="62"/>
      <c r="P391" s="165">
        <f>O391*H391</f>
        <v>0</v>
      </c>
      <c r="Q391" s="165">
        <v>3.0000000000000001E-5</v>
      </c>
      <c r="R391" s="165">
        <f>Q391*H391</f>
        <v>3.3570600000000003E-3</v>
      </c>
      <c r="S391" s="165">
        <v>0</v>
      </c>
      <c r="T391" s="166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7" t="s">
        <v>226</v>
      </c>
      <c r="AT391" s="167" t="s">
        <v>204</v>
      </c>
      <c r="AU391" s="167" t="s">
        <v>91</v>
      </c>
      <c r="AY391" s="18" t="s">
        <v>203</v>
      </c>
      <c r="BE391" s="168">
        <f>IF(N391="základná",J391,0)</f>
        <v>0</v>
      </c>
      <c r="BF391" s="168">
        <f>IF(N391="znížená",J391,0)</f>
        <v>0</v>
      </c>
      <c r="BG391" s="168">
        <f>IF(N391="zákl. prenesená",J391,0)</f>
        <v>0</v>
      </c>
      <c r="BH391" s="168">
        <f>IF(N391="zníž. prenesená",J391,0)</f>
        <v>0</v>
      </c>
      <c r="BI391" s="168">
        <f>IF(N391="nulová",J391,0)</f>
        <v>0</v>
      </c>
      <c r="BJ391" s="18" t="s">
        <v>91</v>
      </c>
      <c r="BK391" s="168">
        <f>ROUND(I391*H391,2)</f>
        <v>0</v>
      </c>
      <c r="BL391" s="18" t="s">
        <v>226</v>
      </c>
      <c r="BM391" s="167" t="s">
        <v>2319</v>
      </c>
    </row>
    <row r="392" spans="1:65" s="15" customFormat="1">
      <c r="B392" s="194"/>
      <c r="D392" s="178" t="s">
        <v>548</v>
      </c>
      <c r="E392" s="195" t="s">
        <v>1</v>
      </c>
      <c r="F392" s="196" t="s">
        <v>2320</v>
      </c>
      <c r="H392" s="195" t="s">
        <v>1</v>
      </c>
      <c r="I392" s="197"/>
      <c r="L392" s="194"/>
      <c r="M392" s="198"/>
      <c r="N392" s="199"/>
      <c r="O392" s="199"/>
      <c r="P392" s="199"/>
      <c r="Q392" s="199"/>
      <c r="R392" s="199"/>
      <c r="S392" s="199"/>
      <c r="T392" s="200"/>
      <c r="AT392" s="195" t="s">
        <v>548</v>
      </c>
      <c r="AU392" s="195" t="s">
        <v>91</v>
      </c>
      <c r="AV392" s="15" t="s">
        <v>83</v>
      </c>
      <c r="AW392" s="15" t="s">
        <v>30</v>
      </c>
      <c r="AX392" s="15" t="s">
        <v>75</v>
      </c>
      <c r="AY392" s="195" t="s">
        <v>203</v>
      </c>
    </row>
    <row r="393" spans="1:65" s="13" customFormat="1">
      <c r="B393" s="177"/>
      <c r="D393" s="178" t="s">
        <v>548</v>
      </c>
      <c r="E393" s="179" t="s">
        <v>1</v>
      </c>
      <c r="F393" s="180" t="s">
        <v>2321</v>
      </c>
      <c r="H393" s="181">
        <v>81</v>
      </c>
      <c r="I393" s="182"/>
      <c r="L393" s="177"/>
      <c r="M393" s="183"/>
      <c r="N393" s="184"/>
      <c r="O393" s="184"/>
      <c r="P393" s="184"/>
      <c r="Q393" s="184"/>
      <c r="R393" s="184"/>
      <c r="S393" s="184"/>
      <c r="T393" s="185"/>
      <c r="AT393" s="179" t="s">
        <v>548</v>
      </c>
      <c r="AU393" s="179" t="s">
        <v>91</v>
      </c>
      <c r="AV393" s="13" t="s">
        <v>91</v>
      </c>
      <c r="AW393" s="13" t="s">
        <v>30</v>
      </c>
      <c r="AX393" s="13" t="s">
        <v>75</v>
      </c>
      <c r="AY393" s="179" t="s">
        <v>203</v>
      </c>
    </row>
    <row r="394" spans="1:65" s="13" customFormat="1">
      <c r="B394" s="177"/>
      <c r="D394" s="178" t="s">
        <v>548</v>
      </c>
      <c r="E394" s="179" t="s">
        <v>1</v>
      </c>
      <c r="F394" s="180" t="s">
        <v>2322</v>
      </c>
      <c r="H394" s="181">
        <v>2.25</v>
      </c>
      <c r="I394" s="182"/>
      <c r="L394" s="177"/>
      <c r="M394" s="183"/>
      <c r="N394" s="184"/>
      <c r="O394" s="184"/>
      <c r="P394" s="184"/>
      <c r="Q394" s="184"/>
      <c r="R394" s="184"/>
      <c r="S394" s="184"/>
      <c r="T394" s="185"/>
      <c r="AT394" s="179" t="s">
        <v>548</v>
      </c>
      <c r="AU394" s="179" t="s">
        <v>91</v>
      </c>
      <c r="AV394" s="13" t="s">
        <v>91</v>
      </c>
      <c r="AW394" s="13" t="s">
        <v>30</v>
      </c>
      <c r="AX394" s="13" t="s">
        <v>75</v>
      </c>
      <c r="AY394" s="179" t="s">
        <v>203</v>
      </c>
    </row>
    <row r="395" spans="1:65" s="13" customFormat="1">
      <c r="B395" s="177"/>
      <c r="D395" s="178" t="s">
        <v>548</v>
      </c>
      <c r="E395" s="179" t="s">
        <v>1</v>
      </c>
      <c r="F395" s="180" t="s">
        <v>2322</v>
      </c>
      <c r="H395" s="181">
        <v>2.25</v>
      </c>
      <c r="I395" s="182"/>
      <c r="L395" s="177"/>
      <c r="M395" s="183"/>
      <c r="N395" s="184"/>
      <c r="O395" s="184"/>
      <c r="P395" s="184"/>
      <c r="Q395" s="184"/>
      <c r="R395" s="184"/>
      <c r="S395" s="184"/>
      <c r="T395" s="185"/>
      <c r="AT395" s="179" t="s">
        <v>548</v>
      </c>
      <c r="AU395" s="179" t="s">
        <v>91</v>
      </c>
      <c r="AV395" s="13" t="s">
        <v>91</v>
      </c>
      <c r="AW395" s="13" t="s">
        <v>30</v>
      </c>
      <c r="AX395" s="13" t="s">
        <v>75</v>
      </c>
      <c r="AY395" s="179" t="s">
        <v>203</v>
      </c>
    </row>
    <row r="396" spans="1:65" s="15" customFormat="1">
      <c r="B396" s="194"/>
      <c r="D396" s="178" t="s">
        <v>548</v>
      </c>
      <c r="E396" s="195" t="s">
        <v>1</v>
      </c>
      <c r="F396" s="196" t="s">
        <v>2323</v>
      </c>
      <c r="H396" s="195" t="s">
        <v>1</v>
      </c>
      <c r="I396" s="197"/>
      <c r="L396" s="194"/>
      <c r="M396" s="198"/>
      <c r="N396" s="199"/>
      <c r="O396" s="199"/>
      <c r="P396" s="199"/>
      <c r="Q396" s="199"/>
      <c r="R396" s="199"/>
      <c r="S396" s="199"/>
      <c r="T396" s="200"/>
      <c r="AT396" s="195" t="s">
        <v>548</v>
      </c>
      <c r="AU396" s="195" t="s">
        <v>91</v>
      </c>
      <c r="AV396" s="15" t="s">
        <v>83</v>
      </c>
      <c r="AW396" s="15" t="s">
        <v>30</v>
      </c>
      <c r="AX396" s="15" t="s">
        <v>75</v>
      </c>
      <c r="AY396" s="195" t="s">
        <v>203</v>
      </c>
    </row>
    <row r="397" spans="1:65" s="15" customFormat="1">
      <c r="B397" s="194"/>
      <c r="D397" s="178" t="s">
        <v>548</v>
      </c>
      <c r="E397" s="195" t="s">
        <v>1</v>
      </c>
      <c r="F397" s="196" t="s">
        <v>2142</v>
      </c>
      <c r="H397" s="195" t="s">
        <v>1</v>
      </c>
      <c r="I397" s="197"/>
      <c r="L397" s="194"/>
      <c r="M397" s="198"/>
      <c r="N397" s="199"/>
      <c r="O397" s="199"/>
      <c r="P397" s="199"/>
      <c r="Q397" s="199"/>
      <c r="R397" s="199"/>
      <c r="S397" s="199"/>
      <c r="T397" s="200"/>
      <c r="AT397" s="195" t="s">
        <v>548</v>
      </c>
      <c r="AU397" s="195" t="s">
        <v>91</v>
      </c>
      <c r="AV397" s="15" t="s">
        <v>83</v>
      </c>
      <c r="AW397" s="15" t="s">
        <v>30</v>
      </c>
      <c r="AX397" s="15" t="s">
        <v>75</v>
      </c>
      <c r="AY397" s="195" t="s">
        <v>203</v>
      </c>
    </row>
    <row r="398" spans="1:65" s="13" customFormat="1">
      <c r="B398" s="177"/>
      <c r="D398" s="178" t="s">
        <v>548</v>
      </c>
      <c r="E398" s="179" t="s">
        <v>1</v>
      </c>
      <c r="F398" s="180" t="s">
        <v>2324</v>
      </c>
      <c r="H398" s="181">
        <v>1.022</v>
      </c>
      <c r="I398" s="182"/>
      <c r="L398" s="177"/>
      <c r="M398" s="183"/>
      <c r="N398" s="184"/>
      <c r="O398" s="184"/>
      <c r="P398" s="184"/>
      <c r="Q398" s="184"/>
      <c r="R398" s="184"/>
      <c r="S398" s="184"/>
      <c r="T398" s="185"/>
      <c r="AT398" s="179" t="s">
        <v>548</v>
      </c>
      <c r="AU398" s="179" t="s">
        <v>91</v>
      </c>
      <c r="AV398" s="13" t="s">
        <v>91</v>
      </c>
      <c r="AW398" s="13" t="s">
        <v>30</v>
      </c>
      <c r="AX398" s="13" t="s">
        <v>75</v>
      </c>
      <c r="AY398" s="179" t="s">
        <v>203</v>
      </c>
    </row>
    <row r="399" spans="1:65" s="13" customFormat="1">
      <c r="B399" s="177"/>
      <c r="D399" s="178" t="s">
        <v>548</v>
      </c>
      <c r="E399" s="179" t="s">
        <v>1</v>
      </c>
      <c r="F399" s="180" t="s">
        <v>2325</v>
      </c>
      <c r="H399" s="181">
        <v>2.52</v>
      </c>
      <c r="I399" s="182"/>
      <c r="L399" s="177"/>
      <c r="M399" s="183"/>
      <c r="N399" s="184"/>
      <c r="O399" s="184"/>
      <c r="P399" s="184"/>
      <c r="Q399" s="184"/>
      <c r="R399" s="184"/>
      <c r="S399" s="184"/>
      <c r="T399" s="185"/>
      <c r="AT399" s="179" t="s">
        <v>548</v>
      </c>
      <c r="AU399" s="179" t="s">
        <v>91</v>
      </c>
      <c r="AV399" s="13" t="s">
        <v>91</v>
      </c>
      <c r="AW399" s="13" t="s">
        <v>30</v>
      </c>
      <c r="AX399" s="13" t="s">
        <v>75</v>
      </c>
      <c r="AY399" s="179" t="s">
        <v>203</v>
      </c>
    </row>
    <row r="400" spans="1:65" s="13" customFormat="1">
      <c r="B400" s="177"/>
      <c r="D400" s="178" t="s">
        <v>548</v>
      </c>
      <c r="E400" s="179" t="s">
        <v>1</v>
      </c>
      <c r="F400" s="180" t="s">
        <v>2325</v>
      </c>
      <c r="H400" s="181">
        <v>2.52</v>
      </c>
      <c r="I400" s="182"/>
      <c r="L400" s="177"/>
      <c r="M400" s="183"/>
      <c r="N400" s="184"/>
      <c r="O400" s="184"/>
      <c r="P400" s="184"/>
      <c r="Q400" s="184"/>
      <c r="R400" s="184"/>
      <c r="S400" s="184"/>
      <c r="T400" s="185"/>
      <c r="AT400" s="179" t="s">
        <v>548</v>
      </c>
      <c r="AU400" s="179" t="s">
        <v>91</v>
      </c>
      <c r="AV400" s="13" t="s">
        <v>91</v>
      </c>
      <c r="AW400" s="13" t="s">
        <v>30</v>
      </c>
      <c r="AX400" s="13" t="s">
        <v>75</v>
      </c>
      <c r="AY400" s="179" t="s">
        <v>203</v>
      </c>
    </row>
    <row r="401" spans="2:51" s="16" customFormat="1">
      <c r="B401" s="201"/>
      <c r="D401" s="178" t="s">
        <v>548</v>
      </c>
      <c r="E401" s="202" t="s">
        <v>1</v>
      </c>
      <c r="F401" s="203" t="s">
        <v>2146</v>
      </c>
      <c r="H401" s="204">
        <v>91.561999999999998</v>
      </c>
      <c r="I401" s="205"/>
      <c r="L401" s="201"/>
      <c r="M401" s="206"/>
      <c r="N401" s="207"/>
      <c r="O401" s="207"/>
      <c r="P401" s="207"/>
      <c r="Q401" s="207"/>
      <c r="R401" s="207"/>
      <c r="S401" s="207"/>
      <c r="T401" s="208"/>
      <c r="AT401" s="202" t="s">
        <v>548</v>
      </c>
      <c r="AU401" s="202" t="s">
        <v>91</v>
      </c>
      <c r="AV401" s="16" t="s">
        <v>215</v>
      </c>
      <c r="AW401" s="16" t="s">
        <v>30</v>
      </c>
      <c r="AX401" s="16" t="s">
        <v>75</v>
      </c>
      <c r="AY401" s="202" t="s">
        <v>203</v>
      </c>
    </row>
    <row r="402" spans="2:51" s="15" customFormat="1">
      <c r="B402" s="194"/>
      <c r="D402" s="178" t="s">
        <v>548</v>
      </c>
      <c r="E402" s="195" t="s">
        <v>1</v>
      </c>
      <c r="F402" s="196" t="s">
        <v>2147</v>
      </c>
      <c r="H402" s="195" t="s">
        <v>1</v>
      </c>
      <c r="I402" s="197"/>
      <c r="L402" s="194"/>
      <c r="M402" s="198"/>
      <c r="N402" s="199"/>
      <c r="O402" s="199"/>
      <c r="P402" s="199"/>
      <c r="Q402" s="199"/>
      <c r="R402" s="199"/>
      <c r="S402" s="199"/>
      <c r="T402" s="200"/>
      <c r="AT402" s="195" t="s">
        <v>548</v>
      </c>
      <c r="AU402" s="195" t="s">
        <v>91</v>
      </c>
      <c r="AV402" s="15" t="s">
        <v>83</v>
      </c>
      <c r="AW402" s="15" t="s">
        <v>30</v>
      </c>
      <c r="AX402" s="15" t="s">
        <v>75</v>
      </c>
      <c r="AY402" s="195" t="s">
        <v>203</v>
      </c>
    </row>
    <row r="403" spans="2:51" s="13" customFormat="1">
      <c r="B403" s="177"/>
      <c r="D403" s="178" t="s">
        <v>548</v>
      </c>
      <c r="E403" s="179" t="s">
        <v>1</v>
      </c>
      <c r="F403" s="180" t="s">
        <v>2325</v>
      </c>
      <c r="H403" s="181">
        <v>2.52</v>
      </c>
      <c r="I403" s="182"/>
      <c r="L403" s="177"/>
      <c r="M403" s="183"/>
      <c r="N403" s="184"/>
      <c r="O403" s="184"/>
      <c r="P403" s="184"/>
      <c r="Q403" s="184"/>
      <c r="R403" s="184"/>
      <c r="S403" s="184"/>
      <c r="T403" s="185"/>
      <c r="AT403" s="179" t="s">
        <v>548</v>
      </c>
      <c r="AU403" s="179" t="s">
        <v>91</v>
      </c>
      <c r="AV403" s="13" t="s">
        <v>91</v>
      </c>
      <c r="AW403" s="13" t="s">
        <v>30</v>
      </c>
      <c r="AX403" s="13" t="s">
        <v>75</v>
      </c>
      <c r="AY403" s="179" t="s">
        <v>203</v>
      </c>
    </row>
    <row r="404" spans="2:51" s="13" customFormat="1">
      <c r="B404" s="177"/>
      <c r="D404" s="178" t="s">
        <v>548</v>
      </c>
      <c r="E404" s="179" t="s">
        <v>1</v>
      </c>
      <c r="F404" s="180" t="s">
        <v>2325</v>
      </c>
      <c r="H404" s="181">
        <v>2.52</v>
      </c>
      <c r="I404" s="182"/>
      <c r="L404" s="177"/>
      <c r="M404" s="183"/>
      <c r="N404" s="184"/>
      <c r="O404" s="184"/>
      <c r="P404" s="184"/>
      <c r="Q404" s="184"/>
      <c r="R404" s="184"/>
      <c r="S404" s="184"/>
      <c r="T404" s="185"/>
      <c r="AT404" s="179" t="s">
        <v>548</v>
      </c>
      <c r="AU404" s="179" t="s">
        <v>91</v>
      </c>
      <c r="AV404" s="13" t="s">
        <v>91</v>
      </c>
      <c r="AW404" s="13" t="s">
        <v>30</v>
      </c>
      <c r="AX404" s="13" t="s">
        <v>75</v>
      </c>
      <c r="AY404" s="179" t="s">
        <v>203</v>
      </c>
    </row>
    <row r="405" spans="2:51" s="16" customFormat="1">
      <c r="B405" s="201"/>
      <c r="D405" s="178" t="s">
        <v>548</v>
      </c>
      <c r="E405" s="202" t="s">
        <v>1</v>
      </c>
      <c r="F405" s="203" t="s">
        <v>2148</v>
      </c>
      <c r="H405" s="204">
        <v>5.04</v>
      </c>
      <c r="I405" s="205"/>
      <c r="L405" s="201"/>
      <c r="M405" s="206"/>
      <c r="N405" s="207"/>
      <c r="O405" s="207"/>
      <c r="P405" s="207"/>
      <c r="Q405" s="207"/>
      <c r="R405" s="207"/>
      <c r="S405" s="207"/>
      <c r="T405" s="208"/>
      <c r="AT405" s="202" t="s">
        <v>548</v>
      </c>
      <c r="AU405" s="202" t="s">
        <v>91</v>
      </c>
      <c r="AV405" s="16" t="s">
        <v>215</v>
      </c>
      <c r="AW405" s="16" t="s">
        <v>30</v>
      </c>
      <c r="AX405" s="16" t="s">
        <v>75</v>
      </c>
      <c r="AY405" s="202" t="s">
        <v>203</v>
      </c>
    </row>
    <row r="406" spans="2:51" s="15" customFormat="1">
      <c r="B406" s="194"/>
      <c r="D406" s="178" t="s">
        <v>548</v>
      </c>
      <c r="E406" s="195" t="s">
        <v>1</v>
      </c>
      <c r="F406" s="196" t="s">
        <v>2149</v>
      </c>
      <c r="H406" s="195" t="s">
        <v>1</v>
      </c>
      <c r="I406" s="197"/>
      <c r="L406" s="194"/>
      <c r="M406" s="198"/>
      <c r="N406" s="199"/>
      <c r="O406" s="199"/>
      <c r="P406" s="199"/>
      <c r="Q406" s="199"/>
      <c r="R406" s="199"/>
      <c r="S406" s="199"/>
      <c r="T406" s="200"/>
      <c r="AT406" s="195" t="s">
        <v>548</v>
      </c>
      <c r="AU406" s="195" t="s">
        <v>91</v>
      </c>
      <c r="AV406" s="15" t="s">
        <v>83</v>
      </c>
      <c r="AW406" s="15" t="s">
        <v>30</v>
      </c>
      <c r="AX406" s="15" t="s">
        <v>75</v>
      </c>
      <c r="AY406" s="195" t="s">
        <v>203</v>
      </c>
    </row>
    <row r="407" spans="2:51" s="13" customFormat="1">
      <c r="B407" s="177"/>
      <c r="D407" s="178" t="s">
        <v>548</v>
      </c>
      <c r="E407" s="179" t="s">
        <v>1</v>
      </c>
      <c r="F407" s="180" t="s">
        <v>2325</v>
      </c>
      <c r="H407" s="181">
        <v>2.52</v>
      </c>
      <c r="I407" s="182"/>
      <c r="L407" s="177"/>
      <c r="M407" s="183"/>
      <c r="N407" s="184"/>
      <c r="O407" s="184"/>
      <c r="P407" s="184"/>
      <c r="Q407" s="184"/>
      <c r="R407" s="184"/>
      <c r="S407" s="184"/>
      <c r="T407" s="185"/>
      <c r="AT407" s="179" t="s">
        <v>548</v>
      </c>
      <c r="AU407" s="179" t="s">
        <v>91</v>
      </c>
      <c r="AV407" s="13" t="s">
        <v>91</v>
      </c>
      <c r="AW407" s="13" t="s">
        <v>30</v>
      </c>
      <c r="AX407" s="13" t="s">
        <v>75</v>
      </c>
      <c r="AY407" s="179" t="s">
        <v>203</v>
      </c>
    </row>
    <row r="408" spans="2:51" s="13" customFormat="1">
      <c r="B408" s="177"/>
      <c r="D408" s="178" t="s">
        <v>548</v>
      </c>
      <c r="E408" s="179" t="s">
        <v>1</v>
      </c>
      <c r="F408" s="180" t="s">
        <v>2325</v>
      </c>
      <c r="H408" s="181">
        <v>2.52</v>
      </c>
      <c r="I408" s="182"/>
      <c r="L408" s="177"/>
      <c r="M408" s="183"/>
      <c r="N408" s="184"/>
      <c r="O408" s="184"/>
      <c r="P408" s="184"/>
      <c r="Q408" s="184"/>
      <c r="R408" s="184"/>
      <c r="S408" s="184"/>
      <c r="T408" s="185"/>
      <c r="AT408" s="179" t="s">
        <v>548</v>
      </c>
      <c r="AU408" s="179" t="s">
        <v>91</v>
      </c>
      <c r="AV408" s="13" t="s">
        <v>91</v>
      </c>
      <c r="AW408" s="13" t="s">
        <v>30</v>
      </c>
      <c r="AX408" s="13" t="s">
        <v>75</v>
      </c>
      <c r="AY408" s="179" t="s">
        <v>203</v>
      </c>
    </row>
    <row r="409" spans="2:51" s="16" customFormat="1">
      <c r="B409" s="201"/>
      <c r="D409" s="178" t="s">
        <v>548</v>
      </c>
      <c r="E409" s="202" t="s">
        <v>1</v>
      </c>
      <c r="F409" s="203" t="s">
        <v>2150</v>
      </c>
      <c r="H409" s="204">
        <v>5.04</v>
      </c>
      <c r="I409" s="205"/>
      <c r="L409" s="201"/>
      <c r="M409" s="206"/>
      <c r="N409" s="207"/>
      <c r="O409" s="207"/>
      <c r="P409" s="207"/>
      <c r="Q409" s="207"/>
      <c r="R409" s="207"/>
      <c r="S409" s="207"/>
      <c r="T409" s="208"/>
      <c r="AT409" s="202" t="s">
        <v>548</v>
      </c>
      <c r="AU409" s="202" t="s">
        <v>91</v>
      </c>
      <c r="AV409" s="16" t="s">
        <v>215</v>
      </c>
      <c r="AW409" s="16" t="s">
        <v>30</v>
      </c>
      <c r="AX409" s="16" t="s">
        <v>75</v>
      </c>
      <c r="AY409" s="202" t="s">
        <v>203</v>
      </c>
    </row>
    <row r="410" spans="2:51" s="15" customFormat="1">
      <c r="B410" s="194"/>
      <c r="D410" s="178" t="s">
        <v>548</v>
      </c>
      <c r="E410" s="195" t="s">
        <v>1</v>
      </c>
      <c r="F410" s="196" t="s">
        <v>2151</v>
      </c>
      <c r="H410" s="195" t="s">
        <v>1</v>
      </c>
      <c r="I410" s="197"/>
      <c r="L410" s="194"/>
      <c r="M410" s="198"/>
      <c r="N410" s="199"/>
      <c r="O410" s="199"/>
      <c r="P410" s="199"/>
      <c r="Q410" s="199"/>
      <c r="R410" s="199"/>
      <c r="S410" s="199"/>
      <c r="T410" s="200"/>
      <c r="AT410" s="195" t="s">
        <v>548</v>
      </c>
      <c r="AU410" s="195" t="s">
        <v>91</v>
      </c>
      <c r="AV410" s="15" t="s">
        <v>83</v>
      </c>
      <c r="AW410" s="15" t="s">
        <v>30</v>
      </c>
      <c r="AX410" s="15" t="s">
        <v>75</v>
      </c>
      <c r="AY410" s="195" t="s">
        <v>203</v>
      </c>
    </row>
    <row r="411" spans="2:51" s="13" customFormat="1">
      <c r="B411" s="177"/>
      <c r="D411" s="178" t="s">
        <v>548</v>
      </c>
      <c r="E411" s="179" t="s">
        <v>1</v>
      </c>
      <c r="F411" s="180" t="s">
        <v>2325</v>
      </c>
      <c r="H411" s="181">
        <v>2.52</v>
      </c>
      <c r="I411" s="182"/>
      <c r="L411" s="177"/>
      <c r="M411" s="183"/>
      <c r="N411" s="184"/>
      <c r="O411" s="184"/>
      <c r="P411" s="184"/>
      <c r="Q411" s="184"/>
      <c r="R411" s="184"/>
      <c r="S411" s="184"/>
      <c r="T411" s="185"/>
      <c r="AT411" s="179" t="s">
        <v>548</v>
      </c>
      <c r="AU411" s="179" t="s">
        <v>91</v>
      </c>
      <c r="AV411" s="13" t="s">
        <v>91</v>
      </c>
      <c r="AW411" s="13" t="s">
        <v>30</v>
      </c>
      <c r="AX411" s="13" t="s">
        <v>75</v>
      </c>
      <c r="AY411" s="179" t="s">
        <v>203</v>
      </c>
    </row>
    <row r="412" spans="2:51" s="13" customFormat="1">
      <c r="B412" s="177"/>
      <c r="D412" s="178" t="s">
        <v>548</v>
      </c>
      <c r="E412" s="179" t="s">
        <v>1</v>
      </c>
      <c r="F412" s="180" t="s">
        <v>2325</v>
      </c>
      <c r="H412" s="181">
        <v>2.52</v>
      </c>
      <c r="I412" s="182"/>
      <c r="L412" s="177"/>
      <c r="M412" s="183"/>
      <c r="N412" s="184"/>
      <c r="O412" s="184"/>
      <c r="P412" s="184"/>
      <c r="Q412" s="184"/>
      <c r="R412" s="184"/>
      <c r="S412" s="184"/>
      <c r="T412" s="185"/>
      <c r="AT412" s="179" t="s">
        <v>548</v>
      </c>
      <c r="AU412" s="179" t="s">
        <v>91</v>
      </c>
      <c r="AV412" s="13" t="s">
        <v>91</v>
      </c>
      <c r="AW412" s="13" t="s">
        <v>30</v>
      </c>
      <c r="AX412" s="13" t="s">
        <v>75</v>
      </c>
      <c r="AY412" s="179" t="s">
        <v>203</v>
      </c>
    </row>
    <row r="413" spans="2:51" s="16" customFormat="1">
      <c r="B413" s="201"/>
      <c r="D413" s="178" t="s">
        <v>548</v>
      </c>
      <c r="E413" s="202" t="s">
        <v>1</v>
      </c>
      <c r="F413" s="203" t="s">
        <v>2152</v>
      </c>
      <c r="H413" s="204">
        <v>5.04</v>
      </c>
      <c r="I413" s="205"/>
      <c r="L413" s="201"/>
      <c r="M413" s="206"/>
      <c r="N413" s="207"/>
      <c r="O413" s="207"/>
      <c r="P413" s="207"/>
      <c r="Q413" s="207"/>
      <c r="R413" s="207"/>
      <c r="S413" s="207"/>
      <c r="T413" s="208"/>
      <c r="AT413" s="202" t="s">
        <v>548</v>
      </c>
      <c r="AU413" s="202" t="s">
        <v>91</v>
      </c>
      <c r="AV413" s="16" t="s">
        <v>215</v>
      </c>
      <c r="AW413" s="16" t="s">
        <v>30</v>
      </c>
      <c r="AX413" s="16" t="s">
        <v>75</v>
      </c>
      <c r="AY413" s="202" t="s">
        <v>203</v>
      </c>
    </row>
    <row r="414" spans="2:51" s="15" customFormat="1">
      <c r="B414" s="194"/>
      <c r="D414" s="178" t="s">
        <v>548</v>
      </c>
      <c r="E414" s="195" t="s">
        <v>1</v>
      </c>
      <c r="F414" s="196" t="s">
        <v>2153</v>
      </c>
      <c r="H414" s="195" t="s">
        <v>1</v>
      </c>
      <c r="I414" s="197"/>
      <c r="L414" s="194"/>
      <c r="M414" s="198"/>
      <c r="N414" s="199"/>
      <c r="O414" s="199"/>
      <c r="P414" s="199"/>
      <c r="Q414" s="199"/>
      <c r="R414" s="199"/>
      <c r="S414" s="199"/>
      <c r="T414" s="200"/>
      <c r="AT414" s="195" t="s">
        <v>548</v>
      </c>
      <c r="AU414" s="195" t="s">
        <v>91</v>
      </c>
      <c r="AV414" s="15" t="s">
        <v>83</v>
      </c>
      <c r="AW414" s="15" t="s">
        <v>30</v>
      </c>
      <c r="AX414" s="15" t="s">
        <v>75</v>
      </c>
      <c r="AY414" s="195" t="s">
        <v>203</v>
      </c>
    </row>
    <row r="415" spans="2:51" s="13" customFormat="1">
      <c r="B415" s="177"/>
      <c r="D415" s="178" t="s">
        <v>548</v>
      </c>
      <c r="E415" s="179" t="s">
        <v>1</v>
      </c>
      <c r="F415" s="180" t="s">
        <v>2326</v>
      </c>
      <c r="H415" s="181">
        <v>0.6</v>
      </c>
      <c r="I415" s="182"/>
      <c r="L415" s="177"/>
      <c r="M415" s="183"/>
      <c r="N415" s="184"/>
      <c r="O415" s="184"/>
      <c r="P415" s="184"/>
      <c r="Q415" s="184"/>
      <c r="R415" s="184"/>
      <c r="S415" s="184"/>
      <c r="T415" s="185"/>
      <c r="AT415" s="179" t="s">
        <v>548</v>
      </c>
      <c r="AU415" s="179" t="s">
        <v>91</v>
      </c>
      <c r="AV415" s="13" t="s">
        <v>91</v>
      </c>
      <c r="AW415" s="13" t="s">
        <v>30</v>
      </c>
      <c r="AX415" s="13" t="s">
        <v>75</v>
      </c>
      <c r="AY415" s="179" t="s">
        <v>203</v>
      </c>
    </row>
    <row r="416" spans="2:51" s="13" customFormat="1">
      <c r="B416" s="177"/>
      <c r="D416" s="178" t="s">
        <v>548</v>
      </c>
      <c r="E416" s="179" t="s">
        <v>1</v>
      </c>
      <c r="F416" s="180" t="s">
        <v>2327</v>
      </c>
      <c r="H416" s="181">
        <v>1.5</v>
      </c>
      <c r="I416" s="182"/>
      <c r="L416" s="177"/>
      <c r="M416" s="183"/>
      <c r="N416" s="184"/>
      <c r="O416" s="184"/>
      <c r="P416" s="184"/>
      <c r="Q416" s="184"/>
      <c r="R416" s="184"/>
      <c r="S416" s="184"/>
      <c r="T416" s="185"/>
      <c r="AT416" s="179" t="s">
        <v>548</v>
      </c>
      <c r="AU416" s="179" t="s">
        <v>91</v>
      </c>
      <c r="AV416" s="13" t="s">
        <v>91</v>
      </c>
      <c r="AW416" s="13" t="s">
        <v>30</v>
      </c>
      <c r="AX416" s="13" t="s">
        <v>75</v>
      </c>
      <c r="AY416" s="179" t="s">
        <v>203</v>
      </c>
    </row>
    <row r="417" spans="1:65" s="13" customFormat="1">
      <c r="B417" s="177"/>
      <c r="D417" s="178" t="s">
        <v>548</v>
      </c>
      <c r="E417" s="179" t="s">
        <v>1</v>
      </c>
      <c r="F417" s="180" t="s">
        <v>2328</v>
      </c>
      <c r="H417" s="181">
        <v>3.12</v>
      </c>
      <c r="I417" s="182"/>
      <c r="L417" s="177"/>
      <c r="M417" s="183"/>
      <c r="N417" s="184"/>
      <c r="O417" s="184"/>
      <c r="P417" s="184"/>
      <c r="Q417" s="184"/>
      <c r="R417" s="184"/>
      <c r="S417" s="184"/>
      <c r="T417" s="185"/>
      <c r="AT417" s="179" t="s">
        <v>548</v>
      </c>
      <c r="AU417" s="179" t="s">
        <v>91</v>
      </c>
      <c r="AV417" s="13" t="s">
        <v>91</v>
      </c>
      <c r="AW417" s="13" t="s">
        <v>30</v>
      </c>
      <c r="AX417" s="13" t="s">
        <v>75</v>
      </c>
      <c r="AY417" s="179" t="s">
        <v>203</v>
      </c>
    </row>
    <row r="418" spans="1:65" s="16" customFormat="1">
      <c r="B418" s="201"/>
      <c r="D418" s="178" t="s">
        <v>548</v>
      </c>
      <c r="E418" s="202" t="s">
        <v>1</v>
      </c>
      <c r="F418" s="203" t="s">
        <v>2157</v>
      </c>
      <c r="H418" s="204">
        <v>5.2200000000000006</v>
      </c>
      <c r="I418" s="205"/>
      <c r="L418" s="201"/>
      <c r="M418" s="206"/>
      <c r="N418" s="207"/>
      <c r="O418" s="207"/>
      <c r="P418" s="207"/>
      <c r="Q418" s="207"/>
      <c r="R418" s="207"/>
      <c r="S418" s="207"/>
      <c r="T418" s="208"/>
      <c r="AT418" s="202" t="s">
        <v>548</v>
      </c>
      <c r="AU418" s="202" t="s">
        <v>91</v>
      </c>
      <c r="AV418" s="16" t="s">
        <v>215</v>
      </c>
      <c r="AW418" s="16" t="s">
        <v>30</v>
      </c>
      <c r="AX418" s="16" t="s">
        <v>75</v>
      </c>
      <c r="AY418" s="202" t="s">
        <v>203</v>
      </c>
    </row>
    <row r="419" spans="1:65" s="14" customFormat="1">
      <c r="B419" s="186"/>
      <c r="D419" s="178" t="s">
        <v>548</v>
      </c>
      <c r="E419" s="187" t="s">
        <v>1</v>
      </c>
      <c r="F419" s="188" t="s">
        <v>550</v>
      </c>
      <c r="H419" s="189">
        <v>111.90199999999997</v>
      </c>
      <c r="I419" s="190"/>
      <c r="L419" s="186"/>
      <c r="M419" s="191"/>
      <c r="N419" s="192"/>
      <c r="O419" s="192"/>
      <c r="P419" s="192"/>
      <c r="Q419" s="192"/>
      <c r="R419" s="192"/>
      <c r="S419" s="192"/>
      <c r="T419" s="193"/>
      <c r="AT419" s="187" t="s">
        <v>548</v>
      </c>
      <c r="AU419" s="187" t="s">
        <v>91</v>
      </c>
      <c r="AV419" s="14" t="s">
        <v>208</v>
      </c>
      <c r="AW419" s="14" t="s">
        <v>30</v>
      </c>
      <c r="AX419" s="14" t="s">
        <v>83</v>
      </c>
      <c r="AY419" s="187" t="s">
        <v>203</v>
      </c>
    </row>
    <row r="420" spans="1:65" s="2" customFormat="1" ht="16.5" customHeight="1">
      <c r="A420" s="33"/>
      <c r="B420" s="154"/>
      <c r="C420" s="212" t="s">
        <v>287</v>
      </c>
      <c r="D420" s="212" t="s">
        <v>836</v>
      </c>
      <c r="E420" s="213" t="s">
        <v>2329</v>
      </c>
      <c r="F420" s="214" t="s">
        <v>2330</v>
      </c>
      <c r="G420" s="215" t="s">
        <v>221</v>
      </c>
      <c r="H420" s="216">
        <v>134.28200000000001</v>
      </c>
      <c r="I420" s="217"/>
      <c r="J420" s="218">
        <f>ROUND(I420*H420,2)</f>
        <v>0</v>
      </c>
      <c r="K420" s="219"/>
      <c r="L420" s="220"/>
      <c r="M420" s="221" t="s">
        <v>1</v>
      </c>
      <c r="N420" s="222" t="s">
        <v>41</v>
      </c>
      <c r="O420" s="62"/>
      <c r="P420" s="165">
        <f>O420*H420</f>
        <v>0</v>
      </c>
      <c r="Q420" s="165">
        <v>0</v>
      </c>
      <c r="R420" s="165">
        <f>Q420*H420</f>
        <v>0</v>
      </c>
      <c r="S420" s="165">
        <v>0</v>
      </c>
      <c r="T420" s="166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7" t="s">
        <v>262</v>
      </c>
      <c r="AT420" s="167" t="s">
        <v>836</v>
      </c>
      <c r="AU420" s="167" t="s">
        <v>91</v>
      </c>
      <c r="AY420" s="18" t="s">
        <v>203</v>
      </c>
      <c r="BE420" s="168">
        <f>IF(N420="základná",J420,0)</f>
        <v>0</v>
      </c>
      <c r="BF420" s="168">
        <f>IF(N420="znížená",J420,0)</f>
        <v>0</v>
      </c>
      <c r="BG420" s="168">
        <f>IF(N420="zákl. prenesená",J420,0)</f>
        <v>0</v>
      </c>
      <c r="BH420" s="168">
        <f>IF(N420="zníž. prenesená",J420,0)</f>
        <v>0</v>
      </c>
      <c r="BI420" s="168">
        <f>IF(N420="nulová",J420,0)</f>
        <v>0</v>
      </c>
      <c r="BJ420" s="18" t="s">
        <v>91</v>
      </c>
      <c r="BK420" s="168">
        <f>ROUND(I420*H420,2)</f>
        <v>0</v>
      </c>
      <c r="BL420" s="18" t="s">
        <v>226</v>
      </c>
      <c r="BM420" s="167" t="s">
        <v>2331</v>
      </c>
    </row>
    <row r="421" spans="1:65" s="13" customFormat="1">
      <c r="B421" s="177"/>
      <c r="D421" s="178" t="s">
        <v>548</v>
      </c>
      <c r="F421" s="180" t="s">
        <v>2332</v>
      </c>
      <c r="H421" s="181">
        <v>134.28200000000001</v>
      </c>
      <c r="I421" s="182"/>
      <c r="L421" s="177"/>
      <c r="M421" s="183"/>
      <c r="N421" s="184"/>
      <c r="O421" s="184"/>
      <c r="P421" s="184"/>
      <c r="Q421" s="184"/>
      <c r="R421" s="184"/>
      <c r="S421" s="184"/>
      <c r="T421" s="185"/>
      <c r="AT421" s="179" t="s">
        <v>548</v>
      </c>
      <c r="AU421" s="179" t="s">
        <v>91</v>
      </c>
      <c r="AV421" s="13" t="s">
        <v>91</v>
      </c>
      <c r="AW421" s="13" t="s">
        <v>3</v>
      </c>
      <c r="AX421" s="13" t="s">
        <v>83</v>
      </c>
      <c r="AY421" s="179" t="s">
        <v>203</v>
      </c>
    </row>
    <row r="422" spans="1:65" s="2" customFormat="1" ht="24.2" customHeight="1">
      <c r="A422" s="33"/>
      <c r="B422" s="154"/>
      <c r="C422" s="155" t="s">
        <v>377</v>
      </c>
      <c r="D422" s="155" t="s">
        <v>204</v>
      </c>
      <c r="E422" s="156" t="s">
        <v>2333</v>
      </c>
      <c r="F422" s="157" t="s">
        <v>2334</v>
      </c>
      <c r="G422" s="158" t="s">
        <v>221</v>
      </c>
      <c r="H422" s="159">
        <v>13.08</v>
      </c>
      <c r="I422" s="160"/>
      <c r="J422" s="161">
        <f>ROUND(I422*H422,2)</f>
        <v>0</v>
      </c>
      <c r="K422" s="162"/>
      <c r="L422" s="34"/>
      <c r="M422" s="163" t="s">
        <v>1</v>
      </c>
      <c r="N422" s="164" t="s">
        <v>41</v>
      </c>
      <c r="O422" s="62"/>
      <c r="P422" s="165">
        <f>O422*H422</f>
        <v>0</v>
      </c>
      <c r="Q422" s="165">
        <v>8.0000000000000007E-5</v>
      </c>
      <c r="R422" s="165">
        <f>Q422*H422</f>
        <v>1.0464000000000001E-3</v>
      </c>
      <c r="S422" s="165">
        <v>0</v>
      </c>
      <c r="T422" s="166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7" t="s">
        <v>226</v>
      </c>
      <c r="AT422" s="167" t="s">
        <v>204</v>
      </c>
      <c r="AU422" s="167" t="s">
        <v>91</v>
      </c>
      <c r="AY422" s="18" t="s">
        <v>203</v>
      </c>
      <c r="BE422" s="168">
        <f>IF(N422="základná",J422,0)</f>
        <v>0</v>
      </c>
      <c r="BF422" s="168">
        <f>IF(N422="znížená",J422,0)</f>
        <v>0</v>
      </c>
      <c r="BG422" s="168">
        <f>IF(N422="zákl. prenesená",J422,0)</f>
        <v>0</v>
      </c>
      <c r="BH422" s="168">
        <f>IF(N422="zníž. prenesená",J422,0)</f>
        <v>0</v>
      </c>
      <c r="BI422" s="168">
        <f>IF(N422="nulová",J422,0)</f>
        <v>0</v>
      </c>
      <c r="BJ422" s="18" t="s">
        <v>91</v>
      </c>
      <c r="BK422" s="168">
        <f>ROUND(I422*H422,2)</f>
        <v>0</v>
      </c>
      <c r="BL422" s="18" t="s">
        <v>226</v>
      </c>
      <c r="BM422" s="167" t="s">
        <v>2335</v>
      </c>
    </row>
    <row r="423" spans="1:65" s="15" customFormat="1">
      <c r="B423" s="194"/>
      <c r="D423" s="178" t="s">
        <v>548</v>
      </c>
      <c r="E423" s="195" t="s">
        <v>1</v>
      </c>
      <c r="F423" s="196" t="s">
        <v>2336</v>
      </c>
      <c r="H423" s="195" t="s">
        <v>1</v>
      </c>
      <c r="I423" s="197"/>
      <c r="L423" s="194"/>
      <c r="M423" s="198"/>
      <c r="N423" s="199"/>
      <c r="O423" s="199"/>
      <c r="P423" s="199"/>
      <c r="Q423" s="199"/>
      <c r="R423" s="199"/>
      <c r="S423" s="199"/>
      <c r="T423" s="200"/>
      <c r="AT423" s="195" t="s">
        <v>548</v>
      </c>
      <c r="AU423" s="195" t="s">
        <v>91</v>
      </c>
      <c r="AV423" s="15" t="s">
        <v>83</v>
      </c>
      <c r="AW423" s="15" t="s">
        <v>30</v>
      </c>
      <c r="AX423" s="15" t="s">
        <v>75</v>
      </c>
      <c r="AY423" s="195" t="s">
        <v>203</v>
      </c>
    </row>
    <row r="424" spans="1:65" s="13" customFormat="1">
      <c r="B424" s="177"/>
      <c r="D424" s="178" t="s">
        <v>548</v>
      </c>
      <c r="E424" s="179" t="s">
        <v>1</v>
      </c>
      <c r="F424" s="180" t="s">
        <v>2337</v>
      </c>
      <c r="H424" s="181">
        <v>11.03</v>
      </c>
      <c r="I424" s="182"/>
      <c r="L424" s="177"/>
      <c r="M424" s="183"/>
      <c r="N424" s="184"/>
      <c r="O424" s="184"/>
      <c r="P424" s="184"/>
      <c r="Q424" s="184"/>
      <c r="R424" s="184"/>
      <c r="S424" s="184"/>
      <c r="T424" s="185"/>
      <c r="AT424" s="179" t="s">
        <v>548</v>
      </c>
      <c r="AU424" s="179" t="s">
        <v>91</v>
      </c>
      <c r="AV424" s="13" t="s">
        <v>91</v>
      </c>
      <c r="AW424" s="13" t="s">
        <v>30</v>
      </c>
      <c r="AX424" s="13" t="s">
        <v>75</v>
      </c>
      <c r="AY424" s="179" t="s">
        <v>203</v>
      </c>
    </row>
    <row r="425" spans="1:65" s="13" customFormat="1">
      <c r="B425" s="177"/>
      <c r="D425" s="178" t="s">
        <v>548</v>
      </c>
      <c r="E425" s="179" t="s">
        <v>1</v>
      </c>
      <c r="F425" s="180" t="s">
        <v>2338</v>
      </c>
      <c r="H425" s="181">
        <v>2.0499999999999998</v>
      </c>
      <c r="I425" s="182"/>
      <c r="L425" s="177"/>
      <c r="M425" s="183"/>
      <c r="N425" s="184"/>
      <c r="O425" s="184"/>
      <c r="P425" s="184"/>
      <c r="Q425" s="184"/>
      <c r="R425" s="184"/>
      <c r="S425" s="184"/>
      <c r="T425" s="185"/>
      <c r="AT425" s="179" t="s">
        <v>548</v>
      </c>
      <c r="AU425" s="179" t="s">
        <v>91</v>
      </c>
      <c r="AV425" s="13" t="s">
        <v>91</v>
      </c>
      <c r="AW425" s="13" t="s">
        <v>30</v>
      </c>
      <c r="AX425" s="13" t="s">
        <v>75</v>
      </c>
      <c r="AY425" s="179" t="s">
        <v>203</v>
      </c>
    </row>
    <row r="426" spans="1:65" s="14" customFormat="1">
      <c r="B426" s="186"/>
      <c r="D426" s="178" t="s">
        <v>548</v>
      </c>
      <c r="E426" s="187" t="s">
        <v>1</v>
      </c>
      <c r="F426" s="188" t="s">
        <v>550</v>
      </c>
      <c r="H426" s="189">
        <v>13.079999999999998</v>
      </c>
      <c r="I426" s="190"/>
      <c r="L426" s="186"/>
      <c r="M426" s="191"/>
      <c r="N426" s="192"/>
      <c r="O426" s="192"/>
      <c r="P426" s="192"/>
      <c r="Q426" s="192"/>
      <c r="R426" s="192"/>
      <c r="S426" s="192"/>
      <c r="T426" s="193"/>
      <c r="AT426" s="187" t="s">
        <v>548</v>
      </c>
      <c r="AU426" s="187" t="s">
        <v>91</v>
      </c>
      <c r="AV426" s="14" t="s">
        <v>208</v>
      </c>
      <c r="AW426" s="14" t="s">
        <v>30</v>
      </c>
      <c r="AX426" s="14" t="s">
        <v>83</v>
      </c>
      <c r="AY426" s="187" t="s">
        <v>203</v>
      </c>
    </row>
    <row r="427" spans="1:65" s="2" customFormat="1" ht="21.75" customHeight="1">
      <c r="A427" s="33"/>
      <c r="B427" s="154"/>
      <c r="C427" s="212" t="s">
        <v>290</v>
      </c>
      <c r="D427" s="212" t="s">
        <v>836</v>
      </c>
      <c r="E427" s="213" t="s">
        <v>2339</v>
      </c>
      <c r="F427" s="214" t="s">
        <v>2340</v>
      </c>
      <c r="G427" s="215" t="s">
        <v>221</v>
      </c>
      <c r="H427" s="216">
        <v>15.042</v>
      </c>
      <c r="I427" s="217"/>
      <c r="J427" s="218">
        <f>ROUND(I427*H427,2)</f>
        <v>0</v>
      </c>
      <c r="K427" s="219"/>
      <c r="L427" s="220"/>
      <c r="M427" s="221" t="s">
        <v>1</v>
      </c>
      <c r="N427" s="222" t="s">
        <v>41</v>
      </c>
      <c r="O427" s="62"/>
      <c r="P427" s="165">
        <f>O427*H427</f>
        <v>0</v>
      </c>
      <c r="Q427" s="165">
        <v>2E-3</v>
      </c>
      <c r="R427" s="165">
        <f>Q427*H427</f>
        <v>3.0084E-2</v>
      </c>
      <c r="S427" s="165">
        <v>0</v>
      </c>
      <c r="T427" s="166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7" t="s">
        <v>262</v>
      </c>
      <c r="AT427" s="167" t="s">
        <v>836</v>
      </c>
      <c r="AU427" s="167" t="s">
        <v>91</v>
      </c>
      <c r="AY427" s="18" t="s">
        <v>203</v>
      </c>
      <c r="BE427" s="168">
        <f>IF(N427="základná",J427,0)</f>
        <v>0</v>
      </c>
      <c r="BF427" s="168">
        <f>IF(N427="znížená",J427,0)</f>
        <v>0</v>
      </c>
      <c r="BG427" s="168">
        <f>IF(N427="zákl. prenesená",J427,0)</f>
        <v>0</v>
      </c>
      <c r="BH427" s="168">
        <f>IF(N427="zníž. prenesená",J427,0)</f>
        <v>0</v>
      </c>
      <c r="BI427" s="168">
        <f>IF(N427="nulová",J427,0)</f>
        <v>0</v>
      </c>
      <c r="BJ427" s="18" t="s">
        <v>91</v>
      </c>
      <c r="BK427" s="168">
        <f>ROUND(I427*H427,2)</f>
        <v>0</v>
      </c>
      <c r="BL427" s="18" t="s">
        <v>226</v>
      </c>
      <c r="BM427" s="167" t="s">
        <v>2341</v>
      </c>
    </row>
    <row r="428" spans="1:65" s="13" customFormat="1">
      <c r="B428" s="177"/>
      <c r="D428" s="178" t="s">
        <v>548</v>
      </c>
      <c r="F428" s="180" t="s">
        <v>2342</v>
      </c>
      <c r="H428" s="181">
        <v>15.042</v>
      </c>
      <c r="I428" s="182"/>
      <c r="L428" s="177"/>
      <c r="M428" s="183"/>
      <c r="N428" s="184"/>
      <c r="O428" s="184"/>
      <c r="P428" s="184"/>
      <c r="Q428" s="184"/>
      <c r="R428" s="184"/>
      <c r="S428" s="184"/>
      <c r="T428" s="185"/>
      <c r="AT428" s="179" t="s">
        <v>548</v>
      </c>
      <c r="AU428" s="179" t="s">
        <v>91</v>
      </c>
      <c r="AV428" s="13" t="s">
        <v>91</v>
      </c>
      <c r="AW428" s="13" t="s">
        <v>3</v>
      </c>
      <c r="AX428" s="13" t="s">
        <v>83</v>
      </c>
      <c r="AY428" s="179" t="s">
        <v>203</v>
      </c>
    </row>
    <row r="429" spans="1:65" s="2" customFormat="1" ht="24.2" customHeight="1">
      <c r="A429" s="33"/>
      <c r="B429" s="154"/>
      <c r="C429" s="155" t="s">
        <v>384</v>
      </c>
      <c r="D429" s="155" t="s">
        <v>204</v>
      </c>
      <c r="E429" s="156" t="s">
        <v>2343</v>
      </c>
      <c r="F429" s="157" t="s">
        <v>2344</v>
      </c>
      <c r="G429" s="158" t="s">
        <v>249</v>
      </c>
      <c r="H429" s="159">
        <v>0.753</v>
      </c>
      <c r="I429" s="160"/>
      <c r="J429" s="161">
        <f>ROUND(I429*H429,2)</f>
        <v>0</v>
      </c>
      <c r="K429" s="162"/>
      <c r="L429" s="34"/>
      <c r="M429" s="163" t="s">
        <v>1</v>
      </c>
      <c r="N429" s="164" t="s">
        <v>41</v>
      </c>
      <c r="O429" s="62"/>
      <c r="P429" s="165">
        <f>O429*H429</f>
        <v>0</v>
      </c>
      <c r="Q429" s="165">
        <v>0</v>
      </c>
      <c r="R429" s="165">
        <f>Q429*H429</f>
        <v>0</v>
      </c>
      <c r="S429" s="165">
        <v>0</v>
      </c>
      <c r="T429" s="166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7" t="s">
        <v>226</v>
      </c>
      <c r="AT429" s="167" t="s">
        <v>204</v>
      </c>
      <c r="AU429" s="167" t="s">
        <v>91</v>
      </c>
      <c r="AY429" s="18" t="s">
        <v>203</v>
      </c>
      <c r="BE429" s="168">
        <f>IF(N429="základná",J429,0)</f>
        <v>0</v>
      </c>
      <c r="BF429" s="168">
        <f>IF(N429="znížená",J429,0)</f>
        <v>0</v>
      </c>
      <c r="BG429" s="168">
        <f>IF(N429="zákl. prenesená",J429,0)</f>
        <v>0</v>
      </c>
      <c r="BH429" s="168">
        <f>IF(N429="zníž. prenesená",J429,0)</f>
        <v>0</v>
      </c>
      <c r="BI429" s="168">
        <f>IF(N429="nulová",J429,0)</f>
        <v>0</v>
      </c>
      <c r="BJ429" s="18" t="s">
        <v>91</v>
      </c>
      <c r="BK429" s="168">
        <f>ROUND(I429*H429,2)</f>
        <v>0</v>
      </c>
      <c r="BL429" s="18" t="s">
        <v>226</v>
      </c>
      <c r="BM429" s="167" t="s">
        <v>2345</v>
      </c>
    </row>
    <row r="430" spans="1:65" s="12" customFormat="1" ht="22.9" customHeight="1">
      <c r="B430" s="143"/>
      <c r="D430" s="144" t="s">
        <v>74</v>
      </c>
      <c r="E430" s="169" t="s">
        <v>2346</v>
      </c>
      <c r="F430" s="169" t="s">
        <v>2347</v>
      </c>
      <c r="I430" s="146"/>
      <c r="J430" s="170">
        <f>BK430</f>
        <v>0</v>
      </c>
      <c r="L430" s="143"/>
      <c r="M430" s="148"/>
      <c r="N430" s="149"/>
      <c r="O430" s="149"/>
      <c r="P430" s="150">
        <f>SUM(P431:P439)</f>
        <v>0</v>
      </c>
      <c r="Q430" s="149"/>
      <c r="R430" s="150">
        <f>SUM(R431:R439)</f>
        <v>0.48599999999999999</v>
      </c>
      <c r="S430" s="149"/>
      <c r="T430" s="151">
        <f>SUM(T431:T439)</f>
        <v>0</v>
      </c>
      <c r="AR430" s="144" t="s">
        <v>91</v>
      </c>
      <c r="AT430" s="152" t="s">
        <v>74</v>
      </c>
      <c r="AU430" s="152" t="s">
        <v>83</v>
      </c>
      <c r="AY430" s="144" t="s">
        <v>203</v>
      </c>
      <c r="BK430" s="153">
        <f>SUM(BK431:BK439)</f>
        <v>0</v>
      </c>
    </row>
    <row r="431" spans="1:65" s="2" customFormat="1" ht="24.2" customHeight="1">
      <c r="A431" s="33"/>
      <c r="B431" s="154"/>
      <c r="C431" s="155" t="s">
        <v>294</v>
      </c>
      <c r="D431" s="155" t="s">
        <v>204</v>
      </c>
      <c r="E431" s="156" t="s">
        <v>2348</v>
      </c>
      <c r="F431" s="157" t="s">
        <v>2349</v>
      </c>
      <c r="G431" s="158" t="s">
        <v>221</v>
      </c>
      <c r="H431" s="159">
        <v>58</v>
      </c>
      <c r="I431" s="160"/>
      <c r="J431" s="161">
        <f>ROUND(I431*H431,2)</f>
        <v>0</v>
      </c>
      <c r="K431" s="162"/>
      <c r="L431" s="34"/>
      <c r="M431" s="163" t="s">
        <v>1</v>
      </c>
      <c r="N431" s="164" t="s">
        <v>41</v>
      </c>
      <c r="O431" s="62"/>
      <c r="P431" s="165">
        <f>O431*H431</f>
        <v>0</v>
      </c>
      <c r="Q431" s="165">
        <v>0</v>
      </c>
      <c r="R431" s="165">
        <f>Q431*H431</f>
        <v>0</v>
      </c>
      <c r="S431" s="165">
        <v>0</v>
      </c>
      <c r="T431" s="166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7" t="s">
        <v>226</v>
      </c>
      <c r="AT431" s="167" t="s">
        <v>204</v>
      </c>
      <c r="AU431" s="167" t="s">
        <v>91</v>
      </c>
      <c r="AY431" s="18" t="s">
        <v>203</v>
      </c>
      <c r="BE431" s="168">
        <f>IF(N431="základná",J431,0)</f>
        <v>0</v>
      </c>
      <c r="BF431" s="168">
        <f>IF(N431="znížená",J431,0)</f>
        <v>0</v>
      </c>
      <c r="BG431" s="168">
        <f>IF(N431="zákl. prenesená",J431,0)</f>
        <v>0</v>
      </c>
      <c r="BH431" s="168">
        <f>IF(N431="zníž. prenesená",J431,0)</f>
        <v>0</v>
      </c>
      <c r="BI431" s="168">
        <f>IF(N431="nulová",J431,0)</f>
        <v>0</v>
      </c>
      <c r="BJ431" s="18" t="s">
        <v>91</v>
      </c>
      <c r="BK431" s="168">
        <f>ROUND(I431*H431,2)</f>
        <v>0</v>
      </c>
      <c r="BL431" s="18" t="s">
        <v>226</v>
      </c>
      <c r="BM431" s="167" t="s">
        <v>2350</v>
      </c>
    </row>
    <row r="432" spans="1:65" s="13" customFormat="1">
      <c r="B432" s="177"/>
      <c r="D432" s="178" t="s">
        <v>548</v>
      </c>
      <c r="E432" s="179" t="s">
        <v>1</v>
      </c>
      <c r="F432" s="180" t="s">
        <v>2123</v>
      </c>
      <c r="H432" s="181">
        <v>57.616</v>
      </c>
      <c r="I432" s="182"/>
      <c r="L432" s="177"/>
      <c r="M432" s="183"/>
      <c r="N432" s="184"/>
      <c r="O432" s="184"/>
      <c r="P432" s="184"/>
      <c r="Q432" s="184"/>
      <c r="R432" s="184"/>
      <c r="S432" s="184"/>
      <c r="T432" s="185"/>
      <c r="AT432" s="179" t="s">
        <v>548</v>
      </c>
      <c r="AU432" s="179" t="s">
        <v>91</v>
      </c>
      <c r="AV432" s="13" t="s">
        <v>91</v>
      </c>
      <c r="AW432" s="13" t="s">
        <v>30</v>
      </c>
      <c r="AX432" s="13" t="s">
        <v>75</v>
      </c>
      <c r="AY432" s="179" t="s">
        <v>203</v>
      </c>
    </row>
    <row r="433" spans="1:65" s="13" customFormat="1">
      <c r="B433" s="177"/>
      <c r="D433" s="178" t="s">
        <v>548</v>
      </c>
      <c r="E433" s="179" t="s">
        <v>1</v>
      </c>
      <c r="F433" s="180" t="s">
        <v>2124</v>
      </c>
      <c r="H433" s="181">
        <v>0.38400000000000001</v>
      </c>
      <c r="I433" s="182"/>
      <c r="L433" s="177"/>
      <c r="M433" s="183"/>
      <c r="N433" s="184"/>
      <c r="O433" s="184"/>
      <c r="P433" s="184"/>
      <c r="Q433" s="184"/>
      <c r="R433" s="184"/>
      <c r="S433" s="184"/>
      <c r="T433" s="185"/>
      <c r="AT433" s="179" t="s">
        <v>548</v>
      </c>
      <c r="AU433" s="179" t="s">
        <v>91</v>
      </c>
      <c r="AV433" s="13" t="s">
        <v>91</v>
      </c>
      <c r="AW433" s="13" t="s">
        <v>30</v>
      </c>
      <c r="AX433" s="13" t="s">
        <v>75</v>
      </c>
      <c r="AY433" s="179" t="s">
        <v>203</v>
      </c>
    </row>
    <row r="434" spans="1:65" s="14" customFormat="1">
      <c r="B434" s="186"/>
      <c r="D434" s="178" t="s">
        <v>548</v>
      </c>
      <c r="E434" s="187" t="s">
        <v>1</v>
      </c>
      <c r="F434" s="188" t="s">
        <v>550</v>
      </c>
      <c r="H434" s="189">
        <v>58</v>
      </c>
      <c r="I434" s="190"/>
      <c r="L434" s="186"/>
      <c r="M434" s="191"/>
      <c r="N434" s="192"/>
      <c r="O434" s="192"/>
      <c r="P434" s="192"/>
      <c r="Q434" s="192"/>
      <c r="R434" s="192"/>
      <c r="S434" s="192"/>
      <c r="T434" s="193"/>
      <c r="AT434" s="187" t="s">
        <v>548</v>
      </c>
      <c r="AU434" s="187" t="s">
        <v>91</v>
      </c>
      <c r="AV434" s="14" t="s">
        <v>208</v>
      </c>
      <c r="AW434" s="14" t="s">
        <v>30</v>
      </c>
      <c r="AX434" s="14" t="s">
        <v>83</v>
      </c>
      <c r="AY434" s="187" t="s">
        <v>203</v>
      </c>
    </row>
    <row r="435" spans="1:65" s="2" customFormat="1" ht="24.2" customHeight="1">
      <c r="A435" s="33"/>
      <c r="B435" s="154"/>
      <c r="C435" s="212" t="s">
        <v>393</v>
      </c>
      <c r="D435" s="212" t="s">
        <v>836</v>
      </c>
      <c r="E435" s="213" t="s">
        <v>2351</v>
      </c>
      <c r="F435" s="214" t="s">
        <v>2352</v>
      </c>
      <c r="G435" s="215" t="s">
        <v>221</v>
      </c>
      <c r="H435" s="216">
        <v>60</v>
      </c>
      <c r="I435" s="217"/>
      <c r="J435" s="218">
        <f>ROUND(I435*H435,2)</f>
        <v>0</v>
      </c>
      <c r="K435" s="219"/>
      <c r="L435" s="220"/>
      <c r="M435" s="221" t="s">
        <v>1</v>
      </c>
      <c r="N435" s="222" t="s">
        <v>41</v>
      </c>
      <c r="O435" s="62"/>
      <c r="P435" s="165">
        <f>O435*H435</f>
        <v>0</v>
      </c>
      <c r="Q435" s="165">
        <v>8.0999999999999996E-3</v>
      </c>
      <c r="R435" s="165">
        <f>Q435*H435</f>
        <v>0.48599999999999999</v>
      </c>
      <c r="S435" s="165">
        <v>0</v>
      </c>
      <c r="T435" s="166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7" t="s">
        <v>262</v>
      </c>
      <c r="AT435" s="167" t="s">
        <v>836</v>
      </c>
      <c r="AU435" s="167" t="s">
        <v>91</v>
      </c>
      <c r="AY435" s="18" t="s">
        <v>203</v>
      </c>
      <c r="BE435" s="168">
        <f>IF(N435="základná",J435,0)</f>
        <v>0</v>
      </c>
      <c r="BF435" s="168">
        <f>IF(N435="znížená",J435,0)</f>
        <v>0</v>
      </c>
      <c r="BG435" s="168">
        <f>IF(N435="zákl. prenesená",J435,0)</f>
        <v>0</v>
      </c>
      <c r="BH435" s="168">
        <f>IF(N435="zníž. prenesená",J435,0)</f>
        <v>0</v>
      </c>
      <c r="BI435" s="168">
        <f>IF(N435="nulová",J435,0)</f>
        <v>0</v>
      </c>
      <c r="BJ435" s="18" t="s">
        <v>91</v>
      </c>
      <c r="BK435" s="168">
        <f>ROUND(I435*H435,2)</f>
        <v>0</v>
      </c>
      <c r="BL435" s="18" t="s">
        <v>226</v>
      </c>
      <c r="BM435" s="167" t="s">
        <v>2353</v>
      </c>
    </row>
    <row r="436" spans="1:65" s="13" customFormat="1">
      <c r="B436" s="177"/>
      <c r="D436" s="178" t="s">
        <v>548</v>
      </c>
      <c r="E436" s="179" t="s">
        <v>1</v>
      </c>
      <c r="F436" s="180" t="s">
        <v>2354</v>
      </c>
      <c r="H436" s="181">
        <v>59.16</v>
      </c>
      <c r="I436" s="182"/>
      <c r="L436" s="177"/>
      <c r="M436" s="183"/>
      <c r="N436" s="184"/>
      <c r="O436" s="184"/>
      <c r="P436" s="184"/>
      <c r="Q436" s="184"/>
      <c r="R436" s="184"/>
      <c r="S436" s="184"/>
      <c r="T436" s="185"/>
      <c r="AT436" s="179" t="s">
        <v>548</v>
      </c>
      <c r="AU436" s="179" t="s">
        <v>91</v>
      </c>
      <c r="AV436" s="13" t="s">
        <v>91</v>
      </c>
      <c r="AW436" s="13" t="s">
        <v>30</v>
      </c>
      <c r="AX436" s="13" t="s">
        <v>75</v>
      </c>
      <c r="AY436" s="179" t="s">
        <v>203</v>
      </c>
    </row>
    <row r="437" spans="1:65" s="13" customFormat="1">
      <c r="B437" s="177"/>
      <c r="D437" s="178" t="s">
        <v>548</v>
      </c>
      <c r="E437" s="179" t="s">
        <v>1</v>
      </c>
      <c r="F437" s="180" t="s">
        <v>2355</v>
      </c>
      <c r="H437" s="181">
        <v>0.84</v>
      </c>
      <c r="I437" s="182"/>
      <c r="L437" s="177"/>
      <c r="M437" s="183"/>
      <c r="N437" s="184"/>
      <c r="O437" s="184"/>
      <c r="P437" s="184"/>
      <c r="Q437" s="184"/>
      <c r="R437" s="184"/>
      <c r="S437" s="184"/>
      <c r="T437" s="185"/>
      <c r="AT437" s="179" t="s">
        <v>548</v>
      </c>
      <c r="AU437" s="179" t="s">
        <v>91</v>
      </c>
      <c r="AV437" s="13" t="s">
        <v>91</v>
      </c>
      <c r="AW437" s="13" t="s">
        <v>30</v>
      </c>
      <c r="AX437" s="13" t="s">
        <v>75</v>
      </c>
      <c r="AY437" s="179" t="s">
        <v>203</v>
      </c>
    </row>
    <row r="438" spans="1:65" s="14" customFormat="1">
      <c r="B438" s="186"/>
      <c r="D438" s="178" t="s">
        <v>548</v>
      </c>
      <c r="E438" s="187" t="s">
        <v>1</v>
      </c>
      <c r="F438" s="188" t="s">
        <v>550</v>
      </c>
      <c r="H438" s="189">
        <v>60</v>
      </c>
      <c r="I438" s="190"/>
      <c r="L438" s="186"/>
      <c r="M438" s="191"/>
      <c r="N438" s="192"/>
      <c r="O438" s="192"/>
      <c r="P438" s="192"/>
      <c r="Q438" s="192"/>
      <c r="R438" s="192"/>
      <c r="S438" s="192"/>
      <c r="T438" s="193"/>
      <c r="AT438" s="187" t="s">
        <v>548</v>
      </c>
      <c r="AU438" s="187" t="s">
        <v>91</v>
      </c>
      <c r="AV438" s="14" t="s">
        <v>208</v>
      </c>
      <c r="AW438" s="14" t="s">
        <v>30</v>
      </c>
      <c r="AX438" s="14" t="s">
        <v>83</v>
      </c>
      <c r="AY438" s="187" t="s">
        <v>203</v>
      </c>
    </row>
    <row r="439" spans="1:65" s="2" customFormat="1" ht="24.2" customHeight="1">
      <c r="A439" s="33"/>
      <c r="B439" s="154"/>
      <c r="C439" s="155" t="s">
        <v>297</v>
      </c>
      <c r="D439" s="155" t="s">
        <v>204</v>
      </c>
      <c r="E439" s="156" t="s">
        <v>2356</v>
      </c>
      <c r="F439" s="157" t="s">
        <v>2357</v>
      </c>
      <c r="G439" s="158" t="s">
        <v>249</v>
      </c>
      <c r="H439" s="159">
        <v>0.48599999999999999</v>
      </c>
      <c r="I439" s="160"/>
      <c r="J439" s="161">
        <f>ROUND(I439*H439,2)</f>
        <v>0</v>
      </c>
      <c r="K439" s="162"/>
      <c r="L439" s="34"/>
      <c r="M439" s="163" t="s">
        <v>1</v>
      </c>
      <c r="N439" s="164" t="s">
        <v>41</v>
      </c>
      <c r="O439" s="62"/>
      <c r="P439" s="165">
        <f>O439*H439</f>
        <v>0</v>
      </c>
      <c r="Q439" s="165">
        <v>0</v>
      </c>
      <c r="R439" s="165">
        <f>Q439*H439</f>
        <v>0</v>
      </c>
      <c r="S439" s="165">
        <v>0</v>
      </c>
      <c r="T439" s="166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7" t="s">
        <v>226</v>
      </c>
      <c r="AT439" s="167" t="s">
        <v>204</v>
      </c>
      <c r="AU439" s="167" t="s">
        <v>91</v>
      </c>
      <c r="AY439" s="18" t="s">
        <v>203</v>
      </c>
      <c r="BE439" s="168">
        <f>IF(N439="základná",J439,0)</f>
        <v>0</v>
      </c>
      <c r="BF439" s="168">
        <f>IF(N439="znížená",J439,0)</f>
        <v>0</v>
      </c>
      <c r="BG439" s="168">
        <f>IF(N439="zákl. prenesená",J439,0)</f>
        <v>0</v>
      </c>
      <c r="BH439" s="168">
        <f>IF(N439="zníž. prenesená",J439,0)</f>
        <v>0</v>
      </c>
      <c r="BI439" s="168">
        <f>IF(N439="nulová",J439,0)</f>
        <v>0</v>
      </c>
      <c r="BJ439" s="18" t="s">
        <v>91</v>
      </c>
      <c r="BK439" s="168">
        <f>ROUND(I439*H439,2)</f>
        <v>0</v>
      </c>
      <c r="BL439" s="18" t="s">
        <v>226</v>
      </c>
      <c r="BM439" s="167" t="s">
        <v>2358</v>
      </c>
    </row>
    <row r="440" spans="1:65" s="12" customFormat="1" ht="22.9" customHeight="1">
      <c r="B440" s="143"/>
      <c r="D440" s="144" t="s">
        <v>74</v>
      </c>
      <c r="E440" s="169" t="s">
        <v>2359</v>
      </c>
      <c r="F440" s="169" t="s">
        <v>2360</v>
      </c>
      <c r="I440" s="146"/>
      <c r="J440" s="170">
        <f>BK440</f>
        <v>0</v>
      </c>
      <c r="L440" s="143"/>
      <c r="M440" s="148"/>
      <c r="N440" s="149"/>
      <c r="O440" s="149"/>
      <c r="P440" s="150">
        <f>SUM(P441:P490)</f>
        <v>0</v>
      </c>
      <c r="Q440" s="149"/>
      <c r="R440" s="150">
        <f>SUM(R441:R490)</f>
        <v>16.709070750000002</v>
      </c>
      <c r="S440" s="149"/>
      <c r="T440" s="151">
        <f>SUM(T441:T490)</f>
        <v>0</v>
      </c>
      <c r="AR440" s="144" t="s">
        <v>91</v>
      </c>
      <c r="AT440" s="152" t="s">
        <v>74</v>
      </c>
      <c r="AU440" s="152" t="s">
        <v>83</v>
      </c>
      <c r="AY440" s="144" t="s">
        <v>203</v>
      </c>
      <c r="BK440" s="153">
        <f>SUM(BK441:BK490)</f>
        <v>0</v>
      </c>
    </row>
    <row r="441" spans="1:65" s="2" customFormat="1" ht="37.9" customHeight="1">
      <c r="A441" s="33"/>
      <c r="B441" s="154"/>
      <c r="C441" s="155" t="s">
        <v>402</v>
      </c>
      <c r="D441" s="155" t="s">
        <v>204</v>
      </c>
      <c r="E441" s="156" t="s">
        <v>2361</v>
      </c>
      <c r="F441" s="157" t="s">
        <v>2362</v>
      </c>
      <c r="G441" s="158" t="s">
        <v>221</v>
      </c>
      <c r="H441" s="159">
        <v>7.8390000000000004</v>
      </c>
      <c r="I441" s="160"/>
      <c r="J441" s="161">
        <f>ROUND(I441*H441,2)</f>
        <v>0</v>
      </c>
      <c r="K441" s="162"/>
      <c r="L441" s="34"/>
      <c r="M441" s="163" t="s">
        <v>1</v>
      </c>
      <c r="N441" s="164" t="s">
        <v>41</v>
      </c>
      <c r="O441" s="62"/>
      <c r="P441" s="165">
        <f>O441*H441</f>
        <v>0</v>
      </c>
      <c r="Q441" s="165">
        <v>0.11125</v>
      </c>
      <c r="R441" s="165">
        <f>Q441*H441</f>
        <v>0.87208875000000008</v>
      </c>
      <c r="S441" s="165">
        <v>0</v>
      </c>
      <c r="T441" s="166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7" t="s">
        <v>226</v>
      </c>
      <c r="AT441" s="167" t="s">
        <v>204</v>
      </c>
      <c r="AU441" s="167" t="s">
        <v>91</v>
      </c>
      <c r="AY441" s="18" t="s">
        <v>203</v>
      </c>
      <c r="BE441" s="168">
        <f>IF(N441="základná",J441,0)</f>
        <v>0</v>
      </c>
      <c r="BF441" s="168">
        <f>IF(N441="znížená",J441,0)</f>
        <v>0</v>
      </c>
      <c r="BG441" s="168">
        <f>IF(N441="zákl. prenesená",J441,0)</f>
        <v>0</v>
      </c>
      <c r="BH441" s="168">
        <f>IF(N441="zníž. prenesená",J441,0)</f>
        <v>0</v>
      </c>
      <c r="BI441" s="168">
        <f>IF(N441="nulová",J441,0)</f>
        <v>0</v>
      </c>
      <c r="BJ441" s="18" t="s">
        <v>91</v>
      </c>
      <c r="BK441" s="168">
        <f>ROUND(I441*H441,2)</f>
        <v>0</v>
      </c>
      <c r="BL441" s="18" t="s">
        <v>226</v>
      </c>
      <c r="BM441" s="167" t="s">
        <v>2363</v>
      </c>
    </row>
    <row r="442" spans="1:65" s="15" customFormat="1">
      <c r="B442" s="194"/>
      <c r="D442" s="178" t="s">
        <v>548</v>
      </c>
      <c r="E442" s="195" t="s">
        <v>1</v>
      </c>
      <c r="F442" s="196" t="s">
        <v>2364</v>
      </c>
      <c r="H442" s="195" t="s">
        <v>1</v>
      </c>
      <c r="I442" s="197"/>
      <c r="L442" s="194"/>
      <c r="M442" s="198"/>
      <c r="N442" s="199"/>
      <c r="O442" s="199"/>
      <c r="P442" s="199"/>
      <c r="Q442" s="199"/>
      <c r="R442" s="199"/>
      <c r="S442" s="199"/>
      <c r="T442" s="200"/>
      <c r="AT442" s="195" t="s">
        <v>548</v>
      </c>
      <c r="AU442" s="195" t="s">
        <v>91</v>
      </c>
      <c r="AV442" s="15" t="s">
        <v>83</v>
      </c>
      <c r="AW442" s="15" t="s">
        <v>30</v>
      </c>
      <c r="AX442" s="15" t="s">
        <v>75</v>
      </c>
      <c r="AY442" s="195" t="s">
        <v>203</v>
      </c>
    </row>
    <row r="443" spans="1:65" s="15" customFormat="1">
      <c r="B443" s="194"/>
      <c r="D443" s="178" t="s">
        <v>548</v>
      </c>
      <c r="E443" s="195" t="s">
        <v>1</v>
      </c>
      <c r="F443" s="196" t="s">
        <v>2365</v>
      </c>
      <c r="H443" s="195" t="s">
        <v>1</v>
      </c>
      <c r="I443" s="197"/>
      <c r="L443" s="194"/>
      <c r="M443" s="198"/>
      <c r="N443" s="199"/>
      <c r="O443" s="199"/>
      <c r="P443" s="199"/>
      <c r="Q443" s="199"/>
      <c r="R443" s="199"/>
      <c r="S443" s="199"/>
      <c r="T443" s="200"/>
      <c r="AT443" s="195" t="s">
        <v>548</v>
      </c>
      <c r="AU443" s="195" t="s">
        <v>91</v>
      </c>
      <c r="AV443" s="15" t="s">
        <v>83</v>
      </c>
      <c r="AW443" s="15" t="s">
        <v>30</v>
      </c>
      <c r="AX443" s="15" t="s">
        <v>75</v>
      </c>
      <c r="AY443" s="195" t="s">
        <v>203</v>
      </c>
    </row>
    <row r="444" spans="1:65" s="15" customFormat="1">
      <c r="B444" s="194"/>
      <c r="D444" s="178" t="s">
        <v>548</v>
      </c>
      <c r="E444" s="195" t="s">
        <v>1</v>
      </c>
      <c r="F444" s="196" t="s">
        <v>2366</v>
      </c>
      <c r="H444" s="195" t="s">
        <v>1</v>
      </c>
      <c r="I444" s="197"/>
      <c r="L444" s="194"/>
      <c r="M444" s="198"/>
      <c r="N444" s="199"/>
      <c r="O444" s="199"/>
      <c r="P444" s="199"/>
      <c r="Q444" s="199"/>
      <c r="R444" s="199"/>
      <c r="S444" s="199"/>
      <c r="T444" s="200"/>
      <c r="AT444" s="195" t="s">
        <v>548</v>
      </c>
      <c r="AU444" s="195" t="s">
        <v>91</v>
      </c>
      <c r="AV444" s="15" t="s">
        <v>83</v>
      </c>
      <c r="AW444" s="15" t="s">
        <v>30</v>
      </c>
      <c r="AX444" s="15" t="s">
        <v>75</v>
      </c>
      <c r="AY444" s="195" t="s">
        <v>203</v>
      </c>
    </row>
    <row r="445" spans="1:65" s="15" customFormat="1">
      <c r="B445" s="194"/>
      <c r="D445" s="178" t="s">
        <v>548</v>
      </c>
      <c r="E445" s="195" t="s">
        <v>1</v>
      </c>
      <c r="F445" s="196" t="s">
        <v>2367</v>
      </c>
      <c r="H445" s="195" t="s">
        <v>1</v>
      </c>
      <c r="I445" s="197"/>
      <c r="L445" s="194"/>
      <c r="M445" s="198"/>
      <c r="N445" s="199"/>
      <c r="O445" s="199"/>
      <c r="P445" s="199"/>
      <c r="Q445" s="199"/>
      <c r="R445" s="199"/>
      <c r="S445" s="199"/>
      <c r="T445" s="200"/>
      <c r="AT445" s="195" t="s">
        <v>548</v>
      </c>
      <c r="AU445" s="195" t="s">
        <v>91</v>
      </c>
      <c r="AV445" s="15" t="s">
        <v>83</v>
      </c>
      <c r="AW445" s="15" t="s">
        <v>30</v>
      </c>
      <c r="AX445" s="15" t="s">
        <v>75</v>
      </c>
      <c r="AY445" s="195" t="s">
        <v>203</v>
      </c>
    </row>
    <row r="446" spans="1:65" s="13" customFormat="1">
      <c r="B446" s="177"/>
      <c r="D446" s="178" t="s">
        <v>548</v>
      </c>
      <c r="E446" s="179" t="s">
        <v>1</v>
      </c>
      <c r="F446" s="180" t="s">
        <v>2368</v>
      </c>
      <c r="H446" s="181">
        <v>0.82499999999999996</v>
      </c>
      <c r="I446" s="182"/>
      <c r="L446" s="177"/>
      <c r="M446" s="183"/>
      <c r="N446" s="184"/>
      <c r="O446" s="184"/>
      <c r="P446" s="184"/>
      <c r="Q446" s="184"/>
      <c r="R446" s="184"/>
      <c r="S446" s="184"/>
      <c r="T446" s="185"/>
      <c r="AT446" s="179" t="s">
        <v>548</v>
      </c>
      <c r="AU446" s="179" t="s">
        <v>91</v>
      </c>
      <c r="AV446" s="13" t="s">
        <v>91</v>
      </c>
      <c r="AW446" s="13" t="s">
        <v>30</v>
      </c>
      <c r="AX446" s="13" t="s">
        <v>75</v>
      </c>
      <c r="AY446" s="179" t="s">
        <v>203</v>
      </c>
    </row>
    <row r="447" spans="1:65" s="13" customFormat="1">
      <c r="B447" s="177"/>
      <c r="D447" s="178" t="s">
        <v>548</v>
      </c>
      <c r="E447" s="179" t="s">
        <v>1</v>
      </c>
      <c r="F447" s="180" t="s">
        <v>2369</v>
      </c>
      <c r="H447" s="181">
        <v>0.82499999999999996</v>
      </c>
      <c r="I447" s="182"/>
      <c r="L447" s="177"/>
      <c r="M447" s="183"/>
      <c r="N447" s="184"/>
      <c r="O447" s="184"/>
      <c r="P447" s="184"/>
      <c r="Q447" s="184"/>
      <c r="R447" s="184"/>
      <c r="S447" s="184"/>
      <c r="T447" s="185"/>
      <c r="AT447" s="179" t="s">
        <v>548</v>
      </c>
      <c r="AU447" s="179" t="s">
        <v>91</v>
      </c>
      <c r="AV447" s="13" t="s">
        <v>91</v>
      </c>
      <c r="AW447" s="13" t="s">
        <v>30</v>
      </c>
      <c r="AX447" s="13" t="s">
        <v>75</v>
      </c>
      <c r="AY447" s="179" t="s">
        <v>203</v>
      </c>
    </row>
    <row r="448" spans="1:65" s="13" customFormat="1">
      <c r="B448" s="177"/>
      <c r="D448" s="178" t="s">
        <v>548</v>
      </c>
      <c r="E448" s="179" t="s">
        <v>1</v>
      </c>
      <c r="F448" s="180" t="s">
        <v>2370</v>
      </c>
      <c r="H448" s="181">
        <v>0.82499999999999996</v>
      </c>
      <c r="I448" s="182"/>
      <c r="L448" s="177"/>
      <c r="M448" s="183"/>
      <c r="N448" s="184"/>
      <c r="O448" s="184"/>
      <c r="P448" s="184"/>
      <c r="Q448" s="184"/>
      <c r="R448" s="184"/>
      <c r="S448" s="184"/>
      <c r="T448" s="185"/>
      <c r="AT448" s="179" t="s">
        <v>548</v>
      </c>
      <c r="AU448" s="179" t="s">
        <v>91</v>
      </c>
      <c r="AV448" s="13" t="s">
        <v>91</v>
      </c>
      <c r="AW448" s="13" t="s">
        <v>30</v>
      </c>
      <c r="AX448" s="13" t="s">
        <v>75</v>
      </c>
      <c r="AY448" s="179" t="s">
        <v>203</v>
      </c>
    </row>
    <row r="449" spans="1:65" s="13" customFormat="1">
      <c r="B449" s="177"/>
      <c r="D449" s="178" t="s">
        <v>548</v>
      </c>
      <c r="E449" s="179" t="s">
        <v>1</v>
      </c>
      <c r="F449" s="180" t="s">
        <v>2371</v>
      </c>
      <c r="H449" s="181">
        <v>0.82499999999999996</v>
      </c>
      <c r="I449" s="182"/>
      <c r="L449" s="177"/>
      <c r="M449" s="183"/>
      <c r="N449" s="184"/>
      <c r="O449" s="184"/>
      <c r="P449" s="184"/>
      <c r="Q449" s="184"/>
      <c r="R449" s="184"/>
      <c r="S449" s="184"/>
      <c r="T449" s="185"/>
      <c r="AT449" s="179" t="s">
        <v>548</v>
      </c>
      <c r="AU449" s="179" t="s">
        <v>91</v>
      </c>
      <c r="AV449" s="13" t="s">
        <v>91</v>
      </c>
      <c r="AW449" s="13" t="s">
        <v>30</v>
      </c>
      <c r="AX449" s="13" t="s">
        <v>75</v>
      </c>
      <c r="AY449" s="179" t="s">
        <v>203</v>
      </c>
    </row>
    <row r="450" spans="1:65" s="13" customFormat="1">
      <c r="B450" s="177"/>
      <c r="D450" s="178" t="s">
        <v>548</v>
      </c>
      <c r="E450" s="179" t="s">
        <v>1</v>
      </c>
      <c r="F450" s="180" t="s">
        <v>2372</v>
      </c>
      <c r="H450" s="181">
        <v>3.3010000000000002</v>
      </c>
      <c r="I450" s="182"/>
      <c r="L450" s="177"/>
      <c r="M450" s="183"/>
      <c r="N450" s="184"/>
      <c r="O450" s="184"/>
      <c r="P450" s="184"/>
      <c r="Q450" s="184"/>
      <c r="R450" s="184"/>
      <c r="S450" s="184"/>
      <c r="T450" s="185"/>
      <c r="AT450" s="179" t="s">
        <v>548</v>
      </c>
      <c r="AU450" s="179" t="s">
        <v>91</v>
      </c>
      <c r="AV450" s="13" t="s">
        <v>91</v>
      </c>
      <c r="AW450" s="13" t="s">
        <v>30</v>
      </c>
      <c r="AX450" s="13" t="s">
        <v>75</v>
      </c>
      <c r="AY450" s="179" t="s">
        <v>203</v>
      </c>
    </row>
    <row r="451" spans="1:65" s="15" customFormat="1">
      <c r="B451" s="194"/>
      <c r="D451" s="178" t="s">
        <v>548</v>
      </c>
      <c r="E451" s="195" t="s">
        <v>1</v>
      </c>
      <c r="F451" s="196" t="s">
        <v>2373</v>
      </c>
      <c r="H451" s="195" t="s">
        <v>1</v>
      </c>
      <c r="I451" s="197"/>
      <c r="L451" s="194"/>
      <c r="M451" s="198"/>
      <c r="N451" s="199"/>
      <c r="O451" s="199"/>
      <c r="P451" s="199"/>
      <c r="Q451" s="199"/>
      <c r="R451" s="199"/>
      <c r="S451" s="199"/>
      <c r="T451" s="200"/>
      <c r="AT451" s="195" t="s">
        <v>548</v>
      </c>
      <c r="AU451" s="195" t="s">
        <v>91</v>
      </c>
      <c r="AV451" s="15" t="s">
        <v>83</v>
      </c>
      <c r="AW451" s="15" t="s">
        <v>30</v>
      </c>
      <c r="AX451" s="15" t="s">
        <v>75</v>
      </c>
      <c r="AY451" s="195" t="s">
        <v>203</v>
      </c>
    </row>
    <row r="452" spans="1:65" s="13" customFormat="1">
      <c r="B452" s="177"/>
      <c r="D452" s="178" t="s">
        <v>548</v>
      </c>
      <c r="E452" s="179" t="s">
        <v>1</v>
      </c>
      <c r="F452" s="180" t="s">
        <v>2374</v>
      </c>
      <c r="H452" s="181">
        <v>1.238</v>
      </c>
      <c r="I452" s="182"/>
      <c r="L452" s="177"/>
      <c r="M452" s="183"/>
      <c r="N452" s="184"/>
      <c r="O452" s="184"/>
      <c r="P452" s="184"/>
      <c r="Q452" s="184"/>
      <c r="R452" s="184"/>
      <c r="S452" s="184"/>
      <c r="T452" s="185"/>
      <c r="AT452" s="179" t="s">
        <v>548</v>
      </c>
      <c r="AU452" s="179" t="s">
        <v>91</v>
      </c>
      <c r="AV452" s="13" t="s">
        <v>91</v>
      </c>
      <c r="AW452" s="13" t="s">
        <v>30</v>
      </c>
      <c r="AX452" s="13" t="s">
        <v>75</v>
      </c>
      <c r="AY452" s="179" t="s">
        <v>203</v>
      </c>
    </row>
    <row r="453" spans="1:65" s="16" customFormat="1">
      <c r="B453" s="201"/>
      <c r="D453" s="178" t="s">
        <v>548</v>
      </c>
      <c r="E453" s="202" t="s">
        <v>1</v>
      </c>
      <c r="F453" s="203" t="s">
        <v>2375</v>
      </c>
      <c r="H453" s="204">
        <v>7.8390000000000004</v>
      </c>
      <c r="I453" s="205"/>
      <c r="L453" s="201"/>
      <c r="M453" s="206"/>
      <c r="N453" s="207"/>
      <c r="O453" s="207"/>
      <c r="P453" s="207"/>
      <c r="Q453" s="207"/>
      <c r="R453" s="207"/>
      <c r="S453" s="207"/>
      <c r="T453" s="208"/>
      <c r="AT453" s="202" t="s">
        <v>548</v>
      </c>
      <c r="AU453" s="202" t="s">
        <v>91</v>
      </c>
      <c r="AV453" s="16" t="s">
        <v>215</v>
      </c>
      <c r="AW453" s="16" t="s">
        <v>30</v>
      </c>
      <c r="AX453" s="16" t="s">
        <v>75</v>
      </c>
      <c r="AY453" s="202" t="s">
        <v>203</v>
      </c>
    </row>
    <row r="454" spans="1:65" s="14" customFormat="1">
      <c r="B454" s="186"/>
      <c r="D454" s="178" t="s">
        <v>548</v>
      </c>
      <c r="E454" s="187" t="s">
        <v>1</v>
      </c>
      <c r="F454" s="188" t="s">
        <v>550</v>
      </c>
      <c r="H454" s="189">
        <v>7.8390000000000004</v>
      </c>
      <c r="I454" s="190"/>
      <c r="L454" s="186"/>
      <c r="M454" s="191"/>
      <c r="N454" s="192"/>
      <c r="O454" s="192"/>
      <c r="P454" s="192"/>
      <c r="Q454" s="192"/>
      <c r="R454" s="192"/>
      <c r="S454" s="192"/>
      <c r="T454" s="193"/>
      <c r="AT454" s="187" t="s">
        <v>548</v>
      </c>
      <c r="AU454" s="187" t="s">
        <v>91</v>
      </c>
      <c r="AV454" s="14" t="s">
        <v>208</v>
      </c>
      <c r="AW454" s="14" t="s">
        <v>30</v>
      </c>
      <c r="AX454" s="14" t="s">
        <v>83</v>
      </c>
      <c r="AY454" s="187" t="s">
        <v>203</v>
      </c>
    </row>
    <row r="455" spans="1:65" s="2" customFormat="1" ht="24.2" customHeight="1">
      <c r="A455" s="33"/>
      <c r="B455" s="154"/>
      <c r="C455" s="212" t="s">
        <v>301</v>
      </c>
      <c r="D455" s="212" t="s">
        <v>836</v>
      </c>
      <c r="E455" s="213" t="s">
        <v>2376</v>
      </c>
      <c r="F455" s="214" t="s">
        <v>2377</v>
      </c>
      <c r="G455" s="215" t="s">
        <v>221</v>
      </c>
      <c r="H455" s="216">
        <v>14.826000000000001</v>
      </c>
      <c r="I455" s="217"/>
      <c r="J455" s="218">
        <f>ROUND(I455*H455,2)</f>
        <v>0</v>
      </c>
      <c r="K455" s="219"/>
      <c r="L455" s="220"/>
      <c r="M455" s="221" t="s">
        <v>1</v>
      </c>
      <c r="N455" s="222" t="s">
        <v>41</v>
      </c>
      <c r="O455" s="62"/>
      <c r="P455" s="165">
        <f>O455*H455</f>
        <v>0</v>
      </c>
      <c r="Q455" s="165">
        <v>8.2000000000000003E-2</v>
      </c>
      <c r="R455" s="165">
        <f>Q455*H455</f>
        <v>1.215732</v>
      </c>
      <c r="S455" s="165">
        <v>0</v>
      </c>
      <c r="T455" s="166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67" t="s">
        <v>262</v>
      </c>
      <c r="AT455" s="167" t="s">
        <v>836</v>
      </c>
      <c r="AU455" s="167" t="s">
        <v>91</v>
      </c>
      <c r="AY455" s="18" t="s">
        <v>203</v>
      </c>
      <c r="BE455" s="168">
        <f>IF(N455="základná",J455,0)</f>
        <v>0</v>
      </c>
      <c r="BF455" s="168">
        <f>IF(N455="znížená",J455,0)</f>
        <v>0</v>
      </c>
      <c r="BG455" s="168">
        <f>IF(N455="zákl. prenesená",J455,0)</f>
        <v>0</v>
      </c>
      <c r="BH455" s="168">
        <f>IF(N455="zníž. prenesená",J455,0)</f>
        <v>0</v>
      </c>
      <c r="BI455" s="168">
        <f>IF(N455="nulová",J455,0)</f>
        <v>0</v>
      </c>
      <c r="BJ455" s="18" t="s">
        <v>91</v>
      </c>
      <c r="BK455" s="168">
        <f>ROUND(I455*H455,2)</f>
        <v>0</v>
      </c>
      <c r="BL455" s="18" t="s">
        <v>226</v>
      </c>
      <c r="BM455" s="167" t="s">
        <v>2378</v>
      </c>
    </row>
    <row r="456" spans="1:65" s="15" customFormat="1">
      <c r="B456" s="194"/>
      <c r="D456" s="178" t="s">
        <v>548</v>
      </c>
      <c r="E456" s="195" t="s">
        <v>1</v>
      </c>
      <c r="F456" s="196" t="s">
        <v>2379</v>
      </c>
      <c r="H456" s="195" t="s">
        <v>1</v>
      </c>
      <c r="I456" s="197"/>
      <c r="L456" s="194"/>
      <c r="M456" s="198"/>
      <c r="N456" s="199"/>
      <c r="O456" s="199"/>
      <c r="P456" s="199"/>
      <c r="Q456" s="199"/>
      <c r="R456" s="199"/>
      <c r="S456" s="199"/>
      <c r="T456" s="200"/>
      <c r="AT456" s="195" t="s">
        <v>548</v>
      </c>
      <c r="AU456" s="195" t="s">
        <v>91</v>
      </c>
      <c r="AV456" s="15" t="s">
        <v>83</v>
      </c>
      <c r="AW456" s="15" t="s">
        <v>30</v>
      </c>
      <c r="AX456" s="15" t="s">
        <v>75</v>
      </c>
      <c r="AY456" s="195" t="s">
        <v>203</v>
      </c>
    </row>
    <row r="457" spans="1:65" s="13" customFormat="1">
      <c r="B457" s="177"/>
      <c r="D457" s="178" t="s">
        <v>548</v>
      </c>
      <c r="E457" s="179" t="s">
        <v>1</v>
      </c>
      <c r="F457" s="180" t="s">
        <v>2380</v>
      </c>
      <c r="H457" s="181">
        <v>1.6120000000000001</v>
      </c>
      <c r="I457" s="182"/>
      <c r="L457" s="177"/>
      <c r="M457" s="183"/>
      <c r="N457" s="184"/>
      <c r="O457" s="184"/>
      <c r="P457" s="184"/>
      <c r="Q457" s="184"/>
      <c r="R457" s="184"/>
      <c r="S457" s="184"/>
      <c r="T457" s="185"/>
      <c r="AT457" s="179" t="s">
        <v>548</v>
      </c>
      <c r="AU457" s="179" t="s">
        <v>91</v>
      </c>
      <c r="AV457" s="13" t="s">
        <v>91</v>
      </c>
      <c r="AW457" s="13" t="s">
        <v>30</v>
      </c>
      <c r="AX457" s="13" t="s">
        <v>75</v>
      </c>
      <c r="AY457" s="179" t="s">
        <v>203</v>
      </c>
    </row>
    <row r="458" spans="1:65" s="13" customFormat="1">
      <c r="B458" s="177"/>
      <c r="D458" s="178" t="s">
        <v>548</v>
      </c>
      <c r="E458" s="179" t="s">
        <v>1</v>
      </c>
      <c r="F458" s="180" t="s">
        <v>2381</v>
      </c>
      <c r="H458" s="181">
        <v>1.0249999999999999</v>
      </c>
      <c r="I458" s="182"/>
      <c r="L458" s="177"/>
      <c r="M458" s="183"/>
      <c r="N458" s="184"/>
      <c r="O458" s="184"/>
      <c r="P458" s="184"/>
      <c r="Q458" s="184"/>
      <c r="R458" s="184"/>
      <c r="S458" s="184"/>
      <c r="T458" s="185"/>
      <c r="AT458" s="179" t="s">
        <v>548</v>
      </c>
      <c r="AU458" s="179" t="s">
        <v>91</v>
      </c>
      <c r="AV458" s="13" t="s">
        <v>91</v>
      </c>
      <c r="AW458" s="13" t="s">
        <v>30</v>
      </c>
      <c r="AX458" s="13" t="s">
        <v>75</v>
      </c>
      <c r="AY458" s="179" t="s">
        <v>203</v>
      </c>
    </row>
    <row r="459" spans="1:65" s="13" customFormat="1">
      <c r="B459" s="177"/>
      <c r="D459" s="178" t="s">
        <v>548</v>
      </c>
      <c r="E459" s="179" t="s">
        <v>1</v>
      </c>
      <c r="F459" s="180" t="s">
        <v>2382</v>
      </c>
      <c r="H459" s="181">
        <v>1.0209999999999999</v>
      </c>
      <c r="I459" s="182"/>
      <c r="L459" s="177"/>
      <c r="M459" s="183"/>
      <c r="N459" s="184"/>
      <c r="O459" s="184"/>
      <c r="P459" s="184"/>
      <c r="Q459" s="184"/>
      <c r="R459" s="184"/>
      <c r="S459" s="184"/>
      <c r="T459" s="185"/>
      <c r="AT459" s="179" t="s">
        <v>548</v>
      </c>
      <c r="AU459" s="179" t="s">
        <v>91</v>
      </c>
      <c r="AV459" s="13" t="s">
        <v>91</v>
      </c>
      <c r="AW459" s="13" t="s">
        <v>30</v>
      </c>
      <c r="AX459" s="13" t="s">
        <v>75</v>
      </c>
      <c r="AY459" s="179" t="s">
        <v>203</v>
      </c>
    </row>
    <row r="460" spans="1:65" s="13" customFormat="1">
      <c r="B460" s="177"/>
      <c r="D460" s="178" t="s">
        <v>548</v>
      </c>
      <c r="E460" s="179" t="s">
        <v>1</v>
      </c>
      <c r="F460" s="180" t="s">
        <v>2383</v>
      </c>
      <c r="H460" s="181">
        <v>1.0209999999999999</v>
      </c>
      <c r="I460" s="182"/>
      <c r="L460" s="177"/>
      <c r="M460" s="183"/>
      <c r="N460" s="184"/>
      <c r="O460" s="184"/>
      <c r="P460" s="184"/>
      <c r="Q460" s="184"/>
      <c r="R460" s="184"/>
      <c r="S460" s="184"/>
      <c r="T460" s="185"/>
      <c r="AT460" s="179" t="s">
        <v>548</v>
      </c>
      <c r="AU460" s="179" t="s">
        <v>91</v>
      </c>
      <c r="AV460" s="13" t="s">
        <v>91</v>
      </c>
      <c r="AW460" s="13" t="s">
        <v>30</v>
      </c>
      <c r="AX460" s="13" t="s">
        <v>75</v>
      </c>
      <c r="AY460" s="179" t="s">
        <v>203</v>
      </c>
    </row>
    <row r="461" spans="1:65" s="13" customFormat="1">
      <c r="B461" s="177"/>
      <c r="D461" s="178" t="s">
        <v>548</v>
      </c>
      <c r="E461" s="179" t="s">
        <v>1</v>
      </c>
      <c r="F461" s="180" t="s">
        <v>2384</v>
      </c>
      <c r="H461" s="181">
        <v>0.876</v>
      </c>
      <c r="I461" s="182"/>
      <c r="L461" s="177"/>
      <c r="M461" s="183"/>
      <c r="N461" s="184"/>
      <c r="O461" s="184"/>
      <c r="P461" s="184"/>
      <c r="Q461" s="184"/>
      <c r="R461" s="184"/>
      <c r="S461" s="184"/>
      <c r="T461" s="185"/>
      <c r="AT461" s="179" t="s">
        <v>548</v>
      </c>
      <c r="AU461" s="179" t="s">
        <v>91</v>
      </c>
      <c r="AV461" s="13" t="s">
        <v>91</v>
      </c>
      <c r="AW461" s="13" t="s">
        <v>30</v>
      </c>
      <c r="AX461" s="13" t="s">
        <v>75</v>
      </c>
      <c r="AY461" s="179" t="s">
        <v>203</v>
      </c>
    </row>
    <row r="462" spans="1:65" s="13" customFormat="1">
      <c r="B462" s="177"/>
      <c r="D462" s="178" t="s">
        <v>548</v>
      </c>
      <c r="E462" s="179" t="s">
        <v>1</v>
      </c>
      <c r="F462" s="180" t="s">
        <v>2385</v>
      </c>
      <c r="H462" s="181">
        <v>0.86199999999999999</v>
      </c>
      <c r="I462" s="182"/>
      <c r="L462" s="177"/>
      <c r="M462" s="183"/>
      <c r="N462" s="184"/>
      <c r="O462" s="184"/>
      <c r="P462" s="184"/>
      <c r="Q462" s="184"/>
      <c r="R462" s="184"/>
      <c r="S462" s="184"/>
      <c r="T462" s="185"/>
      <c r="AT462" s="179" t="s">
        <v>548</v>
      </c>
      <c r="AU462" s="179" t="s">
        <v>91</v>
      </c>
      <c r="AV462" s="13" t="s">
        <v>91</v>
      </c>
      <c r="AW462" s="13" t="s">
        <v>30</v>
      </c>
      <c r="AX462" s="13" t="s">
        <v>75</v>
      </c>
      <c r="AY462" s="179" t="s">
        <v>203</v>
      </c>
    </row>
    <row r="463" spans="1:65" s="13" customFormat="1">
      <c r="B463" s="177"/>
      <c r="D463" s="178" t="s">
        <v>548</v>
      </c>
      <c r="E463" s="179" t="s">
        <v>1</v>
      </c>
      <c r="F463" s="180" t="s">
        <v>2386</v>
      </c>
      <c r="H463" s="181">
        <v>0.996</v>
      </c>
      <c r="I463" s="182"/>
      <c r="L463" s="177"/>
      <c r="M463" s="183"/>
      <c r="N463" s="184"/>
      <c r="O463" s="184"/>
      <c r="P463" s="184"/>
      <c r="Q463" s="184"/>
      <c r="R463" s="184"/>
      <c r="S463" s="184"/>
      <c r="T463" s="185"/>
      <c r="AT463" s="179" t="s">
        <v>548</v>
      </c>
      <c r="AU463" s="179" t="s">
        <v>91</v>
      </c>
      <c r="AV463" s="13" t="s">
        <v>91</v>
      </c>
      <c r="AW463" s="13" t="s">
        <v>30</v>
      </c>
      <c r="AX463" s="13" t="s">
        <v>75</v>
      </c>
      <c r="AY463" s="179" t="s">
        <v>203</v>
      </c>
    </row>
    <row r="464" spans="1:65" s="13" customFormat="1">
      <c r="B464" s="177"/>
      <c r="D464" s="178" t="s">
        <v>548</v>
      </c>
      <c r="E464" s="179" t="s">
        <v>1</v>
      </c>
      <c r="F464" s="180" t="s">
        <v>2387</v>
      </c>
      <c r="H464" s="181">
        <v>0.996</v>
      </c>
      <c r="I464" s="182"/>
      <c r="L464" s="177"/>
      <c r="M464" s="183"/>
      <c r="N464" s="184"/>
      <c r="O464" s="184"/>
      <c r="P464" s="184"/>
      <c r="Q464" s="184"/>
      <c r="R464" s="184"/>
      <c r="S464" s="184"/>
      <c r="T464" s="185"/>
      <c r="AT464" s="179" t="s">
        <v>548</v>
      </c>
      <c r="AU464" s="179" t="s">
        <v>91</v>
      </c>
      <c r="AV464" s="13" t="s">
        <v>91</v>
      </c>
      <c r="AW464" s="13" t="s">
        <v>30</v>
      </c>
      <c r="AX464" s="13" t="s">
        <v>75</v>
      </c>
      <c r="AY464" s="179" t="s">
        <v>203</v>
      </c>
    </row>
    <row r="465" spans="1:65" s="13" customFormat="1">
      <c r="B465" s="177"/>
      <c r="D465" s="178" t="s">
        <v>548</v>
      </c>
      <c r="E465" s="179" t="s">
        <v>1</v>
      </c>
      <c r="F465" s="180" t="s">
        <v>2388</v>
      </c>
      <c r="H465" s="181">
        <v>0.86199999999999999</v>
      </c>
      <c r="I465" s="182"/>
      <c r="L465" s="177"/>
      <c r="M465" s="183"/>
      <c r="N465" s="184"/>
      <c r="O465" s="184"/>
      <c r="P465" s="184"/>
      <c r="Q465" s="184"/>
      <c r="R465" s="184"/>
      <c r="S465" s="184"/>
      <c r="T465" s="185"/>
      <c r="AT465" s="179" t="s">
        <v>548</v>
      </c>
      <c r="AU465" s="179" t="s">
        <v>91</v>
      </c>
      <c r="AV465" s="13" t="s">
        <v>91</v>
      </c>
      <c r="AW465" s="13" t="s">
        <v>30</v>
      </c>
      <c r="AX465" s="13" t="s">
        <v>75</v>
      </c>
      <c r="AY465" s="179" t="s">
        <v>203</v>
      </c>
    </row>
    <row r="466" spans="1:65" s="13" customFormat="1">
      <c r="B466" s="177"/>
      <c r="D466" s="178" t="s">
        <v>548</v>
      </c>
      <c r="E466" s="179" t="s">
        <v>1</v>
      </c>
      <c r="F466" s="180" t="s">
        <v>2389</v>
      </c>
      <c r="H466" s="181">
        <v>0.876</v>
      </c>
      <c r="I466" s="182"/>
      <c r="L466" s="177"/>
      <c r="M466" s="183"/>
      <c r="N466" s="184"/>
      <c r="O466" s="184"/>
      <c r="P466" s="184"/>
      <c r="Q466" s="184"/>
      <c r="R466" s="184"/>
      <c r="S466" s="184"/>
      <c r="T466" s="185"/>
      <c r="AT466" s="179" t="s">
        <v>548</v>
      </c>
      <c r="AU466" s="179" t="s">
        <v>91</v>
      </c>
      <c r="AV466" s="13" t="s">
        <v>91</v>
      </c>
      <c r="AW466" s="13" t="s">
        <v>30</v>
      </c>
      <c r="AX466" s="13" t="s">
        <v>75</v>
      </c>
      <c r="AY466" s="179" t="s">
        <v>203</v>
      </c>
    </row>
    <row r="467" spans="1:65" s="13" customFormat="1">
      <c r="B467" s="177"/>
      <c r="D467" s="178" t="s">
        <v>548</v>
      </c>
      <c r="E467" s="179" t="s">
        <v>1</v>
      </c>
      <c r="F467" s="180" t="s">
        <v>2390</v>
      </c>
      <c r="H467" s="181">
        <v>1.0209999999999999</v>
      </c>
      <c r="I467" s="182"/>
      <c r="L467" s="177"/>
      <c r="M467" s="183"/>
      <c r="N467" s="184"/>
      <c r="O467" s="184"/>
      <c r="P467" s="184"/>
      <c r="Q467" s="184"/>
      <c r="R467" s="184"/>
      <c r="S467" s="184"/>
      <c r="T467" s="185"/>
      <c r="AT467" s="179" t="s">
        <v>548</v>
      </c>
      <c r="AU467" s="179" t="s">
        <v>91</v>
      </c>
      <c r="AV467" s="13" t="s">
        <v>91</v>
      </c>
      <c r="AW467" s="13" t="s">
        <v>30</v>
      </c>
      <c r="AX467" s="13" t="s">
        <v>75</v>
      </c>
      <c r="AY467" s="179" t="s">
        <v>203</v>
      </c>
    </row>
    <row r="468" spans="1:65" s="13" customFormat="1">
      <c r="B468" s="177"/>
      <c r="D468" s="178" t="s">
        <v>548</v>
      </c>
      <c r="E468" s="179" t="s">
        <v>1</v>
      </c>
      <c r="F468" s="180" t="s">
        <v>2391</v>
      </c>
      <c r="H468" s="181">
        <v>1.0209999999999999</v>
      </c>
      <c r="I468" s="182"/>
      <c r="L468" s="177"/>
      <c r="M468" s="183"/>
      <c r="N468" s="184"/>
      <c r="O468" s="184"/>
      <c r="P468" s="184"/>
      <c r="Q468" s="184"/>
      <c r="R468" s="184"/>
      <c r="S468" s="184"/>
      <c r="T468" s="185"/>
      <c r="AT468" s="179" t="s">
        <v>548</v>
      </c>
      <c r="AU468" s="179" t="s">
        <v>91</v>
      </c>
      <c r="AV468" s="13" t="s">
        <v>91</v>
      </c>
      <c r="AW468" s="13" t="s">
        <v>30</v>
      </c>
      <c r="AX468" s="13" t="s">
        <v>75</v>
      </c>
      <c r="AY468" s="179" t="s">
        <v>203</v>
      </c>
    </row>
    <row r="469" spans="1:65" s="13" customFormat="1">
      <c r="B469" s="177"/>
      <c r="D469" s="178" t="s">
        <v>548</v>
      </c>
      <c r="E469" s="179" t="s">
        <v>1</v>
      </c>
      <c r="F469" s="180" t="s">
        <v>2392</v>
      </c>
      <c r="H469" s="181">
        <v>1.0249999999999999</v>
      </c>
      <c r="I469" s="182"/>
      <c r="L469" s="177"/>
      <c r="M469" s="183"/>
      <c r="N469" s="184"/>
      <c r="O469" s="184"/>
      <c r="P469" s="184"/>
      <c r="Q469" s="184"/>
      <c r="R469" s="184"/>
      <c r="S469" s="184"/>
      <c r="T469" s="185"/>
      <c r="AT469" s="179" t="s">
        <v>548</v>
      </c>
      <c r="AU469" s="179" t="s">
        <v>91</v>
      </c>
      <c r="AV469" s="13" t="s">
        <v>91</v>
      </c>
      <c r="AW469" s="13" t="s">
        <v>30</v>
      </c>
      <c r="AX469" s="13" t="s">
        <v>75</v>
      </c>
      <c r="AY469" s="179" t="s">
        <v>203</v>
      </c>
    </row>
    <row r="470" spans="1:65" s="13" customFormat="1">
      <c r="B470" s="177"/>
      <c r="D470" s="178" t="s">
        <v>548</v>
      </c>
      <c r="E470" s="179" t="s">
        <v>1</v>
      </c>
      <c r="F470" s="180" t="s">
        <v>2393</v>
      </c>
      <c r="H470" s="181">
        <v>1.6120000000000001</v>
      </c>
      <c r="I470" s="182"/>
      <c r="L470" s="177"/>
      <c r="M470" s="183"/>
      <c r="N470" s="184"/>
      <c r="O470" s="184"/>
      <c r="P470" s="184"/>
      <c r="Q470" s="184"/>
      <c r="R470" s="184"/>
      <c r="S470" s="184"/>
      <c r="T470" s="185"/>
      <c r="AT470" s="179" t="s">
        <v>548</v>
      </c>
      <c r="AU470" s="179" t="s">
        <v>91</v>
      </c>
      <c r="AV470" s="13" t="s">
        <v>91</v>
      </c>
      <c r="AW470" s="13" t="s">
        <v>30</v>
      </c>
      <c r="AX470" s="13" t="s">
        <v>75</v>
      </c>
      <c r="AY470" s="179" t="s">
        <v>203</v>
      </c>
    </row>
    <row r="471" spans="1:65" s="14" customFormat="1">
      <c r="B471" s="186"/>
      <c r="D471" s="178" t="s">
        <v>548</v>
      </c>
      <c r="E471" s="187" t="s">
        <v>1</v>
      </c>
      <c r="F471" s="188" t="s">
        <v>2394</v>
      </c>
      <c r="H471" s="189">
        <v>14.826000000000001</v>
      </c>
      <c r="I471" s="190"/>
      <c r="L471" s="186"/>
      <c r="M471" s="191"/>
      <c r="N471" s="192"/>
      <c r="O471" s="192"/>
      <c r="P471" s="192"/>
      <c r="Q471" s="192"/>
      <c r="R471" s="192"/>
      <c r="S471" s="192"/>
      <c r="T471" s="193"/>
      <c r="AT471" s="187" t="s">
        <v>548</v>
      </c>
      <c r="AU471" s="187" t="s">
        <v>91</v>
      </c>
      <c r="AV471" s="14" t="s">
        <v>208</v>
      </c>
      <c r="AW471" s="14" t="s">
        <v>30</v>
      </c>
      <c r="AX471" s="14" t="s">
        <v>83</v>
      </c>
      <c r="AY471" s="187" t="s">
        <v>203</v>
      </c>
    </row>
    <row r="472" spans="1:65" s="2" customFormat="1" ht="24.2" customHeight="1">
      <c r="A472" s="33"/>
      <c r="B472" s="154"/>
      <c r="C472" s="155" t="s">
        <v>409</v>
      </c>
      <c r="D472" s="155" t="s">
        <v>204</v>
      </c>
      <c r="E472" s="156" t="s">
        <v>2395</v>
      </c>
      <c r="F472" s="157" t="s">
        <v>2396</v>
      </c>
      <c r="G472" s="158" t="s">
        <v>221</v>
      </c>
      <c r="H472" s="159">
        <v>57</v>
      </c>
      <c r="I472" s="160"/>
      <c r="J472" s="161">
        <f>ROUND(I472*H472,2)</f>
        <v>0</v>
      </c>
      <c r="K472" s="162"/>
      <c r="L472" s="34"/>
      <c r="M472" s="163" t="s">
        <v>1</v>
      </c>
      <c r="N472" s="164" t="s">
        <v>41</v>
      </c>
      <c r="O472" s="62"/>
      <c r="P472" s="165">
        <f>O472*H472</f>
        <v>0</v>
      </c>
      <c r="Q472" s="165">
        <v>0.11125</v>
      </c>
      <c r="R472" s="165">
        <f>Q472*H472</f>
        <v>6.3412500000000005</v>
      </c>
      <c r="S472" s="165">
        <v>0</v>
      </c>
      <c r="T472" s="166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7" t="s">
        <v>226</v>
      </c>
      <c r="AT472" s="167" t="s">
        <v>204</v>
      </c>
      <c r="AU472" s="167" t="s">
        <v>91</v>
      </c>
      <c r="AY472" s="18" t="s">
        <v>203</v>
      </c>
      <c r="BE472" s="168">
        <f>IF(N472="základná",J472,0)</f>
        <v>0</v>
      </c>
      <c r="BF472" s="168">
        <f>IF(N472="znížená",J472,0)</f>
        <v>0</v>
      </c>
      <c r="BG472" s="168">
        <f>IF(N472="zákl. prenesená",J472,0)</f>
        <v>0</v>
      </c>
      <c r="BH472" s="168">
        <f>IF(N472="zníž. prenesená",J472,0)</f>
        <v>0</v>
      </c>
      <c r="BI472" s="168">
        <f>IF(N472="nulová",J472,0)</f>
        <v>0</v>
      </c>
      <c r="BJ472" s="18" t="s">
        <v>91</v>
      </c>
      <c r="BK472" s="168">
        <f>ROUND(I472*H472,2)</f>
        <v>0</v>
      </c>
      <c r="BL472" s="18" t="s">
        <v>226</v>
      </c>
      <c r="BM472" s="167" t="s">
        <v>2397</v>
      </c>
    </row>
    <row r="473" spans="1:65" s="15" customFormat="1">
      <c r="B473" s="194"/>
      <c r="D473" s="178" t="s">
        <v>548</v>
      </c>
      <c r="E473" s="195" t="s">
        <v>1</v>
      </c>
      <c r="F473" s="196" t="s">
        <v>2398</v>
      </c>
      <c r="H473" s="195" t="s">
        <v>1</v>
      </c>
      <c r="I473" s="197"/>
      <c r="L473" s="194"/>
      <c r="M473" s="198"/>
      <c r="N473" s="199"/>
      <c r="O473" s="199"/>
      <c r="P473" s="199"/>
      <c r="Q473" s="199"/>
      <c r="R473" s="199"/>
      <c r="S473" s="199"/>
      <c r="T473" s="200"/>
      <c r="AT473" s="195" t="s">
        <v>548</v>
      </c>
      <c r="AU473" s="195" t="s">
        <v>91</v>
      </c>
      <c r="AV473" s="15" t="s">
        <v>83</v>
      </c>
      <c r="AW473" s="15" t="s">
        <v>30</v>
      </c>
      <c r="AX473" s="15" t="s">
        <v>75</v>
      </c>
      <c r="AY473" s="195" t="s">
        <v>203</v>
      </c>
    </row>
    <row r="474" spans="1:65" s="15" customFormat="1" ht="22.5">
      <c r="B474" s="194"/>
      <c r="D474" s="178" t="s">
        <v>548</v>
      </c>
      <c r="E474" s="195" t="s">
        <v>1</v>
      </c>
      <c r="F474" s="196" t="s">
        <v>2399</v>
      </c>
      <c r="H474" s="195" t="s">
        <v>1</v>
      </c>
      <c r="I474" s="197"/>
      <c r="L474" s="194"/>
      <c r="M474" s="198"/>
      <c r="N474" s="199"/>
      <c r="O474" s="199"/>
      <c r="P474" s="199"/>
      <c r="Q474" s="199"/>
      <c r="R474" s="199"/>
      <c r="S474" s="199"/>
      <c r="T474" s="200"/>
      <c r="AT474" s="195" t="s">
        <v>548</v>
      </c>
      <c r="AU474" s="195" t="s">
        <v>91</v>
      </c>
      <c r="AV474" s="15" t="s">
        <v>83</v>
      </c>
      <c r="AW474" s="15" t="s">
        <v>30</v>
      </c>
      <c r="AX474" s="15" t="s">
        <v>75</v>
      </c>
      <c r="AY474" s="195" t="s">
        <v>203</v>
      </c>
    </row>
    <row r="475" spans="1:65" s="15" customFormat="1">
      <c r="B475" s="194"/>
      <c r="D475" s="178" t="s">
        <v>548</v>
      </c>
      <c r="E475" s="195" t="s">
        <v>1</v>
      </c>
      <c r="F475" s="196" t="s">
        <v>2400</v>
      </c>
      <c r="H475" s="195" t="s">
        <v>1</v>
      </c>
      <c r="I475" s="197"/>
      <c r="L475" s="194"/>
      <c r="M475" s="198"/>
      <c r="N475" s="199"/>
      <c r="O475" s="199"/>
      <c r="P475" s="199"/>
      <c r="Q475" s="199"/>
      <c r="R475" s="199"/>
      <c r="S475" s="199"/>
      <c r="T475" s="200"/>
      <c r="AT475" s="195" t="s">
        <v>548</v>
      </c>
      <c r="AU475" s="195" t="s">
        <v>91</v>
      </c>
      <c r="AV475" s="15" t="s">
        <v>83</v>
      </c>
      <c r="AW475" s="15" t="s">
        <v>30</v>
      </c>
      <c r="AX475" s="15" t="s">
        <v>75</v>
      </c>
      <c r="AY475" s="195" t="s">
        <v>203</v>
      </c>
    </row>
    <row r="476" spans="1:65" s="15" customFormat="1">
      <c r="B476" s="194"/>
      <c r="D476" s="178" t="s">
        <v>548</v>
      </c>
      <c r="E476" s="195" t="s">
        <v>1</v>
      </c>
      <c r="F476" s="196" t="s">
        <v>2401</v>
      </c>
      <c r="H476" s="195" t="s">
        <v>1</v>
      </c>
      <c r="I476" s="197"/>
      <c r="L476" s="194"/>
      <c r="M476" s="198"/>
      <c r="N476" s="199"/>
      <c r="O476" s="199"/>
      <c r="P476" s="199"/>
      <c r="Q476" s="199"/>
      <c r="R476" s="199"/>
      <c r="S476" s="199"/>
      <c r="T476" s="200"/>
      <c r="AT476" s="195" t="s">
        <v>548</v>
      </c>
      <c r="AU476" s="195" t="s">
        <v>91</v>
      </c>
      <c r="AV476" s="15" t="s">
        <v>83</v>
      </c>
      <c r="AW476" s="15" t="s">
        <v>30</v>
      </c>
      <c r="AX476" s="15" t="s">
        <v>75</v>
      </c>
      <c r="AY476" s="195" t="s">
        <v>203</v>
      </c>
    </row>
    <row r="477" spans="1:65" s="15" customFormat="1">
      <c r="B477" s="194"/>
      <c r="D477" s="178" t="s">
        <v>548</v>
      </c>
      <c r="E477" s="195" t="s">
        <v>1</v>
      </c>
      <c r="F477" s="196" t="s">
        <v>2402</v>
      </c>
      <c r="H477" s="195" t="s">
        <v>1</v>
      </c>
      <c r="I477" s="197"/>
      <c r="L477" s="194"/>
      <c r="M477" s="198"/>
      <c r="N477" s="199"/>
      <c r="O477" s="199"/>
      <c r="P477" s="199"/>
      <c r="Q477" s="199"/>
      <c r="R477" s="199"/>
      <c r="S477" s="199"/>
      <c r="T477" s="200"/>
      <c r="AT477" s="195" t="s">
        <v>548</v>
      </c>
      <c r="AU477" s="195" t="s">
        <v>91</v>
      </c>
      <c r="AV477" s="15" t="s">
        <v>83</v>
      </c>
      <c r="AW477" s="15" t="s">
        <v>30</v>
      </c>
      <c r="AX477" s="15" t="s">
        <v>75</v>
      </c>
      <c r="AY477" s="195" t="s">
        <v>203</v>
      </c>
    </row>
    <row r="478" spans="1:65" s="15" customFormat="1">
      <c r="B478" s="194"/>
      <c r="D478" s="178" t="s">
        <v>548</v>
      </c>
      <c r="E478" s="195" t="s">
        <v>1</v>
      </c>
      <c r="F478" s="196" t="s">
        <v>2403</v>
      </c>
      <c r="H478" s="195" t="s">
        <v>1</v>
      </c>
      <c r="I478" s="197"/>
      <c r="L478" s="194"/>
      <c r="M478" s="198"/>
      <c r="N478" s="199"/>
      <c r="O478" s="199"/>
      <c r="P478" s="199"/>
      <c r="Q478" s="199"/>
      <c r="R478" s="199"/>
      <c r="S478" s="199"/>
      <c r="T478" s="200"/>
      <c r="AT478" s="195" t="s">
        <v>548</v>
      </c>
      <c r="AU478" s="195" t="s">
        <v>91</v>
      </c>
      <c r="AV478" s="15" t="s">
        <v>83</v>
      </c>
      <c r="AW478" s="15" t="s">
        <v>30</v>
      </c>
      <c r="AX478" s="15" t="s">
        <v>75</v>
      </c>
      <c r="AY478" s="195" t="s">
        <v>203</v>
      </c>
    </row>
    <row r="479" spans="1:65" s="15" customFormat="1">
      <c r="B479" s="194"/>
      <c r="D479" s="178" t="s">
        <v>548</v>
      </c>
      <c r="E479" s="195" t="s">
        <v>1</v>
      </c>
      <c r="F479" s="196" t="s">
        <v>2404</v>
      </c>
      <c r="H479" s="195" t="s">
        <v>1</v>
      </c>
      <c r="I479" s="197"/>
      <c r="L479" s="194"/>
      <c r="M479" s="198"/>
      <c r="N479" s="199"/>
      <c r="O479" s="199"/>
      <c r="P479" s="199"/>
      <c r="Q479" s="199"/>
      <c r="R479" s="199"/>
      <c r="S479" s="199"/>
      <c r="T479" s="200"/>
      <c r="AT479" s="195" t="s">
        <v>548</v>
      </c>
      <c r="AU479" s="195" t="s">
        <v>91</v>
      </c>
      <c r="AV479" s="15" t="s">
        <v>83</v>
      </c>
      <c r="AW479" s="15" t="s">
        <v>30</v>
      </c>
      <c r="AX479" s="15" t="s">
        <v>75</v>
      </c>
      <c r="AY479" s="195" t="s">
        <v>203</v>
      </c>
    </row>
    <row r="480" spans="1:65" s="15" customFormat="1">
      <c r="B480" s="194"/>
      <c r="D480" s="178" t="s">
        <v>548</v>
      </c>
      <c r="E480" s="195" t="s">
        <v>1</v>
      </c>
      <c r="F480" s="196" t="s">
        <v>2405</v>
      </c>
      <c r="H480" s="195" t="s">
        <v>1</v>
      </c>
      <c r="I480" s="197"/>
      <c r="L480" s="194"/>
      <c r="M480" s="198"/>
      <c r="N480" s="199"/>
      <c r="O480" s="199"/>
      <c r="P480" s="199"/>
      <c r="Q480" s="199"/>
      <c r="R480" s="199"/>
      <c r="S480" s="199"/>
      <c r="T480" s="200"/>
      <c r="AT480" s="195" t="s">
        <v>548</v>
      </c>
      <c r="AU480" s="195" t="s">
        <v>91</v>
      </c>
      <c r="AV480" s="15" t="s">
        <v>83</v>
      </c>
      <c r="AW480" s="15" t="s">
        <v>30</v>
      </c>
      <c r="AX480" s="15" t="s">
        <v>75</v>
      </c>
      <c r="AY480" s="195" t="s">
        <v>203</v>
      </c>
    </row>
    <row r="481" spans="1:65" s="15" customFormat="1">
      <c r="B481" s="194"/>
      <c r="D481" s="178" t="s">
        <v>548</v>
      </c>
      <c r="E481" s="195" t="s">
        <v>1</v>
      </c>
      <c r="F481" s="196" t="s">
        <v>2406</v>
      </c>
      <c r="H481" s="195" t="s">
        <v>1</v>
      </c>
      <c r="I481" s="197"/>
      <c r="L481" s="194"/>
      <c r="M481" s="198"/>
      <c r="N481" s="199"/>
      <c r="O481" s="199"/>
      <c r="P481" s="199"/>
      <c r="Q481" s="199"/>
      <c r="R481" s="199"/>
      <c r="S481" s="199"/>
      <c r="T481" s="200"/>
      <c r="AT481" s="195" t="s">
        <v>548</v>
      </c>
      <c r="AU481" s="195" t="s">
        <v>91</v>
      </c>
      <c r="AV481" s="15" t="s">
        <v>83</v>
      </c>
      <c r="AW481" s="15" t="s">
        <v>30</v>
      </c>
      <c r="AX481" s="15" t="s">
        <v>75</v>
      </c>
      <c r="AY481" s="195" t="s">
        <v>203</v>
      </c>
    </row>
    <row r="482" spans="1:65" s="13" customFormat="1">
      <c r="B482" s="177"/>
      <c r="D482" s="178" t="s">
        <v>548</v>
      </c>
      <c r="E482" s="179" t="s">
        <v>1</v>
      </c>
      <c r="F482" s="180" t="s">
        <v>2407</v>
      </c>
      <c r="H482" s="181">
        <v>59.966000000000001</v>
      </c>
      <c r="I482" s="182"/>
      <c r="L482" s="177"/>
      <c r="M482" s="183"/>
      <c r="N482" s="184"/>
      <c r="O482" s="184"/>
      <c r="P482" s="184"/>
      <c r="Q482" s="184"/>
      <c r="R482" s="184"/>
      <c r="S482" s="184"/>
      <c r="T482" s="185"/>
      <c r="AT482" s="179" t="s">
        <v>548</v>
      </c>
      <c r="AU482" s="179" t="s">
        <v>91</v>
      </c>
      <c r="AV482" s="13" t="s">
        <v>91</v>
      </c>
      <c r="AW482" s="13" t="s">
        <v>30</v>
      </c>
      <c r="AX482" s="13" t="s">
        <v>75</v>
      </c>
      <c r="AY482" s="179" t="s">
        <v>203</v>
      </c>
    </row>
    <row r="483" spans="1:65" s="13" customFormat="1">
      <c r="B483" s="177"/>
      <c r="D483" s="178" t="s">
        <v>548</v>
      </c>
      <c r="E483" s="179" t="s">
        <v>1</v>
      </c>
      <c r="F483" s="180" t="s">
        <v>2408</v>
      </c>
      <c r="H483" s="181">
        <v>-3.6920000000000002</v>
      </c>
      <c r="I483" s="182"/>
      <c r="L483" s="177"/>
      <c r="M483" s="183"/>
      <c r="N483" s="184"/>
      <c r="O483" s="184"/>
      <c r="P483" s="184"/>
      <c r="Q483" s="184"/>
      <c r="R483" s="184"/>
      <c r="S483" s="184"/>
      <c r="T483" s="185"/>
      <c r="AT483" s="179" t="s">
        <v>548</v>
      </c>
      <c r="AU483" s="179" t="s">
        <v>91</v>
      </c>
      <c r="AV483" s="13" t="s">
        <v>91</v>
      </c>
      <c r="AW483" s="13" t="s">
        <v>30</v>
      </c>
      <c r="AX483" s="13" t="s">
        <v>75</v>
      </c>
      <c r="AY483" s="179" t="s">
        <v>203</v>
      </c>
    </row>
    <row r="484" spans="1:65" s="13" customFormat="1">
      <c r="B484" s="177"/>
      <c r="D484" s="178" t="s">
        <v>548</v>
      </c>
      <c r="E484" s="179" t="s">
        <v>1</v>
      </c>
      <c r="F484" s="180" t="s">
        <v>990</v>
      </c>
      <c r="H484" s="181">
        <v>0.72599999999999998</v>
      </c>
      <c r="I484" s="182"/>
      <c r="L484" s="177"/>
      <c r="M484" s="183"/>
      <c r="N484" s="184"/>
      <c r="O484" s="184"/>
      <c r="P484" s="184"/>
      <c r="Q484" s="184"/>
      <c r="R484" s="184"/>
      <c r="S484" s="184"/>
      <c r="T484" s="185"/>
      <c r="AT484" s="179" t="s">
        <v>548</v>
      </c>
      <c r="AU484" s="179" t="s">
        <v>91</v>
      </c>
      <c r="AV484" s="13" t="s">
        <v>91</v>
      </c>
      <c r="AW484" s="13" t="s">
        <v>30</v>
      </c>
      <c r="AX484" s="13" t="s">
        <v>75</v>
      </c>
      <c r="AY484" s="179" t="s">
        <v>203</v>
      </c>
    </row>
    <row r="485" spans="1:65" s="14" customFormat="1">
      <c r="B485" s="186"/>
      <c r="D485" s="178" t="s">
        <v>548</v>
      </c>
      <c r="E485" s="187" t="s">
        <v>1</v>
      </c>
      <c r="F485" s="188" t="s">
        <v>550</v>
      </c>
      <c r="H485" s="189">
        <v>57</v>
      </c>
      <c r="I485" s="190"/>
      <c r="L485" s="186"/>
      <c r="M485" s="191"/>
      <c r="N485" s="192"/>
      <c r="O485" s="192"/>
      <c r="P485" s="192"/>
      <c r="Q485" s="192"/>
      <c r="R485" s="192"/>
      <c r="S485" s="192"/>
      <c r="T485" s="193"/>
      <c r="AT485" s="187" t="s">
        <v>548</v>
      </c>
      <c r="AU485" s="187" t="s">
        <v>91</v>
      </c>
      <c r="AV485" s="14" t="s">
        <v>208</v>
      </c>
      <c r="AW485" s="14" t="s">
        <v>30</v>
      </c>
      <c r="AX485" s="14" t="s">
        <v>83</v>
      </c>
      <c r="AY485" s="187" t="s">
        <v>203</v>
      </c>
    </row>
    <row r="486" spans="1:65" s="2" customFormat="1" ht="37.9" customHeight="1">
      <c r="A486" s="33"/>
      <c r="B486" s="154"/>
      <c r="C486" s="212" t="s">
        <v>304</v>
      </c>
      <c r="D486" s="212" t="s">
        <v>836</v>
      </c>
      <c r="E486" s="213" t="s">
        <v>2409</v>
      </c>
      <c r="F486" s="214" t="s">
        <v>2410</v>
      </c>
      <c r="G486" s="215" t="s">
        <v>221</v>
      </c>
      <c r="H486" s="216">
        <v>60</v>
      </c>
      <c r="I486" s="217"/>
      <c r="J486" s="218">
        <f>ROUND(I486*H486,2)</f>
        <v>0</v>
      </c>
      <c r="K486" s="219"/>
      <c r="L486" s="220"/>
      <c r="M486" s="221" t="s">
        <v>1</v>
      </c>
      <c r="N486" s="222" t="s">
        <v>41</v>
      </c>
      <c r="O486" s="62"/>
      <c r="P486" s="165">
        <f>O486*H486</f>
        <v>0</v>
      </c>
      <c r="Q486" s="165">
        <v>0.13800000000000001</v>
      </c>
      <c r="R486" s="165">
        <f>Q486*H486</f>
        <v>8.2800000000000011</v>
      </c>
      <c r="S486" s="165">
        <v>0</v>
      </c>
      <c r="T486" s="166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7" t="s">
        <v>262</v>
      </c>
      <c r="AT486" s="167" t="s">
        <v>836</v>
      </c>
      <c r="AU486" s="167" t="s">
        <v>91</v>
      </c>
      <c r="AY486" s="18" t="s">
        <v>203</v>
      </c>
      <c r="BE486" s="168">
        <f>IF(N486="základná",J486,0)</f>
        <v>0</v>
      </c>
      <c r="BF486" s="168">
        <f>IF(N486="znížená",J486,0)</f>
        <v>0</v>
      </c>
      <c r="BG486" s="168">
        <f>IF(N486="zákl. prenesená",J486,0)</f>
        <v>0</v>
      </c>
      <c r="BH486" s="168">
        <f>IF(N486="zníž. prenesená",J486,0)</f>
        <v>0</v>
      </c>
      <c r="BI486" s="168">
        <f>IF(N486="nulová",J486,0)</f>
        <v>0</v>
      </c>
      <c r="BJ486" s="18" t="s">
        <v>91</v>
      </c>
      <c r="BK486" s="168">
        <f>ROUND(I486*H486,2)</f>
        <v>0</v>
      </c>
      <c r="BL486" s="18" t="s">
        <v>226</v>
      </c>
      <c r="BM486" s="167" t="s">
        <v>2411</v>
      </c>
    </row>
    <row r="487" spans="1:65" s="13" customFormat="1">
      <c r="B487" s="177"/>
      <c r="D487" s="178" t="s">
        <v>548</v>
      </c>
      <c r="E487" s="179" t="s">
        <v>1</v>
      </c>
      <c r="F487" s="180" t="s">
        <v>2412</v>
      </c>
      <c r="H487" s="181">
        <v>59.85</v>
      </c>
      <c r="I487" s="182"/>
      <c r="L487" s="177"/>
      <c r="M487" s="183"/>
      <c r="N487" s="184"/>
      <c r="O487" s="184"/>
      <c r="P487" s="184"/>
      <c r="Q487" s="184"/>
      <c r="R487" s="184"/>
      <c r="S487" s="184"/>
      <c r="T487" s="185"/>
      <c r="AT487" s="179" t="s">
        <v>548</v>
      </c>
      <c r="AU487" s="179" t="s">
        <v>91</v>
      </c>
      <c r="AV487" s="13" t="s">
        <v>91</v>
      </c>
      <c r="AW487" s="13" t="s">
        <v>30</v>
      </c>
      <c r="AX487" s="13" t="s">
        <v>75</v>
      </c>
      <c r="AY487" s="179" t="s">
        <v>203</v>
      </c>
    </row>
    <row r="488" spans="1:65" s="13" customFormat="1">
      <c r="B488" s="177"/>
      <c r="D488" s="178" t="s">
        <v>548</v>
      </c>
      <c r="E488" s="179" t="s">
        <v>1</v>
      </c>
      <c r="F488" s="180" t="s">
        <v>2413</v>
      </c>
      <c r="H488" s="181">
        <v>0.15</v>
      </c>
      <c r="I488" s="182"/>
      <c r="L488" s="177"/>
      <c r="M488" s="183"/>
      <c r="N488" s="184"/>
      <c r="O488" s="184"/>
      <c r="P488" s="184"/>
      <c r="Q488" s="184"/>
      <c r="R488" s="184"/>
      <c r="S488" s="184"/>
      <c r="T488" s="185"/>
      <c r="AT488" s="179" t="s">
        <v>548</v>
      </c>
      <c r="AU488" s="179" t="s">
        <v>91</v>
      </c>
      <c r="AV488" s="13" t="s">
        <v>91</v>
      </c>
      <c r="AW488" s="13" t="s">
        <v>30</v>
      </c>
      <c r="AX488" s="13" t="s">
        <v>75</v>
      </c>
      <c r="AY488" s="179" t="s">
        <v>203</v>
      </c>
    </row>
    <row r="489" spans="1:65" s="14" customFormat="1">
      <c r="B489" s="186"/>
      <c r="D489" s="178" t="s">
        <v>548</v>
      </c>
      <c r="E489" s="187" t="s">
        <v>1</v>
      </c>
      <c r="F489" s="188" t="s">
        <v>550</v>
      </c>
      <c r="H489" s="189">
        <v>60</v>
      </c>
      <c r="I489" s="190"/>
      <c r="L489" s="186"/>
      <c r="M489" s="191"/>
      <c r="N489" s="192"/>
      <c r="O489" s="192"/>
      <c r="P489" s="192"/>
      <c r="Q489" s="192"/>
      <c r="R489" s="192"/>
      <c r="S489" s="192"/>
      <c r="T489" s="193"/>
      <c r="AT489" s="187" t="s">
        <v>548</v>
      </c>
      <c r="AU489" s="187" t="s">
        <v>91</v>
      </c>
      <c r="AV489" s="14" t="s">
        <v>208</v>
      </c>
      <c r="AW489" s="14" t="s">
        <v>30</v>
      </c>
      <c r="AX489" s="14" t="s">
        <v>83</v>
      </c>
      <c r="AY489" s="187" t="s">
        <v>203</v>
      </c>
    </row>
    <row r="490" spans="1:65" s="2" customFormat="1" ht="24.2" customHeight="1">
      <c r="A490" s="33"/>
      <c r="B490" s="154"/>
      <c r="C490" s="155" t="s">
        <v>416</v>
      </c>
      <c r="D490" s="155" t="s">
        <v>204</v>
      </c>
      <c r="E490" s="156" t="s">
        <v>2414</v>
      </c>
      <c r="F490" s="157" t="s">
        <v>2415</v>
      </c>
      <c r="G490" s="158" t="s">
        <v>249</v>
      </c>
      <c r="H490" s="159">
        <v>16.709</v>
      </c>
      <c r="I490" s="160"/>
      <c r="J490" s="161">
        <f>ROUND(I490*H490,2)</f>
        <v>0</v>
      </c>
      <c r="K490" s="162"/>
      <c r="L490" s="34"/>
      <c r="M490" s="163" t="s">
        <v>1</v>
      </c>
      <c r="N490" s="164" t="s">
        <v>41</v>
      </c>
      <c r="O490" s="62"/>
      <c r="P490" s="165">
        <f>O490*H490</f>
        <v>0</v>
      </c>
      <c r="Q490" s="165">
        <v>0</v>
      </c>
      <c r="R490" s="165">
        <f>Q490*H490</f>
        <v>0</v>
      </c>
      <c r="S490" s="165">
        <v>0</v>
      </c>
      <c r="T490" s="166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7" t="s">
        <v>226</v>
      </c>
      <c r="AT490" s="167" t="s">
        <v>204</v>
      </c>
      <c r="AU490" s="167" t="s">
        <v>91</v>
      </c>
      <c r="AY490" s="18" t="s">
        <v>203</v>
      </c>
      <c r="BE490" s="168">
        <f>IF(N490="základná",J490,0)</f>
        <v>0</v>
      </c>
      <c r="BF490" s="168">
        <f>IF(N490="znížená",J490,0)</f>
        <v>0</v>
      </c>
      <c r="BG490" s="168">
        <f>IF(N490="zákl. prenesená",J490,0)</f>
        <v>0</v>
      </c>
      <c r="BH490" s="168">
        <f>IF(N490="zníž. prenesená",J490,0)</f>
        <v>0</v>
      </c>
      <c r="BI490" s="168">
        <f>IF(N490="nulová",J490,0)</f>
        <v>0</v>
      </c>
      <c r="BJ490" s="18" t="s">
        <v>91</v>
      </c>
      <c r="BK490" s="168">
        <f>ROUND(I490*H490,2)</f>
        <v>0</v>
      </c>
      <c r="BL490" s="18" t="s">
        <v>226</v>
      </c>
      <c r="BM490" s="167" t="s">
        <v>2416</v>
      </c>
    </row>
    <row r="491" spans="1:65" s="12" customFormat="1" ht="22.9" customHeight="1">
      <c r="B491" s="143"/>
      <c r="D491" s="144" t="s">
        <v>74</v>
      </c>
      <c r="E491" s="169" t="s">
        <v>2417</v>
      </c>
      <c r="F491" s="169" t="s">
        <v>2418</v>
      </c>
      <c r="I491" s="146"/>
      <c r="J491" s="170">
        <f>BK491</f>
        <v>0</v>
      </c>
      <c r="L491" s="143"/>
      <c r="M491" s="148"/>
      <c r="N491" s="149"/>
      <c r="O491" s="149"/>
      <c r="P491" s="150">
        <f>SUM(P492:P681)</f>
        <v>0</v>
      </c>
      <c r="Q491" s="149"/>
      <c r="R491" s="150">
        <f>SUM(R492:R681)</f>
        <v>8.7805659200000008</v>
      </c>
      <c r="S491" s="149"/>
      <c r="T491" s="151">
        <f>SUM(T492:T681)</f>
        <v>0</v>
      </c>
      <c r="AR491" s="144" t="s">
        <v>91</v>
      </c>
      <c r="AT491" s="152" t="s">
        <v>74</v>
      </c>
      <c r="AU491" s="152" t="s">
        <v>83</v>
      </c>
      <c r="AY491" s="144" t="s">
        <v>203</v>
      </c>
      <c r="BK491" s="153">
        <f>SUM(BK492:BK681)</f>
        <v>0</v>
      </c>
    </row>
    <row r="492" spans="1:65" s="2" customFormat="1" ht="21.75" customHeight="1">
      <c r="A492" s="33"/>
      <c r="B492" s="154"/>
      <c r="C492" s="155" t="s">
        <v>310</v>
      </c>
      <c r="D492" s="155" t="s">
        <v>204</v>
      </c>
      <c r="E492" s="156" t="s">
        <v>2419</v>
      </c>
      <c r="F492" s="157" t="s">
        <v>2420</v>
      </c>
      <c r="G492" s="158" t="s">
        <v>221</v>
      </c>
      <c r="H492" s="159">
        <v>6.8179999999999996</v>
      </c>
      <c r="I492" s="160"/>
      <c r="J492" s="161">
        <f>ROUND(I492*H492,2)</f>
        <v>0</v>
      </c>
      <c r="K492" s="162"/>
      <c r="L492" s="34"/>
      <c r="M492" s="163" t="s">
        <v>1</v>
      </c>
      <c r="N492" s="164" t="s">
        <v>41</v>
      </c>
      <c r="O492" s="62"/>
      <c r="P492" s="165">
        <f>O492*H492</f>
        <v>0</v>
      </c>
      <c r="Q492" s="165">
        <v>2.6530000000000001E-2</v>
      </c>
      <c r="R492" s="165">
        <f>Q492*H492</f>
        <v>0.18088154000000001</v>
      </c>
      <c r="S492" s="165">
        <v>0</v>
      </c>
      <c r="T492" s="166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7" t="s">
        <v>226</v>
      </c>
      <c r="AT492" s="167" t="s">
        <v>204</v>
      </c>
      <c r="AU492" s="167" t="s">
        <v>91</v>
      </c>
      <c r="AY492" s="18" t="s">
        <v>203</v>
      </c>
      <c r="BE492" s="168">
        <f>IF(N492="základná",J492,0)</f>
        <v>0</v>
      </c>
      <c r="BF492" s="168">
        <f>IF(N492="znížená",J492,0)</f>
        <v>0</v>
      </c>
      <c r="BG492" s="168">
        <f>IF(N492="zákl. prenesená",J492,0)</f>
        <v>0</v>
      </c>
      <c r="BH492" s="168">
        <f>IF(N492="zníž. prenesená",J492,0)</f>
        <v>0</v>
      </c>
      <c r="BI492" s="168">
        <f>IF(N492="nulová",J492,0)</f>
        <v>0</v>
      </c>
      <c r="BJ492" s="18" t="s">
        <v>91</v>
      </c>
      <c r="BK492" s="168">
        <f>ROUND(I492*H492,2)</f>
        <v>0</v>
      </c>
      <c r="BL492" s="18" t="s">
        <v>226</v>
      </c>
      <c r="BM492" s="167" t="s">
        <v>2421</v>
      </c>
    </row>
    <row r="493" spans="1:65" s="15" customFormat="1">
      <c r="B493" s="194"/>
      <c r="D493" s="178" t="s">
        <v>548</v>
      </c>
      <c r="E493" s="195" t="s">
        <v>1</v>
      </c>
      <c r="F493" s="196" t="s">
        <v>2422</v>
      </c>
      <c r="H493" s="195" t="s">
        <v>1</v>
      </c>
      <c r="I493" s="197"/>
      <c r="L493" s="194"/>
      <c r="M493" s="198"/>
      <c r="N493" s="199"/>
      <c r="O493" s="199"/>
      <c r="P493" s="199"/>
      <c r="Q493" s="199"/>
      <c r="R493" s="199"/>
      <c r="S493" s="199"/>
      <c r="T493" s="200"/>
      <c r="AT493" s="195" t="s">
        <v>548</v>
      </c>
      <c r="AU493" s="195" t="s">
        <v>91</v>
      </c>
      <c r="AV493" s="15" t="s">
        <v>83</v>
      </c>
      <c r="AW493" s="15" t="s">
        <v>30</v>
      </c>
      <c r="AX493" s="15" t="s">
        <v>75</v>
      </c>
      <c r="AY493" s="195" t="s">
        <v>203</v>
      </c>
    </row>
    <row r="494" spans="1:65" s="13" customFormat="1">
      <c r="B494" s="177"/>
      <c r="D494" s="178" t="s">
        <v>548</v>
      </c>
      <c r="E494" s="179" t="s">
        <v>1</v>
      </c>
      <c r="F494" s="180" t="s">
        <v>2423</v>
      </c>
      <c r="H494" s="181">
        <v>0.254</v>
      </c>
      <c r="I494" s="182"/>
      <c r="L494" s="177"/>
      <c r="M494" s="183"/>
      <c r="N494" s="184"/>
      <c r="O494" s="184"/>
      <c r="P494" s="184"/>
      <c r="Q494" s="184"/>
      <c r="R494" s="184"/>
      <c r="S494" s="184"/>
      <c r="T494" s="185"/>
      <c r="AT494" s="179" t="s">
        <v>548</v>
      </c>
      <c r="AU494" s="179" t="s">
        <v>91</v>
      </c>
      <c r="AV494" s="13" t="s">
        <v>91</v>
      </c>
      <c r="AW494" s="13" t="s">
        <v>30</v>
      </c>
      <c r="AX494" s="13" t="s">
        <v>75</v>
      </c>
      <c r="AY494" s="179" t="s">
        <v>203</v>
      </c>
    </row>
    <row r="495" spans="1:65" s="13" customFormat="1">
      <c r="B495" s="177"/>
      <c r="D495" s="178" t="s">
        <v>548</v>
      </c>
      <c r="E495" s="179" t="s">
        <v>1</v>
      </c>
      <c r="F495" s="180" t="s">
        <v>2424</v>
      </c>
      <c r="H495" s="181">
        <v>0.254</v>
      </c>
      <c r="I495" s="182"/>
      <c r="L495" s="177"/>
      <c r="M495" s="183"/>
      <c r="N495" s="184"/>
      <c r="O495" s="184"/>
      <c r="P495" s="184"/>
      <c r="Q495" s="184"/>
      <c r="R495" s="184"/>
      <c r="S495" s="184"/>
      <c r="T495" s="185"/>
      <c r="AT495" s="179" t="s">
        <v>548</v>
      </c>
      <c r="AU495" s="179" t="s">
        <v>91</v>
      </c>
      <c r="AV495" s="13" t="s">
        <v>91</v>
      </c>
      <c r="AW495" s="13" t="s">
        <v>30</v>
      </c>
      <c r="AX495" s="13" t="s">
        <v>75</v>
      </c>
      <c r="AY495" s="179" t="s">
        <v>203</v>
      </c>
    </row>
    <row r="496" spans="1:65" s="13" customFormat="1">
      <c r="B496" s="177"/>
      <c r="D496" s="178" t="s">
        <v>548</v>
      </c>
      <c r="E496" s="179" t="s">
        <v>1</v>
      </c>
      <c r="F496" s="180" t="s">
        <v>2425</v>
      </c>
      <c r="H496" s="181">
        <v>0.26200000000000001</v>
      </c>
      <c r="I496" s="182"/>
      <c r="L496" s="177"/>
      <c r="M496" s="183"/>
      <c r="N496" s="184"/>
      <c r="O496" s="184"/>
      <c r="P496" s="184"/>
      <c r="Q496" s="184"/>
      <c r="R496" s="184"/>
      <c r="S496" s="184"/>
      <c r="T496" s="185"/>
      <c r="AT496" s="179" t="s">
        <v>548</v>
      </c>
      <c r="AU496" s="179" t="s">
        <v>91</v>
      </c>
      <c r="AV496" s="13" t="s">
        <v>91</v>
      </c>
      <c r="AW496" s="13" t="s">
        <v>30</v>
      </c>
      <c r="AX496" s="13" t="s">
        <v>75</v>
      </c>
      <c r="AY496" s="179" t="s">
        <v>203</v>
      </c>
    </row>
    <row r="497" spans="1:65" s="13" customFormat="1">
      <c r="B497" s="177"/>
      <c r="D497" s="178" t="s">
        <v>548</v>
      </c>
      <c r="E497" s="179" t="s">
        <v>1</v>
      </c>
      <c r="F497" s="180" t="s">
        <v>2426</v>
      </c>
      <c r="H497" s="181">
        <v>0.254</v>
      </c>
      <c r="I497" s="182"/>
      <c r="L497" s="177"/>
      <c r="M497" s="183"/>
      <c r="N497" s="184"/>
      <c r="O497" s="184"/>
      <c r="P497" s="184"/>
      <c r="Q497" s="184"/>
      <c r="R497" s="184"/>
      <c r="S497" s="184"/>
      <c r="T497" s="185"/>
      <c r="AT497" s="179" t="s">
        <v>548</v>
      </c>
      <c r="AU497" s="179" t="s">
        <v>91</v>
      </c>
      <c r="AV497" s="13" t="s">
        <v>91</v>
      </c>
      <c r="AW497" s="13" t="s">
        <v>30</v>
      </c>
      <c r="AX497" s="13" t="s">
        <v>75</v>
      </c>
      <c r="AY497" s="179" t="s">
        <v>203</v>
      </c>
    </row>
    <row r="498" spans="1:65" s="13" customFormat="1">
      <c r="B498" s="177"/>
      <c r="D498" s="178" t="s">
        <v>548</v>
      </c>
      <c r="E498" s="179" t="s">
        <v>1</v>
      </c>
      <c r="F498" s="180" t="s">
        <v>2427</v>
      </c>
      <c r="H498" s="181">
        <v>4.7699999999999996</v>
      </c>
      <c r="I498" s="182"/>
      <c r="L498" s="177"/>
      <c r="M498" s="183"/>
      <c r="N498" s="184"/>
      <c r="O498" s="184"/>
      <c r="P498" s="184"/>
      <c r="Q498" s="184"/>
      <c r="R498" s="184"/>
      <c r="S498" s="184"/>
      <c r="T498" s="185"/>
      <c r="AT498" s="179" t="s">
        <v>548</v>
      </c>
      <c r="AU498" s="179" t="s">
        <v>91</v>
      </c>
      <c r="AV498" s="13" t="s">
        <v>91</v>
      </c>
      <c r="AW498" s="13" t="s">
        <v>30</v>
      </c>
      <c r="AX498" s="13" t="s">
        <v>75</v>
      </c>
      <c r="AY498" s="179" t="s">
        <v>203</v>
      </c>
    </row>
    <row r="499" spans="1:65" s="13" customFormat="1">
      <c r="B499" s="177"/>
      <c r="D499" s="178" t="s">
        <v>548</v>
      </c>
      <c r="E499" s="179" t="s">
        <v>1</v>
      </c>
      <c r="F499" s="180" t="s">
        <v>2428</v>
      </c>
      <c r="H499" s="181">
        <v>0.254</v>
      </c>
      <c r="I499" s="182"/>
      <c r="L499" s="177"/>
      <c r="M499" s="183"/>
      <c r="N499" s="184"/>
      <c r="O499" s="184"/>
      <c r="P499" s="184"/>
      <c r="Q499" s="184"/>
      <c r="R499" s="184"/>
      <c r="S499" s="184"/>
      <c r="T499" s="185"/>
      <c r="AT499" s="179" t="s">
        <v>548</v>
      </c>
      <c r="AU499" s="179" t="s">
        <v>91</v>
      </c>
      <c r="AV499" s="13" t="s">
        <v>91</v>
      </c>
      <c r="AW499" s="13" t="s">
        <v>30</v>
      </c>
      <c r="AX499" s="13" t="s">
        <v>75</v>
      </c>
      <c r="AY499" s="179" t="s">
        <v>203</v>
      </c>
    </row>
    <row r="500" spans="1:65" s="13" customFormat="1">
      <c r="B500" s="177"/>
      <c r="D500" s="178" t="s">
        <v>548</v>
      </c>
      <c r="E500" s="179" t="s">
        <v>1</v>
      </c>
      <c r="F500" s="180" t="s">
        <v>2429</v>
      </c>
      <c r="H500" s="181">
        <v>0.254</v>
      </c>
      <c r="I500" s="182"/>
      <c r="L500" s="177"/>
      <c r="M500" s="183"/>
      <c r="N500" s="184"/>
      <c r="O500" s="184"/>
      <c r="P500" s="184"/>
      <c r="Q500" s="184"/>
      <c r="R500" s="184"/>
      <c r="S500" s="184"/>
      <c r="T500" s="185"/>
      <c r="AT500" s="179" t="s">
        <v>548</v>
      </c>
      <c r="AU500" s="179" t="s">
        <v>91</v>
      </c>
      <c r="AV500" s="13" t="s">
        <v>91</v>
      </c>
      <c r="AW500" s="13" t="s">
        <v>30</v>
      </c>
      <c r="AX500" s="13" t="s">
        <v>75</v>
      </c>
      <c r="AY500" s="179" t="s">
        <v>203</v>
      </c>
    </row>
    <row r="501" spans="1:65" s="13" customFormat="1">
      <c r="B501" s="177"/>
      <c r="D501" s="178" t="s">
        <v>548</v>
      </c>
      <c r="E501" s="179" t="s">
        <v>1</v>
      </c>
      <c r="F501" s="180" t="s">
        <v>2430</v>
      </c>
      <c r="H501" s="181">
        <v>0.26200000000000001</v>
      </c>
      <c r="I501" s="182"/>
      <c r="L501" s="177"/>
      <c r="M501" s="183"/>
      <c r="N501" s="184"/>
      <c r="O501" s="184"/>
      <c r="P501" s="184"/>
      <c r="Q501" s="184"/>
      <c r="R501" s="184"/>
      <c r="S501" s="184"/>
      <c r="T501" s="185"/>
      <c r="AT501" s="179" t="s">
        <v>548</v>
      </c>
      <c r="AU501" s="179" t="s">
        <v>91</v>
      </c>
      <c r="AV501" s="13" t="s">
        <v>91</v>
      </c>
      <c r="AW501" s="13" t="s">
        <v>30</v>
      </c>
      <c r="AX501" s="13" t="s">
        <v>75</v>
      </c>
      <c r="AY501" s="179" t="s">
        <v>203</v>
      </c>
    </row>
    <row r="502" spans="1:65" s="13" customFormat="1">
      <c r="B502" s="177"/>
      <c r="D502" s="178" t="s">
        <v>548</v>
      </c>
      <c r="E502" s="179" t="s">
        <v>1</v>
      </c>
      <c r="F502" s="180" t="s">
        <v>2431</v>
      </c>
      <c r="H502" s="181">
        <v>0.254</v>
      </c>
      <c r="I502" s="182"/>
      <c r="L502" s="177"/>
      <c r="M502" s="183"/>
      <c r="N502" s="184"/>
      <c r="O502" s="184"/>
      <c r="P502" s="184"/>
      <c r="Q502" s="184"/>
      <c r="R502" s="184"/>
      <c r="S502" s="184"/>
      <c r="T502" s="185"/>
      <c r="AT502" s="179" t="s">
        <v>548</v>
      </c>
      <c r="AU502" s="179" t="s">
        <v>91</v>
      </c>
      <c r="AV502" s="13" t="s">
        <v>91</v>
      </c>
      <c r="AW502" s="13" t="s">
        <v>30</v>
      </c>
      <c r="AX502" s="13" t="s">
        <v>75</v>
      </c>
      <c r="AY502" s="179" t="s">
        <v>203</v>
      </c>
    </row>
    <row r="503" spans="1:65" s="16" customFormat="1">
      <c r="B503" s="201"/>
      <c r="D503" s="178" t="s">
        <v>548</v>
      </c>
      <c r="E503" s="202" t="s">
        <v>1</v>
      </c>
      <c r="F503" s="203" t="s">
        <v>576</v>
      </c>
      <c r="H503" s="204">
        <v>6.8179999999999996</v>
      </c>
      <c r="I503" s="205"/>
      <c r="L503" s="201"/>
      <c r="M503" s="206"/>
      <c r="N503" s="207"/>
      <c r="O503" s="207"/>
      <c r="P503" s="207"/>
      <c r="Q503" s="207"/>
      <c r="R503" s="207"/>
      <c r="S503" s="207"/>
      <c r="T503" s="208"/>
      <c r="AT503" s="202" t="s">
        <v>548</v>
      </c>
      <c r="AU503" s="202" t="s">
        <v>91</v>
      </c>
      <c r="AV503" s="16" t="s">
        <v>215</v>
      </c>
      <c r="AW503" s="16" t="s">
        <v>30</v>
      </c>
      <c r="AX503" s="16" t="s">
        <v>75</v>
      </c>
      <c r="AY503" s="202" t="s">
        <v>203</v>
      </c>
    </row>
    <row r="504" spans="1:65" s="14" customFormat="1">
      <c r="B504" s="186"/>
      <c r="D504" s="178" t="s">
        <v>548</v>
      </c>
      <c r="E504" s="187" t="s">
        <v>1</v>
      </c>
      <c r="F504" s="188" t="s">
        <v>2432</v>
      </c>
      <c r="H504" s="189">
        <v>6.8179999999999996</v>
      </c>
      <c r="I504" s="190"/>
      <c r="L504" s="186"/>
      <c r="M504" s="191"/>
      <c r="N504" s="192"/>
      <c r="O504" s="192"/>
      <c r="P504" s="192"/>
      <c r="Q504" s="192"/>
      <c r="R504" s="192"/>
      <c r="S504" s="192"/>
      <c r="T504" s="193"/>
      <c r="AT504" s="187" t="s">
        <v>548</v>
      </c>
      <c r="AU504" s="187" t="s">
        <v>91</v>
      </c>
      <c r="AV504" s="14" t="s">
        <v>208</v>
      </c>
      <c r="AW504" s="14" t="s">
        <v>30</v>
      </c>
      <c r="AX504" s="14" t="s">
        <v>83</v>
      </c>
      <c r="AY504" s="187" t="s">
        <v>203</v>
      </c>
    </row>
    <row r="505" spans="1:65" s="2" customFormat="1" ht="37.9" customHeight="1">
      <c r="A505" s="33"/>
      <c r="B505" s="154"/>
      <c r="C505" s="212" t="s">
        <v>423</v>
      </c>
      <c r="D505" s="212" t="s">
        <v>836</v>
      </c>
      <c r="E505" s="213" t="s">
        <v>2433</v>
      </c>
      <c r="F505" s="214" t="s">
        <v>2434</v>
      </c>
      <c r="G505" s="215" t="s">
        <v>221</v>
      </c>
      <c r="H505" s="216">
        <v>6.8179999999999996</v>
      </c>
      <c r="I505" s="217"/>
      <c r="J505" s="218">
        <f>ROUND(I505*H505,2)</f>
        <v>0</v>
      </c>
      <c r="K505" s="219"/>
      <c r="L505" s="220"/>
      <c r="M505" s="221" t="s">
        <v>1</v>
      </c>
      <c r="N505" s="222" t="s">
        <v>41</v>
      </c>
      <c r="O505" s="62"/>
      <c r="P505" s="165">
        <f>O505*H505</f>
        <v>0</v>
      </c>
      <c r="Q505" s="165">
        <v>8.2000000000000003E-2</v>
      </c>
      <c r="R505" s="165">
        <f>Q505*H505</f>
        <v>0.55907600000000002</v>
      </c>
      <c r="S505" s="165">
        <v>0</v>
      </c>
      <c r="T505" s="166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7" t="s">
        <v>262</v>
      </c>
      <c r="AT505" s="167" t="s">
        <v>836</v>
      </c>
      <c r="AU505" s="167" t="s">
        <v>91</v>
      </c>
      <c r="AY505" s="18" t="s">
        <v>203</v>
      </c>
      <c r="BE505" s="168">
        <f>IF(N505="základná",J505,0)</f>
        <v>0</v>
      </c>
      <c r="BF505" s="168">
        <f>IF(N505="znížená",J505,0)</f>
        <v>0</v>
      </c>
      <c r="BG505" s="168">
        <f>IF(N505="zákl. prenesená",J505,0)</f>
        <v>0</v>
      </c>
      <c r="BH505" s="168">
        <f>IF(N505="zníž. prenesená",J505,0)</f>
        <v>0</v>
      </c>
      <c r="BI505" s="168">
        <f>IF(N505="nulová",J505,0)</f>
        <v>0</v>
      </c>
      <c r="BJ505" s="18" t="s">
        <v>91</v>
      </c>
      <c r="BK505" s="168">
        <f>ROUND(I505*H505,2)</f>
        <v>0</v>
      </c>
      <c r="BL505" s="18" t="s">
        <v>226</v>
      </c>
      <c r="BM505" s="167" t="s">
        <v>2435</v>
      </c>
    </row>
    <row r="506" spans="1:65" s="15" customFormat="1">
      <c r="B506" s="194"/>
      <c r="D506" s="178" t="s">
        <v>548</v>
      </c>
      <c r="E506" s="195" t="s">
        <v>1</v>
      </c>
      <c r="F506" s="196" t="s">
        <v>2422</v>
      </c>
      <c r="H506" s="195" t="s">
        <v>1</v>
      </c>
      <c r="I506" s="197"/>
      <c r="L506" s="194"/>
      <c r="M506" s="198"/>
      <c r="N506" s="199"/>
      <c r="O506" s="199"/>
      <c r="P506" s="199"/>
      <c r="Q506" s="199"/>
      <c r="R506" s="199"/>
      <c r="S506" s="199"/>
      <c r="T506" s="200"/>
      <c r="AT506" s="195" t="s">
        <v>548</v>
      </c>
      <c r="AU506" s="195" t="s">
        <v>91</v>
      </c>
      <c r="AV506" s="15" t="s">
        <v>83</v>
      </c>
      <c r="AW506" s="15" t="s">
        <v>30</v>
      </c>
      <c r="AX506" s="15" t="s">
        <v>75</v>
      </c>
      <c r="AY506" s="195" t="s">
        <v>203</v>
      </c>
    </row>
    <row r="507" spans="1:65" s="13" customFormat="1">
      <c r="B507" s="177"/>
      <c r="D507" s="178" t="s">
        <v>548</v>
      </c>
      <c r="E507" s="179" t="s">
        <v>1</v>
      </c>
      <c r="F507" s="180" t="s">
        <v>2423</v>
      </c>
      <c r="H507" s="181">
        <v>0.254</v>
      </c>
      <c r="I507" s="182"/>
      <c r="L507" s="177"/>
      <c r="M507" s="183"/>
      <c r="N507" s="184"/>
      <c r="O507" s="184"/>
      <c r="P507" s="184"/>
      <c r="Q507" s="184"/>
      <c r="R507" s="184"/>
      <c r="S507" s="184"/>
      <c r="T507" s="185"/>
      <c r="AT507" s="179" t="s">
        <v>548</v>
      </c>
      <c r="AU507" s="179" t="s">
        <v>91</v>
      </c>
      <c r="AV507" s="13" t="s">
        <v>91</v>
      </c>
      <c r="AW507" s="13" t="s">
        <v>30</v>
      </c>
      <c r="AX507" s="13" t="s">
        <v>75</v>
      </c>
      <c r="AY507" s="179" t="s">
        <v>203</v>
      </c>
    </row>
    <row r="508" spans="1:65" s="13" customFormat="1">
      <c r="B508" s="177"/>
      <c r="D508" s="178" t="s">
        <v>548</v>
      </c>
      <c r="E508" s="179" t="s">
        <v>1</v>
      </c>
      <c r="F508" s="180" t="s">
        <v>2424</v>
      </c>
      <c r="H508" s="181">
        <v>0.254</v>
      </c>
      <c r="I508" s="182"/>
      <c r="L508" s="177"/>
      <c r="M508" s="183"/>
      <c r="N508" s="184"/>
      <c r="O508" s="184"/>
      <c r="P508" s="184"/>
      <c r="Q508" s="184"/>
      <c r="R508" s="184"/>
      <c r="S508" s="184"/>
      <c r="T508" s="185"/>
      <c r="AT508" s="179" t="s">
        <v>548</v>
      </c>
      <c r="AU508" s="179" t="s">
        <v>91</v>
      </c>
      <c r="AV508" s="13" t="s">
        <v>91</v>
      </c>
      <c r="AW508" s="13" t="s">
        <v>30</v>
      </c>
      <c r="AX508" s="13" t="s">
        <v>75</v>
      </c>
      <c r="AY508" s="179" t="s">
        <v>203</v>
      </c>
    </row>
    <row r="509" spans="1:65" s="13" customFormat="1">
      <c r="B509" s="177"/>
      <c r="D509" s="178" t="s">
        <v>548</v>
      </c>
      <c r="E509" s="179" t="s">
        <v>1</v>
      </c>
      <c r="F509" s="180" t="s">
        <v>2425</v>
      </c>
      <c r="H509" s="181">
        <v>0.26200000000000001</v>
      </c>
      <c r="I509" s="182"/>
      <c r="L509" s="177"/>
      <c r="M509" s="183"/>
      <c r="N509" s="184"/>
      <c r="O509" s="184"/>
      <c r="P509" s="184"/>
      <c r="Q509" s="184"/>
      <c r="R509" s="184"/>
      <c r="S509" s="184"/>
      <c r="T509" s="185"/>
      <c r="AT509" s="179" t="s">
        <v>548</v>
      </c>
      <c r="AU509" s="179" t="s">
        <v>91</v>
      </c>
      <c r="AV509" s="13" t="s">
        <v>91</v>
      </c>
      <c r="AW509" s="13" t="s">
        <v>30</v>
      </c>
      <c r="AX509" s="13" t="s">
        <v>75</v>
      </c>
      <c r="AY509" s="179" t="s">
        <v>203</v>
      </c>
    </row>
    <row r="510" spans="1:65" s="13" customFormat="1">
      <c r="B510" s="177"/>
      <c r="D510" s="178" t="s">
        <v>548</v>
      </c>
      <c r="E510" s="179" t="s">
        <v>1</v>
      </c>
      <c r="F510" s="180" t="s">
        <v>2426</v>
      </c>
      <c r="H510" s="181">
        <v>0.254</v>
      </c>
      <c r="I510" s="182"/>
      <c r="L510" s="177"/>
      <c r="M510" s="183"/>
      <c r="N510" s="184"/>
      <c r="O510" s="184"/>
      <c r="P510" s="184"/>
      <c r="Q510" s="184"/>
      <c r="R510" s="184"/>
      <c r="S510" s="184"/>
      <c r="T510" s="185"/>
      <c r="AT510" s="179" t="s">
        <v>548</v>
      </c>
      <c r="AU510" s="179" t="s">
        <v>91</v>
      </c>
      <c r="AV510" s="13" t="s">
        <v>91</v>
      </c>
      <c r="AW510" s="13" t="s">
        <v>30</v>
      </c>
      <c r="AX510" s="13" t="s">
        <v>75</v>
      </c>
      <c r="AY510" s="179" t="s">
        <v>203</v>
      </c>
    </row>
    <row r="511" spans="1:65" s="13" customFormat="1">
      <c r="B511" s="177"/>
      <c r="D511" s="178" t="s">
        <v>548</v>
      </c>
      <c r="E511" s="179" t="s">
        <v>1</v>
      </c>
      <c r="F511" s="180" t="s">
        <v>2427</v>
      </c>
      <c r="H511" s="181">
        <v>4.7699999999999996</v>
      </c>
      <c r="I511" s="182"/>
      <c r="L511" s="177"/>
      <c r="M511" s="183"/>
      <c r="N511" s="184"/>
      <c r="O511" s="184"/>
      <c r="P511" s="184"/>
      <c r="Q511" s="184"/>
      <c r="R511" s="184"/>
      <c r="S511" s="184"/>
      <c r="T511" s="185"/>
      <c r="AT511" s="179" t="s">
        <v>548</v>
      </c>
      <c r="AU511" s="179" t="s">
        <v>91</v>
      </c>
      <c r="AV511" s="13" t="s">
        <v>91</v>
      </c>
      <c r="AW511" s="13" t="s">
        <v>30</v>
      </c>
      <c r="AX511" s="13" t="s">
        <v>75</v>
      </c>
      <c r="AY511" s="179" t="s">
        <v>203</v>
      </c>
    </row>
    <row r="512" spans="1:65" s="13" customFormat="1">
      <c r="B512" s="177"/>
      <c r="D512" s="178" t="s">
        <v>548</v>
      </c>
      <c r="E512" s="179" t="s">
        <v>1</v>
      </c>
      <c r="F512" s="180" t="s">
        <v>2428</v>
      </c>
      <c r="H512" s="181">
        <v>0.254</v>
      </c>
      <c r="I512" s="182"/>
      <c r="L512" s="177"/>
      <c r="M512" s="183"/>
      <c r="N512" s="184"/>
      <c r="O512" s="184"/>
      <c r="P512" s="184"/>
      <c r="Q512" s="184"/>
      <c r="R512" s="184"/>
      <c r="S512" s="184"/>
      <c r="T512" s="185"/>
      <c r="AT512" s="179" t="s">
        <v>548</v>
      </c>
      <c r="AU512" s="179" t="s">
        <v>91</v>
      </c>
      <c r="AV512" s="13" t="s">
        <v>91</v>
      </c>
      <c r="AW512" s="13" t="s">
        <v>30</v>
      </c>
      <c r="AX512" s="13" t="s">
        <v>75</v>
      </c>
      <c r="AY512" s="179" t="s">
        <v>203</v>
      </c>
    </row>
    <row r="513" spans="1:65" s="13" customFormat="1">
      <c r="B513" s="177"/>
      <c r="D513" s="178" t="s">
        <v>548</v>
      </c>
      <c r="E513" s="179" t="s">
        <v>1</v>
      </c>
      <c r="F513" s="180" t="s">
        <v>2429</v>
      </c>
      <c r="H513" s="181">
        <v>0.254</v>
      </c>
      <c r="I513" s="182"/>
      <c r="L513" s="177"/>
      <c r="M513" s="183"/>
      <c r="N513" s="184"/>
      <c r="O513" s="184"/>
      <c r="P513" s="184"/>
      <c r="Q513" s="184"/>
      <c r="R513" s="184"/>
      <c r="S513" s="184"/>
      <c r="T513" s="185"/>
      <c r="AT513" s="179" t="s">
        <v>548</v>
      </c>
      <c r="AU513" s="179" t="s">
        <v>91</v>
      </c>
      <c r="AV513" s="13" t="s">
        <v>91</v>
      </c>
      <c r="AW513" s="13" t="s">
        <v>30</v>
      </c>
      <c r="AX513" s="13" t="s">
        <v>75</v>
      </c>
      <c r="AY513" s="179" t="s">
        <v>203</v>
      </c>
    </row>
    <row r="514" spans="1:65" s="13" customFormat="1">
      <c r="B514" s="177"/>
      <c r="D514" s="178" t="s">
        <v>548</v>
      </c>
      <c r="E514" s="179" t="s">
        <v>1</v>
      </c>
      <c r="F514" s="180" t="s">
        <v>2430</v>
      </c>
      <c r="H514" s="181">
        <v>0.26200000000000001</v>
      </c>
      <c r="I514" s="182"/>
      <c r="L514" s="177"/>
      <c r="M514" s="183"/>
      <c r="N514" s="184"/>
      <c r="O514" s="184"/>
      <c r="P514" s="184"/>
      <c r="Q514" s="184"/>
      <c r="R514" s="184"/>
      <c r="S514" s="184"/>
      <c r="T514" s="185"/>
      <c r="AT514" s="179" t="s">
        <v>548</v>
      </c>
      <c r="AU514" s="179" t="s">
        <v>91</v>
      </c>
      <c r="AV514" s="13" t="s">
        <v>91</v>
      </c>
      <c r="AW514" s="13" t="s">
        <v>30</v>
      </c>
      <c r="AX514" s="13" t="s">
        <v>75</v>
      </c>
      <c r="AY514" s="179" t="s">
        <v>203</v>
      </c>
    </row>
    <row r="515" spans="1:65" s="13" customFormat="1">
      <c r="B515" s="177"/>
      <c r="D515" s="178" t="s">
        <v>548</v>
      </c>
      <c r="E515" s="179" t="s">
        <v>1</v>
      </c>
      <c r="F515" s="180" t="s">
        <v>2431</v>
      </c>
      <c r="H515" s="181">
        <v>0.254</v>
      </c>
      <c r="I515" s="182"/>
      <c r="L515" s="177"/>
      <c r="M515" s="183"/>
      <c r="N515" s="184"/>
      <c r="O515" s="184"/>
      <c r="P515" s="184"/>
      <c r="Q515" s="184"/>
      <c r="R515" s="184"/>
      <c r="S515" s="184"/>
      <c r="T515" s="185"/>
      <c r="AT515" s="179" t="s">
        <v>548</v>
      </c>
      <c r="AU515" s="179" t="s">
        <v>91</v>
      </c>
      <c r="AV515" s="13" t="s">
        <v>91</v>
      </c>
      <c r="AW515" s="13" t="s">
        <v>30</v>
      </c>
      <c r="AX515" s="13" t="s">
        <v>75</v>
      </c>
      <c r="AY515" s="179" t="s">
        <v>203</v>
      </c>
    </row>
    <row r="516" spans="1:65" s="16" customFormat="1">
      <c r="B516" s="201"/>
      <c r="D516" s="178" t="s">
        <v>548</v>
      </c>
      <c r="E516" s="202" t="s">
        <v>1</v>
      </c>
      <c r="F516" s="203" t="s">
        <v>576</v>
      </c>
      <c r="H516" s="204">
        <v>6.8179999999999996</v>
      </c>
      <c r="I516" s="205"/>
      <c r="L516" s="201"/>
      <c r="M516" s="206"/>
      <c r="N516" s="207"/>
      <c r="O516" s="207"/>
      <c r="P516" s="207"/>
      <c r="Q516" s="207"/>
      <c r="R516" s="207"/>
      <c r="S516" s="207"/>
      <c r="T516" s="208"/>
      <c r="AT516" s="202" t="s">
        <v>548</v>
      </c>
      <c r="AU516" s="202" t="s">
        <v>91</v>
      </c>
      <c r="AV516" s="16" t="s">
        <v>215</v>
      </c>
      <c r="AW516" s="16" t="s">
        <v>30</v>
      </c>
      <c r="AX516" s="16" t="s">
        <v>75</v>
      </c>
      <c r="AY516" s="202" t="s">
        <v>203</v>
      </c>
    </row>
    <row r="517" spans="1:65" s="14" customFormat="1">
      <c r="B517" s="186"/>
      <c r="D517" s="178" t="s">
        <v>548</v>
      </c>
      <c r="E517" s="187" t="s">
        <v>1</v>
      </c>
      <c r="F517" s="188" t="s">
        <v>550</v>
      </c>
      <c r="H517" s="189">
        <v>6.8179999999999996</v>
      </c>
      <c r="I517" s="190"/>
      <c r="L517" s="186"/>
      <c r="M517" s="191"/>
      <c r="N517" s="192"/>
      <c r="O517" s="192"/>
      <c r="P517" s="192"/>
      <c r="Q517" s="192"/>
      <c r="R517" s="192"/>
      <c r="S517" s="192"/>
      <c r="T517" s="193"/>
      <c r="AT517" s="187" t="s">
        <v>548</v>
      </c>
      <c r="AU517" s="187" t="s">
        <v>91</v>
      </c>
      <c r="AV517" s="14" t="s">
        <v>208</v>
      </c>
      <c r="AW517" s="14" t="s">
        <v>30</v>
      </c>
      <c r="AX517" s="14" t="s">
        <v>83</v>
      </c>
      <c r="AY517" s="187" t="s">
        <v>203</v>
      </c>
    </row>
    <row r="518" spans="1:65" s="2" customFormat="1" ht="21.75" customHeight="1">
      <c r="A518" s="33"/>
      <c r="B518" s="154"/>
      <c r="C518" s="155" t="s">
        <v>313</v>
      </c>
      <c r="D518" s="155" t="s">
        <v>204</v>
      </c>
      <c r="E518" s="156" t="s">
        <v>2436</v>
      </c>
      <c r="F518" s="157" t="s">
        <v>2437</v>
      </c>
      <c r="G518" s="158" t="s">
        <v>221</v>
      </c>
      <c r="H518" s="159">
        <v>14.826000000000001</v>
      </c>
      <c r="I518" s="160"/>
      <c r="J518" s="161">
        <f>ROUND(I518*H518,2)</f>
        <v>0</v>
      </c>
      <c r="K518" s="162"/>
      <c r="L518" s="34"/>
      <c r="M518" s="163" t="s">
        <v>1</v>
      </c>
      <c r="N518" s="164" t="s">
        <v>41</v>
      </c>
      <c r="O518" s="62"/>
      <c r="P518" s="165">
        <f>O518*H518</f>
        <v>0</v>
      </c>
      <c r="Q518" s="165">
        <v>7.0010000000000003E-2</v>
      </c>
      <c r="R518" s="165">
        <f>Q518*H518</f>
        <v>1.03796826</v>
      </c>
      <c r="S518" s="165">
        <v>0</v>
      </c>
      <c r="T518" s="166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7" t="s">
        <v>226</v>
      </c>
      <c r="AT518" s="167" t="s">
        <v>204</v>
      </c>
      <c r="AU518" s="167" t="s">
        <v>91</v>
      </c>
      <c r="AY518" s="18" t="s">
        <v>203</v>
      </c>
      <c r="BE518" s="168">
        <f>IF(N518="základná",J518,0)</f>
        <v>0</v>
      </c>
      <c r="BF518" s="168">
        <f>IF(N518="znížená",J518,0)</f>
        <v>0</v>
      </c>
      <c r="BG518" s="168">
        <f>IF(N518="zákl. prenesená",J518,0)</f>
        <v>0</v>
      </c>
      <c r="BH518" s="168">
        <f>IF(N518="zníž. prenesená",J518,0)</f>
        <v>0</v>
      </c>
      <c r="BI518" s="168">
        <f>IF(N518="nulová",J518,0)</f>
        <v>0</v>
      </c>
      <c r="BJ518" s="18" t="s">
        <v>91</v>
      </c>
      <c r="BK518" s="168">
        <f>ROUND(I518*H518,2)</f>
        <v>0</v>
      </c>
      <c r="BL518" s="18" t="s">
        <v>226</v>
      </c>
      <c r="BM518" s="167" t="s">
        <v>2438</v>
      </c>
    </row>
    <row r="519" spans="1:65" s="15" customFormat="1">
      <c r="B519" s="194"/>
      <c r="D519" s="178" t="s">
        <v>548</v>
      </c>
      <c r="E519" s="195" t="s">
        <v>1</v>
      </c>
      <c r="F519" s="196" t="s">
        <v>2379</v>
      </c>
      <c r="H519" s="195" t="s">
        <v>1</v>
      </c>
      <c r="I519" s="197"/>
      <c r="L519" s="194"/>
      <c r="M519" s="198"/>
      <c r="N519" s="199"/>
      <c r="O519" s="199"/>
      <c r="P519" s="199"/>
      <c r="Q519" s="199"/>
      <c r="R519" s="199"/>
      <c r="S519" s="199"/>
      <c r="T519" s="200"/>
      <c r="AT519" s="195" t="s">
        <v>548</v>
      </c>
      <c r="AU519" s="195" t="s">
        <v>91</v>
      </c>
      <c r="AV519" s="15" t="s">
        <v>83</v>
      </c>
      <c r="AW519" s="15" t="s">
        <v>30</v>
      </c>
      <c r="AX519" s="15" t="s">
        <v>75</v>
      </c>
      <c r="AY519" s="195" t="s">
        <v>203</v>
      </c>
    </row>
    <row r="520" spans="1:65" s="13" customFormat="1">
      <c r="B520" s="177"/>
      <c r="D520" s="178" t="s">
        <v>548</v>
      </c>
      <c r="E520" s="179" t="s">
        <v>1</v>
      </c>
      <c r="F520" s="180" t="s">
        <v>2439</v>
      </c>
      <c r="H520" s="181">
        <v>1.6120000000000001</v>
      </c>
      <c r="I520" s="182"/>
      <c r="L520" s="177"/>
      <c r="M520" s="183"/>
      <c r="N520" s="184"/>
      <c r="O520" s="184"/>
      <c r="P520" s="184"/>
      <c r="Q520" s="184"/>
      <c r="R520" s="184"/>
      <c r="S520" s="184"/>
      <c r="T520" s="185"/>
      <c r="AT520" s="179" t="s">
        <v>548</v>
      </c>
      <c r="AU520" s="179" t="s">
        <v>91</v>
      </c>
      <c r="AV520" s="13" t="s">
        <v>91</v>
      </c>
      <c r="AW520" s="13" t="s">
        <v>30</v>
      </c>
      <c r="AX520" s="13" t="s">
        <v>75</v>
      </c>
      <c r="AY520" s="179" t="s">
        <v>203</v>
      </c>
    </row>
    <row r="521" spans="1:65" s="13" customFormat="1">
      <c r="B521" s="177"/>
      <c r="D521" s="178" t="s">
        <v>548</v>
      </c>
      <c r="E521" s="179" t="s">
        <v>1</v>
      </c>
      <c r="F521" s="180" t="s">
        <v>2440</v>
      </c>
      <c r="H521" s="181">
        <v>1.0249999999999999</v>
      </c>
      <c r="I521" s="182"/>
      <c r="L521" s="177"/>
      <c r="M521" s="183"/>
      <c r="N521" s="184"/>
      <c r="O521" s="184"/>
      <c r="P521" s="184"/>
      <c r="Q521" s="184"/>
      <c r="R521" s="184"/>
      <c r="S521" s="184"/>
      <c r="T521" s="185"/>
      <c r="AT521" s="179" t="s">
        <v>548</v>
      </c>
      <c r="AU521" s="179" t="s">
        <v>91</v>
      </c>
      <c r="AV521" s="13" t="s">
        <v>91</v>
      </c>
      <c r="AW521" s="13" t="s">
        <v>30</v>
      </c>
      <c r="AX521" s="13" t="s">
        <v>75</v>
      </c>
      <c r="AY521" s="179" t="s">
        <v>203</v>
      </c>
    </row>
    <row r="522" spans="1:65" s="13" customFormat="1">
      <c r="B522" s="177"/>
      <c r="D522" s="178" t="s">
        <v>548</v>
      </c>
      <c r="E522" s="179" t="s">
        <v>1</v>
      </c>
      <c r="F522" s="180" t="s">
        <v>2382</v>
      </c>
      <c r="H522" s="181">
        <v>1.0209999999999999</v>
      </c>
      <c r="I522" s="182"/>
      <c r="L522" s="177"/>
      <c r="M522" s="183"/>
      <c r="N522" s="184"/>
      <c r="O522" s="184"/>
      <c r="P522" s="184"/>
      <c r="Q522" s="184"/>
      <c r="R522" s="184"/>
      <c r="S522" s="184"/>
      <c r="T522" s="185"/>
      <c r="AT522" s="179" t="s">
        <v>548</v>
      </c>
      <c r="AU522" s="179" t="s">
        <v>91</v>
      </c>
      <c r="AV522" s="13" t="s">
        <v>91</v>
      </c>
      <c r="AW522" s="13" t="s">
        <v>30</v>
      </c>
      <c r="AX522" s="13" t="s">
        <v>75</v>
      </c>
      <c r="AY522" s="179" t="s">
        <v>203</v>
      </c>
    </row>
    <row r="523" spans="1:65" s="13" customFormat="1">
      <c r="B523" s="177"/>
      <c r="D523" s="178" t="s">
        <v>548</v>
      </c>
      <c r="E523" s="179" t="s">
        <v>1</v>
      </c>
      <c r="F523" s="180" t="s">
        <v>2383</v>
      </c>
      <c r="H523" s="181">
        <v>1.0209999999999999</v>
      </c>
      <c r="I523" s="182"/>
      <c r="L523" s="177"/>
      <c r="M523" s="183"/>
      <c r="N523" s="184"/>
      <c r="O523" s="184"/>
      <c r="P523" s="184"/>
      <c r="Q523" s="184"/>
      <c r="R523" s="184"/>
      <c r="S523" s="184"/>
      <c r="T523" s="185"/>
      <c r="AT523" s="179" t="s">
        <v>548</v>
      </c>
      <c r="AU523" s="179" t="s">
        <v>91</v>
      </c>
      <c r="AV523" s="13" t="s">
        <v>91</v>
      </c>
      <c r="AW523" s="13" t="s">
        <v>30</v>
      </c>
      <c r="AX523" s="13" t="s">
        <v>75</v>
      </c>
      <c r="AY523" s="179" t="s">
        <v>203</v>
      </c>
    </row>
    <row r="524" spans="1:65" s="13" customFormat="1">
      <c r="B524" s="177"/>
      <c r="D524" s="178" t="s">
        <v>548</v>
      </c>
      <c r="E524" s="179" t="s">
        <v>1</v>
      </c>
      <c r="F524" s="180" t="s">
        <v>2384</v>
      </c>
      <c r="H524" s="181">
        <v>0.876</v>
      </c>
      <c r="I524" s="182"/>
      <c r="L524" s="177"/>
      <c r="M524" s="183"/>
      <c r="N524" s="184"/>
      <c r="O524" s="184"/>
      <c r="P524" s="184"/>
      <c r="Q524" s="184"/>
      <c r="R524" s="184"/>
      <c r="S524" s="184"/>
      <c r="T524" s="185"/>
      <c r="AT524" s="179" t="s">
        <v>548</v>
      </c>
      <c r="AU524" s="179" t="s">
        <v>91</v>
      </c>
      <c r="AV524" s="13" t="s">
        <v>91</v>
      </c>
      <c r="AW524" s="13" t="s">
        <v>30</v>
      </c>
      <c r="AX524" s="13" t="s">
        <v>75</v>
      </c>
      <c r="AY524" s="179" t="s">
        <v>203</v>
      </c>
    </row>
    <row r="525" spans="1:65" s="13" customFormat="1">
      <c r="B525" s="177"/>
      <c r="D525" s="178" t="s">
        <v>548</v>
      </c>
      <c r="E525" s="179" t="s">
        <v>1</v>
      </c>
      <c r="F525" s="180" t="s">
        <v>2385</v>
      </c>
      <c r="H525" s="181">
        <v>0.86199999999999999</v>
      </c>
      <c r="I525" s="182"/>
      <c r="L525" s="177"/>
      <c r="M525" s="183"/>
      <c r="N525" s="184"/>
      <c r="O525" s="184"/>
      <c r="P525" s="184"/>
      <c r="Q525" s="184"/>
      <c r="R525" s="184"/>
      <c r="S525" s="184"/>
      <c r="T525" s="185"/>
      <c r="AT525" s="179" t="s">
        <v>548</v>
      </c>
      <c r="AU525" s="179" t="s">
        <v>91</v>
      </c>
      <c r="AV525" s="13" t="s">
        <v>91</v>
      </c>
      <c r="AW525" s="13" t="s">
        <v>30</v>
      </c>
      <c r="AX525" s="13" t="s">
        <v>75</v>
      </c>
      <c r="AY525" s="179" t="s">
        <v>203</v>
      </c>
    </row>
    <row r="526" spans="1:65" s="13" customFormat="1">
      <c r="B526" s="177"/>
      <c r="D526" s="178" t="s">
        <v>548</v>
      </c>
      <c r="E526" s="179" t="s">
        <v>1</v>
      </c>
      <c r="F526" s="180" t="s">
        <v>2386</v>
      </c>
      <c r="H526" s="181">
        <v>0.996</v>
      </c>
      <c r="I526" s="182"/>
      <c r="L526" s="177"/>
      <c r="M526" s="183"/>
      <c r="N526" s="184"/>
      <c r="O526" s="184"/>
      <c r="P526" s="184"/>
      <c r="Q526" s="184"/>
      <c r="R526" s="184"/>
      <c r="S526" s="184"/>
      <c r="T526" s="185"/>
      <c r="AT526" s="179" t="s">
        <v>548</v>
      </c>
      <c r="AU526" s="179" t="s">
        <v>91</v>
      </c>
      <c r="AV526" s="13" t="s">
        <v>91</v>
      </c>
      <c r="AW526" s="13" t="s">
        <v>30</v>
      </c>
      <c r="AX526" s="13" t="s">
        <v>75</v>
      </c>
      <c r="AY526" s="179" t="s">
        <v>203</v>
      </c>
    </row>
    <row r="527" spans="1:65" s="13" customFormat="1">
      <c r="B527" s="177"/>
      <c r="D527" s="178" t="s">
        <v>548</v>
      </c>
      <c r="E527" s="179" t="s">
        <v>1</v>
      </c>
      <c r="F527" s="180" t="s">
        <v>2387</v>
      </c>
      <c r="H527" s="181">
        <v>0.996</v>
      </c>
      <c r="I527" s="182"/>
      <c r="L527" s="177"/>
      <c r="M527" s="183"/>
      <c r="N527" s="184"/>
      <c r="O527" s="184"/>
      <c r="P527" s="184"/>
      <c r="Q527" s="184"/>
      <c r="R527" s="184"/>
      <c r="S527" s="184"/>
      <c r="T527" s="185"/>
      <c r="AT527" s="179" t="s">
        <v>548</v>
      </c>
      <c r="AU527" s="179" t="s">
        <v>91</v>
      </c>
      <c r="AV527" s="13" t="s">
        <v>91</v>
      </c>
      <c r="AW527" s="13" t="s">
        <v>30</v>
      </c>
      <c r="AX527" s="13" t="s">
        <v>75</v>
      </c>
      <c r="AY527" s="179" t="s">
        <v>203</v>
      </c>
    </row>
    <row r="528" spans="1:65" s="13" customFormat="1">
      <c r="B528" s="177"/>
      <c r="D528" s="178" t="s">
        <v>548</v>
      </c>
      <c r="E528" s="179" t="s">
        <v>1</v>
      </c>
      <c r="F528" s="180" t="s">
        <v>2388</v>
      </c>
      <c r="H528" s="181">
        <v>0.86199999999999999</v>
      </c>
      <c r="I528" s="182"/>
      <c r="L528" s="177"/>
      <c r="M528" s="183"/>
      <c r="N528" s="184"/>
      <c r="O528" s="184"/>
      <c r="P528" s="184"/>
      <c r="Q528" s="184"/>
      <c r="R528" s="184"/>
      <c r="S528" s="184"/>
      <c r="T528" s="185"/>
      <c r="AT528" s="179" t="s">
        <v>548</v>
      </c>
      <c r="AU528" s="179" t="s">
        <v>91</v>
      </c>
      <c r="AV528" s="13" t="s">
        <v>91</v>
      </c>
      <c r="AW528" s="13" t="s">
        <v>30</v>
      </c>
      <c r="AX528" s="13" t="s">
        <v>75</v>
      </c>
      <c r="AY528" s="179" t="s">
        <v>203</v>
      </c>
    </row>
    <row r="529" spans="1:65" s="13" customFormat="1">
      <c r="B529" s="177"/>
      <c r="D529" s="178" t="s">
        <v>548</v>
      </c>
      <c r="E529" s="179" t="s">
        <v>1</v>
      </c>
      <c r="F529" s="180" t="s">
        <v>2389</v>
      </c>
      <c r="H529" s="181">
        <v>0.876</v>
      </c>
      <c r="I529" s="182"/>
      <c r="L529" s="177"/>
      <c r="M529" s="183"/>
      <c r="N529" s="184"/>
      <c r="O529" s="184"/>
      <c r="P529" s="184"/>
      <c r="Q529" s="184"/>
      <c r="R529" s="184"/>
      <c r="S529" s="184"/>
      <c r="T529" s="185"/>
      <c r="AT529" s="179" t="s">
        <v>548</v>
      </c>
      <c r="AU529" s="179" t="s">
        <v>91</v>
      </c>
      <c r="AV529" s="13" t="s">
        <v>91</v>
      </c>
      <c r="AW529" s="13" t="s">
        <v>30</v>
      </c>
      <c r="AX529" s="13" t="s">
        <v>75</v>
      </c>
      <c r="AY529" s="179" t="s">
        <v>203</v>
      </c>
    </row>
    <row r="530" spans="1:65" s="13" customFormat="1">
      <c r="B530" s="177"/>
      <c r="D530" s="178" t="s">
        <v>548</v>
      </c>
      <c r="E530" s="179" t="s">
        <v>1</v>
      </c>
      <c r="F530" s="180" t="s">
        <v>2390</v>
      </c>
      <c r="H530" s="181">
        <v>1.0209999999999999</v>
      </c>
      <c r="I530" s="182"/>
      <c r="L530" s="177"/>
      <c r="M530" s="183"/>
      <c r="N530" s="184"/>
      <c r="O530" s="184"/>
      <c r="P530" s="184"/>
      <c r="Q530" s="184"/>
      <c r="R530" s="184"/>
      <c r="S530" s="184"/>
      <c r="T530" s="185"/>
      <c r="AT530" s="179" t="s">
        <v>548</v>
      </c>
      <c r="AU530" s="179" t="s">
        <v>91</v>
      </c>
      <c r="AV530" s="13" t="s">
        <v>91</v>
      </c>
      <c r="AW530" s="13" t="s">
        <v>30</v>
      </c>
      <c r="AX530" s="13" t="s">
        <v>75</v>
      </c>
      <c r="AY530" s="179" t="s">
        <v>203</v>
      </c>
    </row>
    <row r="531" spans="1:65" s="13" customFormat="1">
      <c r="B531" s="177"/>
      <c r="D531" s="178" t="s">
        <v>548</v>
      </c>
      <c r="E531" s="179" t="s">
        <v>1</v>
      </c>
      <c r="F531" s="180" t="s">
        <v>2391</v>
      </c>
      <c r="H531" s="181">
        <v>1.0209999999999999</v>
      </c>
      <c r="I531" s="182"/>
      <c r="L531" s="177"/>
      <c r="M531" s="183"/>
      <c r="N531" s="184"/>
      <c r="O531" s="184"/>
      <c r="P531" s="184"/>
      <c r="Q531" s="184"/>
      <c r="R531" s="184"/>
      <c r="S531" s="184"/>
      <c r="T531" s="185"/>
      <c r="AT531" s="179" t="s">
        <v>548</v>
      </c>
      <c r="AU531" s="179" t="s">
        <v>91</v>
      </c>
      <c r="AV531" s="13" t="s">
        <v>91</v>
      </c>
      <c r="AW531" s="13" t="s">
        <v>30</v>
      </c>
      <c r="AX531" s="13" t="s">
        <v>75</v>
      </c>
      <c r="AY531" s="179" t="s">
        <v>203</v>
      </c>
    </row>
    <row r="532" spans="1:65" s="13" customFormat="1">
      <c r="B532" s="177"/>
      <c r="D532" s="178" t="s">
        <v>548</v>
      </c>
      <c r="E532" s="179" t="s">
        <v>1</v>
      </c>
      <c r="F532" s="180" t="s">
        <v>2392</v>
      </c>
      <c r="H532" s="181">
        <v>1.0249999999999999</v>
      </c>
      <c r="I532" s="182"/>
      <c r="L532" s="177"/>
      <c r="M532" s="183"/>
      <c r="N532" s="184"/>
      <c r="O532" s="184"/>
      <c r="P532" s="184"/>
      <c r="Q532" s="184"/>
      <c r="R532" s="184"/>
      <c r="S532" s="184"/>
      <c r="T532" s="185"/>
      <c r="AT532" s="179" t="s">
        <v>548</v>
      </c>
      <c r="AU532" s="179" t="s">
        <v>91</v>
      </c>
      <c r="AV532" s="13" t="s">
        <v>91</v>
      </c>
      <c r="AW532" s="13" t="s">
        <v>30</v>
      </c>
      <c r="AX532" s="13" t="s">
        <v>75</v>
      </c>
      <c r="AY532" s="179" t="s">
        <v>203</v>
      </c>
    </row>
    <row r="533" spans="1:65" s="13" customFormat="1">
      <c r="B533" s="177"/>
      <c r="D533" s="178" t="s">
        <v>548</v>
      </c>
      <c r="E533" s="179" t="s">
        <v>1</v>
      </c>
      <c r="F533" s="180" t="s">
        <v>2393</v>
      </c>
      <c r="H533" s="181">
        <v>1.6120000000000001</v>
      </c>
      <c r="I533" s="182"/>
      <c r="L533" s="177"/>
      <c r="M533" s="183"/>
      <c r="N533" s="184"/>
      <c r="O533" s="184"/>
      <c r="P533" s="184"/>
      <c r="Q533" s="184"/>
      <c r="R533" s="184"/>
      <c r="S533" s="184"/>
      <c r="T533" s="185"/>
      <c r="AT533" s="179" t="s">
        <v>548</v>
      </c>
      <c r="AU533" s="179" t="s">
        <v>91</v>
      </c>
      <c r="AV533" s="13" t="s">
        <v>91</v>
      </c>
      <c r="AW533" s="13" t="s">
        <v>30</v>
      </c>
      <c r="AX533" s="13" t="s">
        <v>75</v>
      </c>
      <c r="AY533" s="179" t="s">
        <v>203</v>
      </c>
    </row>
    <row r="534" spans="1:65" s="14" customFormat="1">
      <c r="B534" s="186"/>
      <c r="D534" s="178" t="s">
        <v>548</v>
      </c>
      <c r="E534" s="187" t="s">
        <v>1</v>
      </c>
      <c r="F534" s="188" t="s">
        <v>2441</v>
      </c>
      <c r="H534" s="189">
        <v>14.826000000000001</v>
      </c>
      <c r="I534" s="190"/>
      <c r="L534" s="186"/>
      <c r="M534" s="191"/>
      <c r="N534" s="192"/>
      <c r="O534" s="192"/>
      <c r="P534" s="192"/>
      <c r="Q534" s="192"/>
      <c r="R534" s="192"/>
      <c r="S534" s="192"/>
      <c r="T534" s="193"/>
      <c r="AT534" s="187" t="s">
        <v>548</v>
      </c>
      <c r="AU534" s="187" t="s">
        <v>91</v>
      </c>
      <c r="AV534" s="14" t="s">
        <v>208</v>
      </c>
      <c r="AW534" s="14" t="s">
        <v>30</v>
      </c>
      <c r="AX534" s="14" t="s">
        <v>83</v>
      </c>
      <c r="AY534" s="187" t="s">
        <v>203</v>
      </c>
    </row>
    <row r="535" spans="1:65" s="2" customFormat="1" ht="37.9" customHeight="1">
      <c r="A535" s="33"/>
      <c r="B535" s="154"/>
      <c r="C535" s="212" t="s">
        <v>432</v>
      </c>
      <c r="D535" s="212" t="s">
        <v>836</v>
      </c>
      <c r="E535" s="213" t="s">
        <v>2442</v>
      </c>
      <c r="F535" s="214" t="s">
        <v>4268</v>
      </c>
      <c r="G535" s="215" t="s">
        <v>221</v>
      </c>
      <c r="H535" s="216">
        <v>14.826000000000001</v>
      </c>
      <c r="I535" s="217"/>
      <c r="J535" s="218">
        <f>ROUND(I535*H535,2)</f>
        <v>0</v>
      </c>
      <c r="K535" s="219"/>
      <c r="L535" s="220"/>
      <c r="M535" s="221" t="s">
        <v>1</v>
      </c>
      <c r="N535" s="222" t="s">
        <v>41</v>
      </c>
      <c r="O535" s="62"/>
      <c r="P535" s="165">
        <f>O535*H535</f>
        <v>0</v>
      </c>
      <c r="Q535" s="165">
        <v>8.2000000000000003E-2</v>
      </c>
      <c r="R535" s="165">
        <f>Q535*H535</f>
        <v>1.215732</v>
      </c>
      <c r="S535" s="165">
        <v>0</v>
      </c>
      <c r="T535" s="166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7" t="s">
        <v>262</v>
      </c>
      <c r="AT535" s="167" t="s">
        <v>836</v>
      </c>
      <c r="AU535" s="167" t="s">
        <v>91</v>
      </c>
      <c r="AY535" s="18" t="s">
        <v>203</v>
      </c>
      <c r="BE535" s="168">
        <f>IF(N535="základná",J535,0)</f>
        <v>0</v>
      </c>
      <c r="BF535" s="168">
        <f>IF(N535="znížená",J535,0)</f>
        <v>0</v>
      </c>
      <c r="BG535" s="168">
        <f>IF(N535="zákl. prenesená",J535,0)</f>
        <v>0</v>
      </c>
      <c r="BH535" s="168">
        <f>IF(N535="zníž. prenesená",J535,0)</f>
        <v>0</v>
      </c>
      <c r="BI535" s="168">
        <f>IF(N535="nulová",J535,0)</f>
        <v>0</v>
      </c>
      <c r="BJ535" s="18" t="s">
        <v>91</v>
      </c>
      <c r="BK535" s="168">
        <f>ROUND(I535*H535,2)</f>
        <v>0</v>
      </c>
      <c r="BL535" s="18" t="s">
        <v>226</v>
      </c>
      <c r="BM535" s="167" t="s">
        <v>2443</v>
      </c>
    </row>
    <row r="536" spans="1:65" s="15" customFormat="1">
      <c r="B536" s="194"/>
      <c r="D536" s="178" t="s">
        <v>548</v>
      </c>
      <c r="E536" s="195" t="s">
        <v>1</v>
      </c>
      <c r="F536" s="196" t="s">
        <v>2379</v>
      </c>
      <c r="H536" s="195" t="s">
        <v>1</v>
      </c>
      <c r="I536" s="197"/>
      <c r="L536" s="194"/>
      <c r="M536" s="198"/>
      <c r="N536" s="199"/>
      <c r="O536" s="199"/>
      <c r="P536" s="199"/>
      <c r="Q536" s="199"/>
      <c r="R536" s="199"/>
      <c r="S536" s="199"/>
      <c r="T536" s="200"/>
      <c r="AT536" s="195" t="s">
        <v>548</v>
      </c>
      <c r="AU536" s="195" t="s">
        <v>91</v>
      </c>
      <c r="AV536" s="15" t="s">
        <v>83</v>
      </c>
      <c r="AW536" s="15" t="s">
        <v>30</v>
      </c>
      <c r="AX536" s="15" t="s">
        <v>75</v>
      </c>
      <c r="AY536" s="195" t="s">
        <v>203</v>
      </c>
    </row>
    <row r="537" spans="1:65" s="13" customFormat="1">
      <c r="B537" s="177"/>
      <c r="D537" s="178" t="s">
        <v>548</v>
      </c>
      <c r="E537" s="179" t="s">
        <v>1</v>
      </c>
      <c r="F537" s="180" t="s">
        <v>2380</v>
      </c>
      <c r="H537" s="181">
        <v>1.6120000000000001</v>
      </c>
      <c r="I537" s="182"/>
      <c r="L537" s="177"/>
      <c r="M537" s="183"/>
      <c r="N537" s="184"/>
      <c r="O537" s="184"/>
      <c r="P537" s="184"/>
      <c r="Q537" s="184"/>
      <c r="R537" s="184"/>
      <c r="S537" s="184"/>
      <c r="T537" s="185"/>
      <c r="AT537" s="179" t="s">
        <v>548</v>
      </c>
      <c r="AU537" s="179" t="s">
        <v>91</v>
      </c>
      <c r="AV537" s="13" t="s">
        <v>91</v>
      </c>
      <c r="AW537" s="13" t="s">
        <v>30</v>
      </c>
      <c r="AX537" s="13" t="s">
        <v>75</v>
      </c>
      <c r="AY537" s="179" t="s">
        <v>203</v>
      </c>
    </row>
    <row r="538" spans="1:65" s="13" customFormat="1">
      <c r="B538" s="177"/>
      <c r="D538" s="178" t="s">
        <v>548</v>
      </c>
      <c r="E538" s="179" t="s">
        <v>1</v>
      </c>
      <c r="F538" s="180" t="s">
        <v>2381</v>
      </c>
      <c r="H538" s="181">
        <v>1.0249999999999999</v>
      </c>
      <c r="I538" s="182"/>
      <c r="L538" s="177"/>
      <c r="M538" s="183"/>
      <c r="N538" s="184"/>
      <c r="O538" s="184"/>
      <c r="P538" s="184"/>
      <c r="Q538" s="184"/>
      <c r="R538" s="184"/>
      <c r="S538" s="184"/>
      <c r="T538" s="185"/>
      <c r="AT538" s="179" t="s">
        <v>548</v>
      </c>
      <c r="AU538" s="179" t="s">
        <v>91</v>
      </c>
      <c r="AV538" s="13" t="s">
        <v>91</v>
      </c>
      <c r="AW538" s="13" t="s">
        <v>30</v>
      </c>
      <c r="AX538" s="13" t="s">
        <v>75</v>
      </c>
      <c r="AY538" s="179" t="s">
        <v>203</v>
      </c>
    </row>
    <row r="539" spans="1:65" s="13" customFormat="1">
      <c r="B539" s="177"/>
      <c r="D539" s="178" t="s">
        <v>548</v>
      </c>
      <c r="E539" s="179" t="s">
        <v>1</v>
      </c>
      <c r="F539" s="180" t="s">
        <v>2382</v>
      </c>
      <c r="H539" s="181">
        <v>1.0209999999999999</v>
      </c>
      <c r="I539" s="182"/>
      <c r="L539" s="177"/>
      <c r="M539" s="183"/>
      <c r="N539" s="184"/>
      <c r="O539" s="184"/>
      <c r="P539" s="184"/>
      <c r="Q539" s="184"/>
      <c r="R539" s="184"/>
      <c r="S539" s="184"/>
      <c r="T539" s="185"/>
      <c r="AT539" s="179" t="s">
        <v>548</v>
      </c>
      <c r="AU539" s="179" t="s">
        <v>91</v>
      </c>
      <c r="AV539" s="13" t="s">
        <v>91</v>
      </c>
      <c r="AW539" s="13" t="s">
        <v>30</v>
      </c>
      <c r="AX539" s="13" t="s">
        <v>75</v>
      </c>
      <c r="AY539" s="179" t="s">
        <v>203</v>
      </c>
    </row>
    <row r="540" spans="1:65" s="13" customFormat="1">
      <c r="B540" s="177"/>
      <c r="D540" s="178" t="s">
        <v>548</v>
      </c>
      <c r="E540" s="179" t="s">
        <v>1</v>
      </c>
      <c r="F540" s="180" t="s">
        <v>2383</v>
      </c>
      <c r="H540" s="181">
        <v>1.0209999999999999</v>
      </c>
      <c r="I540" s="182"/>
      <c r="L540" s="177"/>
      <c r="M540" s="183"/>
      <c r="N540" s="184"/>
      <c r="O540" s="184"/>
      <c r="P540" s="184"/>
      <c r="Q540" s="184"/>
      <c r="R540" s="184"/>
      <c r="S540" s="184"/>
      <c r="T540" s="185"/>
      <c r="AT540" s="179" t="s">
        <v>548</v>
      </c>
      <c r="AU540" s="179" t="s">
        <v>91</v>
      </c>
      <c r="AV540" s="13" t="s">
        <v>91</v>
      </c>
      <c r="AW540" s="13" t="s">
        <v>30</v>
      </c>
      <c r="AX540" s="13" t="s">
        <v>75</v>
      </c>
      <c r="AY540" s="179" t="s">
        <v>203</v>
      </c>
    </row>
    <row r="541" spans="1:65" s="13" customFormat="1">
      <c r="B541" s="177"/>
      <c r="D541" s="178" t="s">
        <v>548</v>
      </c>
      <c r="E541" s="179" t="s">
        <v>1</v>
      </c>
      <c r="F541" s="180" t="s">
        <v>2384</v>
      </c>
      <c r="H541" s="181">
        <v>0.876</v>
      </c>
      <c r="I541" s="182"/>
      <c r="L541" s="177"/>
      <c r="M541" s="183"/>
      <c r="N541" s="184"/>
      <c r="O541" s="184"/>
      <c r="P541" s="184"/>
      <c r="Q541" s="184"/>
      <c r="R541" s="184"/>
      <c r="S541" s="184"/>
      <c r="T541" s="185"/>
      <c r="AT541" s="179" t="s">
        <v>548</v>
      </c>
      <c r="AU541" s="179" t="s">
        <v>91</v>
      </c>
      <c r="AV541" s="13" t="s">
        <v>91</v>
      </c>
      <c r="AW541" s="13" t="s">
        <v>30</v>
      </c>
      <c r="AX541" s="13" t="s">
        <v>75</v>
      </c>
      <c r="AY541" s="179" t="s">
        <v>203</v>
      </c>
    </row>
    <row r="542" spans="1:65" s="13" customFormat="1">
      <c r="B542" s="177"/>
      <c r="D542" s="178" t="s">
        <v>548</v>
      </c>
      <c r="E542" s="179" t="s">
        <v>1</v>
      </c>
      <c r="F542" s="180" t="s">
        <v>2385</v>
      </c>
      <c r="H542" s="181">
        <v>0.86199999999999999</v>
      </c>
      <c r="I542" s="182"/>
      <c r="L542" s="177"/>
      <c r="M542" s="183"/>
      <c r="N542" s="184"/>
      <c r="O542" s="184"/>
      <c r="P542" s="184"/>
      <c r="Q542" s="184"/>
      <c r="R542" s="184"/>
      <c r="S542" s="184"/>
      <c r="T542" s="185"/>
      <c r="AT542" s="179" t="s">
        <v>548</v>
      </c>
      <c r="AU542" s="179" t="s">
        <v>91</v>
      </c>
      <c r="AV542" s="13" t="s">
        <v>91</v>
      </c>
      <c r="AW542" s="13" t="s">
        <v>30</v>
      </c>
      <c r="AX542" s="13" t="s">
        <v>75</v>
      </c>
      <c r="AY542" s="179" t="s">
        <v>203</v>
      </c>
    </row>
    <row r="543" spans="1:65" s="13" customFormat="1">
      <c r="B543" s="177"/>
      <c r="D543" s="178" t="s">
        <v>548</v>
      </c>
      <c r="E543" s="179" t="s">
        <v>1</v>
      </c>
      <c r="F543" s="180" t="s">
        <v>2386</v>
      </c>
      <c r="H543" s="181">
        <v>0.996</v>
      </c>
      <c r="I543" s="182"/>
      <c r="L543" s="177"/>
      <c r="M543" s="183"/>
      <c r="N543" s="184"/>
      <c r="O543" s="184"/>
      <c r="P543" s="184"/>
      <c r="Q543" s="184"/>
      <c r="R543" s="184"/>
      <c r="S543" s="184"/>
      <c r="T543" s="185"/>
      <c r="AT543" s="179" t="s">
        <v>548</v>
      </c>
      <c r="AU543" s="179" t="s">
        <v>91</v>
      </c>
      <c r="AV543" s="13" t="s">
        <v>91</v>
      </c>
      <c r="AW543" s="13" t="s">
        <v>30</v>
      </c>
      <c r="AX543" s="13" t="s">
        <v>75</v>
      </c>
      <c r="AY543" s="179" t="s">
        <v>203</v>
      </c>
    </row>
    <row r="544" spans="1:65" s="13" customFormat="1">
      <c r="B544" s="177"/>
      <c r="D544" s="178" t="s">
        <v>548</v>
      </c>
      <c r="E544" s="179" t="s">
        <v>1</v>
      </c>
      <c r="F544" s="180" t="s">
        <v>2387</v>
      </c>
      <c r="H544" s="181">
        <v>0.996</v>
      </c>
      <c r="I544" s="182"/>
      <c r="L544" s="177"/>
      <c r="M544" s="183"/>
      <c r="N544" s="184"/>
      <c r="O544" s="184"/>
      <c r="P544" s="184"/>
      <c r="Q544" s="184"/>
      <c r="R544" s="184"/>
      <c r="S544" s="184"/>
      <c r="T544" s="185"/>
      <c r="AT544" s="179" t="s">
        <v>548</v>
      </c>
      <c r="AU544" s="179" t="s">
        <v>91</v>
      </c>
      <c r="AV544" s="13" t="s">
        <v>91</v>
      </c>
      <c r="AW544" s="13" t="s">
        <v>30</v>
      </c>
      <c r="AX544" s="13" t="s">
        <v>75</v>
      </c>
      <c r="AY544" s="179" t="s">
        <v>203</v>
      </c>
    </row>
    <row r="545" spans="1:65" s="13" customFormat="1">
      <c r="B545" s="177"/>
      <c r="D545" s="178" t="s">
        <v>548</v>
      </c>
      <c r="E545" s="179" t="s">
        <v>1</v>
      </c>
      <c r="F545" s="180" t="s">
        <v>2388</v>
      </c>
      <c r="H545" s="181">
        <v>0.86199999999999999</v>
      </c>
      <c r="I545" s="182"/>
      <c r="L545" s="177"/>
      <c r="M545" s="183"/>
      <c r="N545" s="184"/>
      <c r="O545" s="184"/>
      <c r="P545" s="184"/>
      <c r="Q545" s="184"/>
      <c r="R545" s="184"/>
      <c r="S545" s="184"/>
      <c r="T545" s="185"/>
      <c r="AT545" s="179" t="s">
        <v>548</v>
      </c>
      <c r="AU545" s="179" t="s">
        <v>91</v>
      </c>
      <c r="AV545" s="13" t="s">
        <v>91</v>
      </c>
      <c r="AW545" s="13" t="s">
        <v>30</v>
      </c>
      <c r="AX545" s="13" t="s">
        <v>75</v>
      </c>
      <c r="AY545" s="179" t="s">
        <v>203</v>
      </c>
    </row>
    <row r="546" spans="1:65" s="13" customFormat="1">
      <c r="B546" s="177"/>
      <c r="D546" s="178" t="s">
        <v>548</v>
      </c>
      <c r="E546" s="179" t="s">
        <v>1</v>
      </c>
      <c r="F546" s="180" t="s">
        <v>2389</v>
      </c>
      <c r="H546" s="181">
        <v>0.876</v>
      </c>
      <c r="I546" s="182"/>
      <c r="L546" s="177"/>
      <c r="M546" s="183"/>
      <c r="N546" s="184"/>
      <c r="O546" s="184"/>
      <c r="P546" s="184"/>
      <c r="Q546" s="184"/>
      <c r="R546" s="184"/>
      <c r="S546" s="184"/>
      <c r="T546" s="185"/>
      <c r="AT546" s="179" t="s">
        <v>548</v>
      </c>
      <c r="AU546" s="179" t="s">
        <v>91</v>
      </c>
      <c r="AV546" s="13" t="s">
        <v>91</v>
      </c>
      <c r="AW546" s="13" t="s">
        <v>30</v>
      </c>
      <c r="AX546" s="13" t="s">
        <v>75</v>
      </c>
      <c r="AY546" s="179" t="s">
        <v>203</v>
      </c>
    </row>
    <row r="547" spans="1:65" s="13" customFormat="1">
      <c r="B547" s="177"/>
      <c r="D547" s="178" t="s">
        <v>548</v>
      </c>
      <c r="E547" s="179" t="s">
        <v>1</v>
      </c>
      <c r="F547" s="180" t="s">
        <v>2390</v>
      </c>
      <c r="H547" s="181">
        <v>1.0209999999999999</v>
      </c>
      <c r="I547" s="182"/>
      <c r="L547" s="177"/>
      <c r="M547" s="183"/>
      <c r="N547" s="184"/>
      <c r="O547" s="184"/>
      <c r="P547" s="184"/>
      <c r="Q547" s="184"/>
      <c r="R547" s="184"/>
      <c r="S547" s="184"/>
      <c r="T547" s="185"/>
      <c r="AT547" s="179" t="s">
        <v>548</v>
      </c>
      <c r="AU547" s="179" t="s">
        <v>91</v>
      </c>
      <c r="AV547" s="13" t="s">
        <v>91</v>
      </c>
      <c r="AW547" s="13" t="s">
        <v>30</v>
      </c>
      <c r="AX547" s="13" t="s">
        <v>75</v>
      </c>
      <c r="AY547" s="179" t="s">
        <v>203</v>
      </c>
    </row>
    <row r="548" spans="1:65" s="13" customFormat="1">
      <c r="B548" s="177"/>
      <c r="D548" s="178" t="s">
        <v>548</v>
      </c>
      <c r="E548" s="179" t="s">
        <v>1</v>
      </c>
      <c r="F548" s="180" t="s">
        <v>2391</v>
      </c>
      <c r="H548" s="181">
        <v>1.0209999999999999</v>
      </c>
      <c r="I548" s="182"/>
      <c r="L548" s="177"/>
      <c r="M548" s="183"/>
      <c r="N548" s="184"/>
      <c r="O548" s="184"/>
      <c r="P548" s="184"/>
      <c r="Q548" s="184"/>
      <c r="R548" s="184"/>
      <c r="S548" s="184"/>
      <c r="T548" s="185"/>
      <c r="AT548" s="179" t="s">
        <v>548</v>
      </c>
      <c r="AU548" s="179" t="s">
        <v>91</v>
      </c>
      <c r="AV548" s="13" t="s">
        <v>91</v>
      </c>
      <c r="AW548" s="13" t="s">
        <v>30</v>
      </c>
      <c r="AX548" s="13" t="s">
        <v>75</v>
      </c>
      <c r="AY548" s="179" t="s">
        <v>203</v>
      </c>
    </row>
    <row r="549" spans="1:65" s="13" customFormat="1">
      <c r="B549" s="177"/>
      <c r="D549" s="178" t="s">
        <v>548</v>
      </c>
      <c r="E549" s="179" t="s">
        <v>1</v>
      </c>
      <c r="F549" s="180" t="s">
        <v>2392</v>
      </c>
      <c r="H549" s="181">
        <v>1.0249999999999999</v>
      </c>
      <c r="I549" s="182"/>
      <c r="L549" s="177"/>
      <c r="M549" s="183"/>
      <c r="N549" s="184"/>
      <c r="O549" s="184"/>
      <c r="P549" s="184"/>
      <c r="Q549" s="184"/>
      <c r="R549" s="184"/>
      <c r="S549" s="184"/>
      <c r="T549" s="185"/>
      <c r="AT549" s="179" t="s">
        <v>548</v>
      </c>
      <c r="AU549" s="179" t="s">
        <v>91</v>
      </c>
      <c r="AV549" s="13" t="s">
        <v>91</v>
      </c>
      <c r="AW549" s="13" t="s">
        <v>30</v>
      </c>
      <c r="AX549" s="13" t="s">
        <v>75</v>
      </c>
      <c r="AY549" s="179" t="s">
        <v>203</v>
      </c>
    </row>
    <row r="550" spans="1:65" s="13" customFormat="1">
      <c r="B550" s="177"/>
      <c r="D550" s="178" t="s">
        <v>548</v>
      </c>
      <c r="E550" s="179" t="s">
        <v>1</v>
      </c>
      <c r="F550" s="180" t="s">
        <v>2393</v>
      </c>
      <c r="H550" s="181">
        <v>1.6120000000000001</v>
      </c>
      <c r="I550" s="182"/>
      <c r="L550" s="177"/>
      <c r="M550" s="183"/>
      <c r="N550" s="184"/>
      <c r="O550" s="184"/>
      <c r="P550" s="184"/>
      <c r="Q550" s="184"/>
      <c r="R550" s="184"/>
      <c r="S550" s="184"/>
      <c r="T550" s="185"/>
      <c r="AT550" s="179" t="s">
        <v>548</v>
      </c>
      <c r="AU550" s="179" t="s">
        <v>91</v>
      </c>
      <c r="AV550" s="13" t="s">
        <v>91</v>
      </c>
      <c r="AW550" s="13" t="s">
        <v>30</v>
      </c>
      <c r="AX550" s="13" t="s">
        <v>75</v>
      </c>
      <c r="AY550" s="179" t="s">
        <v>203</v>
      </c>
    </row>
    <row r="551" spans="1:65" s="14" customFormat="1">
      <c r="B551" s="186"/>
      <c r="D551" s="178" t="s">
        <v>548</v>
      </c>
      <c r="E551" s="187" t="s">
        <v>1</v>
      </c>
      <c r="F551" s="188" t="s">
        <v>2394</v>
      </c>
      <c r="H551" s="189">
        <v>14.826000000000001</v>
      </c>
      <c r="I551" s="190"/>
      <c r="L551" s="186"/>
      <c r="M551" s="191"/>
      <c r="N551" s="192"/>
      <c r="O551" s="192"/>
      <c r="P551" s="192"/>
      <c r="Q551" s="192"/>
      <c r="R551" s="192"/>
      <c r="S551" s="192"/>
      <c r="T551" s="193"/>
      <c r="AT551" s="187" t="s">
        <v>548</v>
      </c>
      <c r="AU551" s="187" t="s">
        <v>91</v>
      </c>
      <c r="AV551" s="14" t="s">
        <v>208</v>
      </c>
      <c r="AW551" s="14" t="s">
        <v>30</v>
      </c>
      <c r="AX551" s="14" t="s">
        <v>83</v>
      </c>
      <c r="AY551" s="187" t="s">
        <v>203</v>
      </c>
    </row>
    <row r="552" spans="1:65" s="2" customFormat="1" ht="21.75" customHeight="1">
      <c r="A552" s="33"/>
      <c r="B552" s="154"/>
      <c r="C552" s="155" t="s">
        <v>317</v>
      </c>
      <c r="D552" s="155" t="s">
        <v>204</v>
      </c>
      <c r="E552" s="156" t="s">
        <v>2444</v>
      </c>
      <c r="F552" s="157" t="s">
        <v>2445</v>
      </c>
      <c r="G552" s="158" t="s">
        <v>221</v>
      </c>
      <c r="H552" s="159">
        <v>30.718</v>
      </c>
      <c r="I552" s="160"/>
      <c r="J552" s="161">
        <f>ROUND(I552*H552,2)</f>
        <v>0</v>
      </c>
      <c r="K552" s="162"/>
      <c r="L552" s="34"/>
      <c r="M552" s="163" t="s">
        <v>1</v>
      </c>
      <c r="N552" s="164" t="s">
        <v>41</v>
      </c>
      <c r="O552" s="62"/>
      <c r="P552" s="165">
        <f>O552*H552</f>
        <v>0</v>
      </c>
      <c r="Q552" s="165">
        <v>2.6530000000000001E-2</v>
      </c>
      <c r="R552" s="165">
        <f>Q552*H552</f>
        <v>0.81494854000000005</v>
      </c>
      <c r="S552" s="165">
        <v>0</v>
      </c>
      <c r="T552" s="166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67" t="s">
        <v>226</v>
      </c>
      <c r="AT552" s="167" t="s">
        <v>204</v>
      </c>
      <c r="AU552" s="167" t="s">
        <v>91</v>
      </c>
      <c r="AY552" s="18" t="s">
        <v>203</v>
      </c>
      <c r="BE552" s="168">
        <f>IF(N552="základná",J552,0)</f>
        <v>0</v>
      </c>
      <c r="BF552" s="168">
        <f>IF(N552="znížená",J552,0)</f>
        <v>0</v>
      </c>
      <c r="BG552" s="168">
        <f>IF(N552="zákl. prenesená",J552,0)</f>
        <v>0</v>
      </c>
      <c r="BH552" s="168">
        <f>IF(N552="zníž. prenesená",J552,0)</f>
        <v>0</v>
      </c>
      <c r="BI552" s="168">
        <f>IF(N552="nulová",J552,0)</f>
        <v>0</v>
      </c>
      <c r="BJ552" s="18" t="s">
        <v>91</v>
      </c>
      <c r="BK552" s="168">
        <f>ROUND(I552*H552,2)</f>
        <v>0</v>
      </c>
      <c r="BL552" s="18" t="s">
        <v>226</v>
      </c>
      <c r="BM552" s="167" t="s">
        <v>2446</v>
      </c>
    </row>
    <row r="553" spans="1:65" s="15" customFormat="1">
      <c r="B553" s="194"/>
      <c r="D553" s="178" t="s">
        <v>548</v>
      </c>
      <c r="E553" s="195" t="s">
        <v>1</v>
      </c>
      <c r="F553" s="196" t="s">
        <v>2447</v>
      </c>
      <c r="H553" s="195" t="s">
        <v>1</v>
      </c>
      <c r="I553" s="197"/>
      <c r="L553" s="194"/>
      <c r="M553" s="198"/>
      <c r="N553" s="199"/>
      <c r="O553" s="199"/>
      <c r="P553" s="199"/>
      <c r="Q553" s="199"/>
      <c r="R553" s="199"/>
      <c r="S553" s="199"/>
      <c r="T553" s="200"/>
      <c r="AT553" s="195" t="s">
        <v>548</v>
      </c>
      <c r="AU553" s="195" t="s">
        <v>91</v>
      </c>
      <c r="AV553" s="15" t="s">
        <v>83</v>
      </c>
      <c r="AW553" s="15" t="s">
        <v>30</v>
      </c>
      <c r="AX553" s="15" t="s">
        <v>75</v>
      </c>
      <c r="AY553" s="195" t="s">
        <v>203</v>
      </c>
    </row>
    <row r="554" spans="1:65" s="13" customFormat="1">
      <c r="B554" s="177"/>
      <c r="D554" s="178" t="s">
        <v>548</v>
      </c>
      <c r="E554" s="179" t="s">
        <v>1</v>
      </c>
      <c r="F554" s="180" t="s">
        <v>2448</v>
      </c>
      <c r="H554" s="181">
        <v>2.7730000000000001</v>
      </c>
      <c r="I554" s="182"/>
      <c r="L554" s="177"/>
      <c r="M554" s="183"/>
      <c r="N554" s="184"/>
      <c r="O554" s="184"/>
      <c r="P554" s="184"/>
      <c r="Q554" s="184"/>
      <c r="R554" s="184"/>
      <c r="S554" s="184"/>
      <c r="T554" s="185"/>
      <c r="AT554" s="179" t="s">
        <v>548</v>
      </c>
      <c r="AU554" s="179" t="s">
        <v>91</v>
      </c>
      <c r="AV554" s="13" t="s">
        <v>91</v>
      </c>
      <c r="AW554" s="13" t="s">
        <v>30</v>
      </c>
      <c r="AX554" s="13" t="s">
        <v>75</v>
      </c>
      <c r="AY554" s="179" t="s">
        <v>203</v>
      </c>
    </row>
    <row r="555" spans="1:65" s="13" customFormat="1">
      <c r="B555" s="177"/>
      <c r="D555" s="178" t="s">
        <v>548</v>
      </c>
      <c r="E555" s="179" t="s">
        <v>1</v>
      </c>
      <c r="F555" s="180" t="s">
        <v>2449</v>
      </c>
      <c r="H555" s="181">
        <v>2.476</v>
      </c>
      <c r="I555" s="182"/>
      <c r="L555" s="177"/>
      <c r="M555" s="183"/>
      <c r="N555" s="184"/>
      <c r="O555" s="184"/>
      <c r="P555" s="184"/>
      <c r="Q555" s="184"/>
      <c r="R555" s="184"/>
      <c r="S555" s="184"/>
      <c r="T555" s="185"/>
      <c r="AT555" s="179" t="s">
        <v>548</v>
      </c>
      <c r="AU555" s="179" t="s">
        <v>91</v>
      </c>
      <c r="AV555" s="13" t="s">
        <v>91</v>
      </c>
      <c r="AW555" s="13" t="s">
        <v>30</v>
      </c>
      <c r="AX555" s="13" t="s">
        <v>75</v>
      </c>
      <c r="AY555" s="179" t="s">
        <v>203</v>
      </c>
    </row>
    <row r="556" spans="1:65" s="13" customFormat="1">
      <c r="B556" s="177"/>
      <c r="D556" s="178" t="s">
        <v>548</v>
      </c>
      <c r="E556" s="179" t="s">
        <v>1</v>
      </c>
      <c r="F556" s="180" t="s">
        <v>2450</v>
      </c>
      <c r="H556" s="181">
        <v>1.944</v>
      </c>
      <c r="I556" s="182"/>
      <c r="L556" s="177"/>
      <c r="M556" s="183"/>
      <c r="N556" s="184"/>
      <c r="O556" s="184"/>
      <c r="P556" s="184"/>
      <c r="Q556" s="184"/>
      <c r="R556" s="184"/>
      <c r="S556" s="184"/>
      <c r="T556" s="185"/>
      <c r="AT556" s="179" t="s">
        <v>548</v>
      </c>
      <c r="AU556" s="179" t="s">
        <v>91</v>
      </c>
      <c r="AV556" s="13" t="s">
        <v>91</v>
      </c>
      <c r="AW556" s="13" t="s">
        <v>30</v>
      </c>
      <c r="AX556" s="13" t="s">
        <v>75</v>
      </c>
      <c r="AY556" s="179" t="s">
        <v>203</v>
      </c>
    </row>
    <row r="557" spans="1:65" s="15" customFormat="1">
      <c r="B557" s="194"/>
      <c r="D557" s="178" t="s">
        <v>548</v>
      </c>
      <c r="E557" s="195" t="s">
        <v>1</v>
      </c>
      <c r="F557" s="196" t="s">
        <v>2451</v>
      </c>
      <c r="H557" s="195" t="s">
        <v>1</v>
      </c>
      <c r="I557" s="197"/>
      <c r="L557" s="194"/>
      <c r="M557" s="198"/>
      <c r="N557" s="199"/>
      <c r="O557" s="199"/>
      <c r="P557" s="199"/>
      <c r="Q557" s="199"/>
      <c r="R557" s="199"/>
      <c r="S557" s="199"/>
      <c r="T557" s="200"/>
      <c r="AT557" s="195" t="s">
        <v>548</v>
      </c>
      <c r="AU557" s="195" t="s">
        <v>91</v>
      </c>
      <c r="AV557" s="15" t="s">
        <v>83</v>
      </c>
      <c r="AW557" s="15" t="s">
        <v>30</v>
      </c>
      <c r="AX557" s="15" t="s">
        <v>75</v>
      </c>
      <c r="AY557" s="195" t="s">
        <v>203</v>
      </c>
    </row>
    <row r="558" spans="1:65" s="16" customFormat="1">
      <c r="B558" s="201"/>
      <c r="D558" s="178" t="s">
        <v>548</v>
      </c>
      <c r="E558" s="202" t="s">
        <v>1</v>
      </c>
      <c r="F558" s="203" t="s">
        <v>576</v>
      </c>
      <c r="H558" s="204">
        <v>7.1930000000000005</v>
      </c>
      <c r="I558" s="205"/>
      <c r="L558" s="201"/>
      <c r="M558" s="206"/>
      <c r="N558" s="207"/>
      <c r="O558" s="207"/>
      <c r="P558" s="207"/>
      <c r="Q558" s="207"/>
      <c r="R558" s="207"/>
      <c r="S558" s="207"/>
      <c r="T558" s="208"/>
      <c r="AT558" s="202" t="s">
        <v>548</v>
      </c>
      <c r="AU558" s="202" t="s">
        <v>91</v>
      </c>
      <c r="AV558" s="16" t="s">
        <v>215</v>
      </c>
      <c r="AW558" s="16" t="s">
        <v>30</v>
      </c>
      <c r="AX558" s="16" t="s">
        <v>75</v>
      </c>
      <c r="AY558" s="202" t="s">
        <v>203</v>
      </c>
    </row>
    <row r="559" spans="1:65" s="15" customFormat="1">
      <c r="B559" s="194"/>
      <c r="D559" s="178" t="s">
        <v>548</v>
      </c>
      <c r="E559" s="195" t="s">
        <v>1</v>
      </c>
      <c r="F559" s="196" t="s">
        <v>2447</v>
      </c>
      <c r="H559" s="195" t="s">
        <v>1</v>
      </c>
      <c r="I559" s="197"/>
      <c r="L559" s="194"/>
      <c r="M559" s="198"/>
      <c r="N559" s="199"/>
      <c r="O559" s="199"/>
      <c r="P559" s="199"/>
      <c r="Q559" s="199"/>
      <c r="R559" s="199"/>
      <c r="S559" s="199"/>
      <c r="T559" s="200"/>
      <c r="AT559" s="195" t="s">
        <v>548</v>
      </c>
      <c r="AU559" s="195" t="s">
        <v>91</v>
      </c>
      <c r="AV559" s="15" t="s">
        <v>83</v>
      </c>
      <c r="AW559" s="15" t="s">
        <v>30</v>
      </c>
      <c r="AX559" s="15" t="s">
        <v>75</v>
      </c>
      <c r="AY559" s="195" t="s">
        <v>203</v>
      </c>
    </row>
    <row r="560" spans="1:65" s="13" customFormat="1">
      <c r="B560" s="177"/>
      <c r="D560" s="178" t="s">
        <v>548</v>
      </c>
      <c r="E560" s="179" t="s">
        <v>1</v>
      </c>
      <c r="F560" s="180" t="s">
        <v>2448</v>
      </c>
      <c r="H560" s="181">
        <v>2.7730000000000001</v>
      </c>
      <c r="I560" s="182"/>
      <c r="L560" s="177"/>
      <c r="M560" s="183"/>
      <c r="N560" s="184"/>
      <c r="O560" s="184"/>
      <c r="P560" s="184"/>
      <c r="Q560" s="184"/>
      <c r="R560" s="184"/>
      <c r="S560" s="184"/>
      <c r="T560" s="185"/>
      <c r="AT560" s="179" t="s">
        <v>548</v>
      </c>
      <c r="AU560" s="179" t="s">
        <v>91</v>
      </c>
      <c r="AV560" s="13" t="s">
        <v>91</v>
      </c>
      <c r="AW560" s="13" t="s">
        <v>30</v>
      </c>
      <c r="AX560" s="13" t="s">
        <v>75</v>
      </c>
      <c r="AY560" s="179" t="s">
        <v>203</v>
      </c>
    </row>
    <row r="561" spans="1:65" s="13" customFormat="1">
      <c r="B561" s="177"/>
      <c r="D561" s="178" t="s">
        <v>548</v>
      </c>
      <c r="E561" s="179" t="s">
        <v>1</v>
      </c>
      <c r="F561" s="180" t="s">
        <v>2449</v>
      </c>
      <c r="H561" s="181">
        <v>2.476</v>
      </c>
      <c r="I561" s="182"/>
      <c r="L561" s="177"/>
      <c r="M561" s="183"/>
      <c r="N561" s="184"/>
      <c r="O561" s="184"/>
      <c r="P561" s="184"/>
      <c r="Q561" s="184"/>
      <c r="R561" s="184"/>
      <c r="S561" s="184"/>
      <c r="T561" s="185"/>
      <c r="AT561" s="179" t="s">
        <v>548</v>
      </c>
      <c r="AU561" s="179" t="s">
        <v>91</v>
      </c>
      <c r="AV561" s="13" t="s">
        <v>91</v>
      </c>
      <c r="AW561" s="13" t="s">
        <v>30</v>
      </c>
      <c r="AX561" s="13" t="s">
        <v>75</v>
      </c>
      <c r="AY561" s="179" t="s">
        <v>203</v>
      </c>
    </row>
    <row r="562" spans="1:65" s="13" customFormat="1">
      <c r="B562" s="177"/>
      <c r="D562" s="178" t="s">
        <v>548</v>
      </c>
      <c r="E562" s="179" t="s">
        <v>1</v>
      </c>
      <c r="F562" s="180" t="s">
        <v>2450</v>
      </c>
      <c r="H562" s="181">
        <v>1.944</v>
      </c>
      <c r="I562" s="182"/>
      <c r="L562" s="177"/>
      <c r="M562" s="183"/>
      <c r="N562" s="184"/>
      <c r="O562" s="184"/>
      <c r="P562" s="184"/>
      <c r="Q562" s="184"/>
      <c r="R562" s="184"/>
      <c r="S562" s="184"/>
      <c r="T562" s="185"/>
      <c r="AT562" s="179" t="s">
        <v>548</v>
      </c>
      <c r="AU562" s="179" t="s">
        <v>91</v>
      </c>
      <c r="AV562" s="13" t="s">
        <v>91</v>
      </c>
      <c r="AW562" s="13" t="s">
        <v>30</v>
      </c>
      <c r="AX562" s="13" t="s">
        <v>75</v>
      </c>
      <c r="AY562" s="179" t="s">
        <v>203</v>
      </c>
    </row>
    <row r="563" spans="1:65" s="15" customFormat="1">
      <c r="B563" s="194"/>
      <c r="D563" s="178" t="s">
        <v>548</v>
      </c>
      <c r="E563" s="195" t="s">
        <v>1</v>
      </c>
      <c r="F563" s="196" t="s">
        <v>2451</v>
      </c>
      <c r="H563" s="195" t="s">
        <v>1</v>
      </c>
      <c r="I563" s="197"/>
      <c r="L563" s="194"/>
      <c r="M563" s="198"/>
      <c r="N563" s="199"/>
      <c r="O563" s="199"/>
      <c r="P563" s="199"/>
      <c r="Q563" s="199"/>
      <c r="R563" s="199"/>
      <c r="S563" s="199"/>
      <c r="T563" s="200"/>
      <c r="AT563" s="195" t="s">
        <v>548</v>
      </c>
      <c r="AU563" s="195" t="s">
        <v>91</v>
      </c>
      <c r="AV563" s="15" t="s">
        <v>83</v>
      </c>
      <c r="AW563" s="15" t="s">
        <v>30</v>
      </c>
      <c r="AX563" s="15" t="s">
        <v>75</v>
      </c>
      <c r="AY563" s="195" t="s">
        <v>203</v>
      </c>
    </row>
    <row r="564" spans="1:65" s="16" customFormat="1">
      <c r="B564" s="201"/>
      <c r="D564" s="178" t="s">
        <v>548</v>
      </c>
      <c r="E564" s="202" t="s">
        <v>1</v>
      </c>
      <c r="F564" s="203" t="s">
        <v>576</v>
      </c>
      <c r="H564" s="204">
        <v>7.1930000000000005</v>
      </c>
      <c r="I564" s="205"/>
      <c r="L564" s="201"/>
      <c r="M564" s="206"/>
      <c r="N564" s="207"/>
      <c r="O564" s="207"/>
      <c r="P564" s="207"/>
      <c r="Q564" s="207"/>
      <c r="R564" s="207"/>
      <c r="S564" s="207"/>
      <c r="T564" s="208"/>
      <c r="AT564" s="202" t="s">
        <v>548</v>
      </c>
      <c r="AU564" s="202" t="s">
        <v>91</v>
      </c>
      <c r="AV564" s="16" t="s">
        <v>215</v>
      </c>
      <c r="AW564" s="16" t="s">
        <v>30</v>
      </c>
      <c r="AX564" s="16" t="s">
        <v>75</v>
      </c>
      <c r="AY564" s="202" t="s">
        <v>203</v>
      </c>
    </row>
    <row r="565" spans="1:65" s="13" customFormat="1">
      <c r="B565" s="177"/>
      <c r="D565" s="178" t="s">
        <v>548</v>
      </c>
      <c r="E565" s="179" t="s">
        <v>1</v>
      </c>
      <c r="F565" s="180" t="s">
        <v>2452</v>
      </c>
      <c r="H565" s="181">
        <v>3.125</v>
      </c>
      <c r="I565" s="182"/>
      <c r="L565" s="177"/>
      <c r="M565" s="183"/>
      <c r="N565" s="184"/>
      <c r="O565" s="184"/>
      <c r="P565" s="184"/>
      <c r="Q565" s="184"/>
      <c r="R565" s="184"/>
      <c r="S565" s="184"/>
      <c r="T565" s="185"/>
      <c r="AT565" s="179" t="s">
        <v>548</v>
      </c>
      <c r="AU565" s="179" t="s">
        <v>91</v>
      </c>
      <c r="AV565" s="13" t="s">
        <v>91</v>
      </c>
      <c r="AW565" s="13" t="s">
        <v>30</v>
      </c>
      <c r="AX565" s="13" t="s">
        <v>75</v>
      </c>
      <c r="AY565" s="179" t="s">
        <v>203</v>
      </c>
    </row>
    <row r="566" spans="1:65" s="13" customFormat="1">
      <c r="B566" s="177"/>
      <c r="D566" s="178" t="s">
        <v>548</v>
      </c>
      <c r="E566" s="179" t="s">
        <v>1</v>
      </c>
      <c r="F566" s="180" t="s">
        <v>2453</v>
      </c>
      <c r="H566" s="181">
        <v>2.8279999999999998</v>
      </c>
      <c r="I566" s="182"/>
      <c r="L566" s="177"/>
      <c r="M566" s="183"/>
      <c r="N566" s="184"/>
      <c r="O566" s="184"/>
      <c r="P566" s="184"/>
      <c r="Q566" s="184"/>
      <c r="R566" s="184"/>
      <c r="S566" s="184"/>
      <c r="T566" s="185"/>
      <c r="AT566" s="179" t="s">
        <v>548</v>
      </c>
      <c r="AU566" s="179" t="s">
        <v>91</v>
      </c>
      <c r="AV566" s="13" t="s">
        <v>91</v>
      </c>
      <c r="AW566" s="13" t="s">
        <v>30</v>
      </c>
      <c r="AX566" s="13" t="s">
        <v>75</v>
      </c>
      <c r="AY566" s="179" t="s">
        <v>203</v>
      </c>
    </row>
    <row r="567" spans="1:65" s="13" customFormat="1">
      <c r="B567" s="177"/>
      <c r="D567" s="178" t="s">
        <v>548</v>
      </c>
      <c r="E567" s="179" t="s">
        <v>1</v>
      </c>
      <c r="F567" s="180" t="s">
        <v>2454</v>
      </c>
      <c r="H567" s="181">
        <v>2.2130000000000001</v>
      </c>
      <c r="I567" s="182"/>
      <c r="L567" s="177"/>
      <c r="M567" s="183"/>
      <c r="N567" s="184"/>
      <c r="O567" s="184"/>
      <c r="P567" s="184"/>
      <c r="Q567" s="184"/>
      <c r="R567" s="184"/>
      <c r="S567" s="184"/>
      <c r="T567" s="185"/>
      <c r="AT567" s="179" t="s">
        <v>548</v>
      </c>
      <c r="AU567" s="179" t="s">
        <v>91</v>
      </c>
      <c r="AV567" s="13" t="s">
        <v>91</v>
      </c>
      <c r="AW567" s="13" t="s">
        <v>30</v>
      </c>
      <c r="AX567" s="13" t="s">
        <v>75</v>
      </c>
      <c r="AY567" s="179" t="s">
        <v>203</v>
      </c>
    </row>
    <row r="568" spans="1:65" s="16" customFormat="1">
      <c r="B568" s="201"/>
      <c r="D568" s="178" t="s">
        <v>548</v>
      </c>
      <c r="E568" s="202" t="s">
        <v>1</v>
      </c>
      <c r="F568" s="203" t="s">
        <v>576</v>
      </c>
      <c r="H568" s="204">
        <v>8.1660000000000004</v>
      </c>
      <c r="I568" s="205"/>
      <c r="L568" s="201"/>
      <c r="M568" s="206"/>
      <c r="N568" s="207"/>
      <c r="O568" s="207"/>
      <c r="P568" s="207"/>
      <c r="Q568" s="207"/>
      <c r="R568" s="207"/>
      <c r="S568" s="207"/>
      <c r="T568" s="208"/>
      <c r="AT568" s="202" t="s">
        <v>548</v>
      </c>
      <c r="AU568" s="202" t="s">
        <v>91</v>
      </c>
      <c r="AV568" s="16" t="s">
        <v>215</v>
      </c>
      <c r="AW568" s="16" t="s">
        <v>30</v>
      </c>
      <c r="AX568" s="16" t="s">
        <v>75</v>
      </c>
      <c r="AY568" s="202" t="s">
        <v>203</v>
      </c>
    </row>
    <row r="569" spans="1:65" s="13" customFormat="1">
      <c r="B569" s="177"/>
      <c r="D569" s="178" t="s">
        <v>548</v>
      </c>
      <c r="E569" s="179" t="s">
        <v>1</v>
      </c>
      <c r="F569" s="180" t="s">
        <v>2452</v>
      </c>
      <c r="H569" s="181">
        <v>3.125</v>
      </c>
      <c r="I569" s="182"/>
      <c r="L569" s="177"/>
      <c r="M569" s="183"/>
      <c r="N569" s="184"/>
      <c r="O569" s="184"/>
      <c r="P569" s="184"/>
      <c r="Q569" s="184"/>
      <c r="R569" s="184"/>
      <c r="S569" s="184"/>
      <c r="T569" s="185"/>
      <c r="AT569" s="179" t="s">
        <v>548</v>
      </c>
      <c r="AU569" s="179" t="s">
        <v>91</v>
      </c>
      <c r="AV569" s="13" t="s">
        <v>91</v>
      </c>
      <c r="AW569" s="13" t="s">
        <v>30</v>
      </c>
      <c r="AX569" s="13" t="s">
        <v>75</v>
      </c>
      <c r="AY569" s="179" t="s">
        <v>203</v>
      </c>
    </row>
    <row r="570" spans="1:65" s="13" customFormat="1">
      <c r="B570" s="177"/>
      <c r="D570" s="178" t="s">
        <v>548</v>
      </c>
      <c r="E570" s="179" t="s">
        <v>1</v>
      </c>
      <c r="F570" s="180" t="s">
        <v>2453</v>
      </c>
      <c r="H570" s="181">
        <v>2.8279999999999998</v>
      </c>
      <c r="I570" s="182"/>
      <c r="L570" s="177"/>
      <c r="M570" s="183"/>
      <c r="N570" s="184"/>
      <c r="O570" s="184"/>
      <c r="P570" s="184"/>
      <c r="Q570" s="184"/>
      <c r="R570" s="184"/>
      <c r="S570" s="184"/>
      <c r="T570" s="185"/>
      <c r="AT570" s="179" t="s">
        <v>548</v>
      </c>
      <c r="AU570" s="179" t="s">
        <v>91</v>
      </c>
      <c r="AV570" s="13" t="s">
        <v>91</v>
      </c>
      <c r="AW570" s="13" t="s">
        <v>30</v>
      </c>
      <c r="AX570" s="13" t="s">
        <v>75</v>
      </c>
      <c r="AY570" s="179" t="s">
        <v>203</v>
      </c>
    </row>
    <row r="571" spans="1:65" s="13" customFormat="1">
      <c r="B571" s="177"/>
      <c r="D571" s="178" t="s">
        <v>548</v>
      </c>
      <c r="E571" s="179" t="s">
        <v>1</v>
      </c>
      <c r="F571" s="180" t="s">
        <v>2454</v>
      </c>
      <c r="H571" s="181">
        <v>2.2130000000000001</v>
      </c>
      <c r="I571" s="182"/>
      <c r="L571" s="177"/>
      <c r="M571" s="183"/>
      <c r="N571" s="184"/>
      <c r="O571" s="184"/>
      <c r="P571" s="184"/>
      <c r="Q571" s="184"/>
      <c r="R571" s="184"/>
      <c r="S571" s="184"/>
      <c r="T571" s="185"/>
      <c r="AT571" s="179" t="s">
        <v>548</v>
      </c>
      <c r="AU571" s="179" t="s">
        <v>91</v>
      </c>
      <c r="AV571" s="13" t="s">
        <v>91</v>
      </c>
      <c r="AW571" s="13" t="s">
        <v>30</v>
      </c>
      <c r="AX571" s="13" t="s">
        <v>75</v>
      </c>
      <c r="AY571" s="179" t="s">
        <v>203</v>
      </c>
    </row>
    <row r="572" spans="1:65" s="16" customFormat="1">
      <c r="B572" s="201"/>
      <c r="D572" s="178" t="s">
        <v>548</v>
      </c>
      <c r="E572" s="202" t="s">
        <v>1</v>
      </c>
      <c r="F572" s="203" t="s">
        <v>576</v>
      </c>
      <c r="H572" s="204">
        <v>8.1660000000000004</v>
      </c>
      <c r="I572" s="205"/>
      <c r="L572" s="201"/>
      <c r="M572" s="206"/>
      <c r="N572" s="207"/>
      <c r="O572" s="207"/>
      <c r="P572" s="207"/>
      <c r="Q572" s="207"/>
      <c r="R572" s="207"/>
      <c r="S572" s="207"/>
      <c r="T572" s="208"/>
      <c r="AT572" s="202" t="s">
        <v>548</v>
      </c>
      <c r="AU572" s="202" t="s">
        <v>91</v>
      </c>
      <c r="AV572" s="16" t="s">
        <v>215</v>
      </c>
      <c r="AW572" s="16" t="s">
        <v>30</v>
      </c>
      <c r="AX572" s="16" t="s">
        <v>75</v>
      </c>
      <c r="AY572" s="202" t="s">
        <v>203</v>
      </c>
    </row>
    <row r="573" spans="1:65" s="14" customFormat="1">
      <c r="B573" s="186"/>
      <c r="D573" s="178" t="s">
        <v>548</v>
      </c>
      <c r="E573" s="187" t="s">
        <v>1</v>
      </c>
      <c r="F573" s="188" t="s">
        <v>2455</v>
      </c>
      <c r="H573" s="189">
        <v>30.718</v>
      </c>
      <c r="I573" s="190"/>
      <c r="L573" s="186"/>
      <c r="M573" s="191"/>
      <c r="N573" s="192"/>
      <c r="O573" s="192"/>
      <c r="P573" s="192"/>
      <c r="Q573" s="192"/>
      <c r="R573" s="192"/>
      <c r="S573" s="192"/>
      <c r="T573" s="193"/>
      <c r="AT573" s="187" t="s">
        <v>548</v>
      </c>
      <c r="AU573" s="187" t="s">
        <v>91</v>
      </c>
      <c r="AV573" s="14" t="s">
        <v>208</v>
      </c>
      <c r="AW573" s="14" t="s">
        <v>30</v>
      </c>
      <c r="AX573" s="14" t="s">
        <v>83</v>
      </c>
      <c r="AY573" s="187" t="s">
        <v>203</v>
      </c>
    </row>
    <row r="574" spans="1:65" s="2" customFormat="1" ht="24.2" customHeight="1">
      <c r="A574" s="33"/>
      <c r="B574" s="154"/>
      <c r="C574" s="212" t="s">
        <v>441</v>
      </c>
      <c r="D574" s="212" t="s">
        <v>836</v>
      </c>
      <c r="E574" s="213" t="s">
        <v>2456</v>
      </c>
      <c r="F574" s="214" t="s">
        <v>2457</v>
      </c>
      <c r="G574" s="215" t="s">
        <v>221</v>
      </c>
      <c r="H574" s="216">
        <v>30.718</v>
      </c>
      <c r="I574" s="217"/>
      <c r="J574" s="218">
        <f>ROUND(I574*H574,2)</f>
        <v>0</v>
      </c>
      <c r="K574" s="219"/>
      <c r="L574" s="220"/>
      <c r="M574" s="221" t="s">
        <v>1</v>
      </c>
      <c r="N574" s="222" t="s">
        <v>41</v>
      </c>
      <c r="O574" s="62"/>
      <c r="P574" s="165">
        <f>O574*H574</f>
        <v>0</v>
      </c>
      <c r="Q574" s="165">
        <v>8.2000000000000003E-2</v>
      </c>
      <c r="R574" s="165">
        <f>Q574*H574</f>
        <v>2.5188760000000001</v>
      </c>
      <c r="S574" s="165">
        <v>0</v>
      </c>
      <c r="T574" s="166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67" t="s">
        <v>262</v>
      </c>
      <c r="AT574" s="167" t="s">
        <v>836</v>
      </c>
      <c r="AU574" s="167" t="s">
        <v>91</v>
      </c>
      <c r="AY574" s="18" t="s">
        <v>203</v>
      </c>
      <c r="BE574" s="168">
        <f>IF(N574="základná",J574,0)</f>
        <v>0</v>
      </c>
      <c r="BF574" s="168">
        <f>IF(N574="znížená",J574,0)</f>
        <v>0</v>
      </c>
      <c r="BG574" s="168">
        <f>IF(N574="zákl. prenesená",J574,0)</f>
        <v>0</v>
      </c>
      <c r="BH574" s="168">
        <f>IF(N574="zníž. prenesená",J574,0)</f>
        <v>0</v>
      </c>
      <c r="BI574" s="168">
        <f>IF(N574="nulová",J574,0)</f>
        <v>0</v>
      </c>
      <c r="BJ574" s="18" t="s">
        <v>91</v>
      </c>
      <c r="BK574" s="168">
        <f>ROUND(I574*H574,2)</f>
        <v>0</v>
      </c>
      <c r="BL574" s="18" t="s">
        <v>226</v>
      </c>
      <c r="BM574" s="167" t="s">
        <v>2458</v>
      </c>
    </row>
    <row r="575" spans="1:65" s="15" customFormat="1">
      <c r="B575" s="194"/>
      <c r="D575" s="178" t="s">
        <v>548</v>
      </c>
      <c r="E575" s="195" t="s">
        <v>1</v>
      </c>
      <c r="F575" s="196" t="s">
        <v>2447</v>
      </c>
      <c r="H575" s="195" t="s">
        <v>1</v>
      </c>
      <c r="I575" s="197"/>
      <c r="L575" s="194"/>
      <c r="M575" s="198"/>
      <c r="N575" s="199"/>
      <c r="O575" s="199"/>
      <c r="P575" s="199"/>
      <c r="Q575" s="199"/>
      <c r="R575" s="199"/>
      <c r="S575" s="199"/>
      <c r="T575" s="200"/>
      <c r="AT575" s="195" t="s">
        <v>548</v>
      </c>
      <c r="AU575" s="195" t="s">
        <v>91</v>
      </c>
      <c r="AV575" s="15" t="s">
        <v>83</v>
      </c>
      <c r="AW575" s="15" t="s">
        <v>30</v>
      </c>
      <c r="AX575" s="15" t="s">
        <v>75</v>
      </c>
      <c r="AY575" s="195" t="s">
        <v>203</v>
      </c>
    </row>
    <row r="576" spans="1:65" s="13" customFormat="1">
      <c r="B576" s="177"/>
      <c r="D576" s="178" t="s">
        <v>548</v>
      </c>
      <c r="E576" s="179" t="s">
        <v>1</v>
      </c>
      <c r="F576" s="180" t="s">
        <v>2448</v>
      </c>
      <c r="H576" s="181">
        <v>2.7730000000000001</v>
      </c>
      <c r="I576" s="182"/>
      <c r="L576" s="177"/>
      <c r="M576" s="183"/>
      <c r="N576" s="184"/>
      <c r="O576" s="184"/>
      <c r="P576" s="184"/>
      <c r="Q576" s="184"/>
      <c r="R576" s="184"/>
      <c r="S576" s="184"/>
      <c r="T576" s="185"/>
      <c r="AT576" s="179" t="s">
        <v>548</v>
      </c>
      <c r="AU576" s="179" t="s">
        <v>91</v>
      </c>
      <c r="AV576" s="13" t="s">
        <v>91</v>
      </c>
      <c r="AW576" s="13" t="s">
        <v>30</v>
      </c>
      <c r="AX576" s="13" t="s">
        <v>75</v>
      </c>
      <c r="AY576" s="179" t="s">
        <v>203</v>
      </c>
    </row>
    <row r="577" spans="2:51" s="13" customFormat="1">
      <c r="B577" s="177"/>
      <c r="D577" s="178" t="s">
        <v>548</v>
      </c>
      <c r="E577" s="179" t="s">
        <v>1</v>
      </c>
      <c r="F577" s="180" t="s">
        <v>2449</v>
      </c>
      <c r="H577" s="181">
        <v>2.476</v>
      </c>
      <c r="I577" s="182"/>
      <c r="L577" s="177"/>
      <c r="M577" s="183"/>
      <c r="N577" s="184"/>
      <c r="O577" s="184"/>
      <c r="P577" s="184"/>
      <c r="Q577" s="184"/>
      <c r="R577" s="184"/>
      <c r="S577" s="184"/>
      <c r="T577" s="185"/>
      <c r="AT577" s="179" t="s">
        <v>548</v>
      </c>
      <c r="AU577" s="179" t="s">
        <v>91</v>
      </c>
      <c r="AV577" s="13" t="s">
        <v>91</v>
      </c>
      <c r="AW577" s="13" t="s">
        <v>30</v>
      </c>
      <c r="AX577" s="13" t="s">
        <v>75</v>
      </c>
      <c r="AY577" s="179" t="s">
        <v>203</v>
      </c>
    </row>
    <row r="578" spans="2:51" s="13" customFormat="1">
      <c r="B578" s="177"/>
      <c r="D578" s="178" t="s">
        <v>548</v>
      </c>
      <c r="E578" s="179" t="s">
        <v>1</v>
      </c>
      <c r="F578" s="180" t="s">
        <v>2450</v>
      </c>
      <c r="H578" s="181">
        <v>1.944</v>
      </c>
      <c r="I578" s="182"/>
      <c r="L578" s="177"/>
      <c r="M578" s="183"/>
      <c r="N578" s="184"/>
      <c r="O578" s="184"/>
      <c r="P578" s="184"/>
      <c r="Q578" s="184"/>
      <c r="R578" s="184"/>
      <c r="S578" s="184"/>
      <c r="T578" s="185"/>
      <c r="AT578" s="179" t="s">
        <v>548</v>
      </c>
      <c r="AU578" s="179" t="s">
        <v>91</v>
      </c>
      <c r="AV578" s="13" t="s">
        <v>91</v>
      </c>
      <c r="AW578" s="13" t="s">
        <v>30</v>
      </c>
      <c r="AX578" s="13" t="s">
        <v>75</v>
      </c>
      <c r="AY578" s="179" t="s">
        <v>203</v>
      </c>
    </row>
    <row r="579" spans="2:51" s="15" customFormat="1">
      <c r="B579" s="194"/>
      <c r="D579" s="178" t="s">
        <v>548</v>
      </c>
      <c r="E579" s="195" t="s">
        <v>1</v>
      </c>
      <c r="F579" s="196" t="s">
        <v>2451</v>
      </c>
      <c r="H579" s="195" t="s">
        <v>1</v>
      </c>
      <c r="I579" s="197"/>
      <c r="L579" s="194"/>
      <c r="M579" s="198"/>
      <c r="N579" s="199"/>
      <c r="O579" s="199"/>
      <c r="P579" s="199"/>
      <c r="Q579" s="199"/>
      <c r="R579" s="199"/>
      <c r="S579" s="199"/>
      <c r="T579" s="200"/>
      <c r="AT579" s="195" t="s">
        <v>548</v>
      </c>
      <c r="AU579" s="195" t="s">
        <v>91</v>
      </c>
      <c r="AV579" s="15" t="s">
        <v>83</v>
      </c>
      <c r="AW579" s="15" t="s">
        <v>30</v>
      </c>
      <c r="AX579" s="15" t="s">
        <v>75</v>
      </c>
      <c r="AY579" s="195" t="s">
        <v>203</v>
      </c>
    </row>
    <row r="580" spans="2:51" s="16" customFormat="1">
      <c r="B580" s="201"/>
      <c r="D580" s="178" t="s">
        <v>548</v>
      </c>
      <c r="E580" s="202" t="s">
        <v>1</v>
      </c>
      <c r="F580" s="203" t="s">
        <v>576</v>
      </c>
      <c r="H580" s="204">
        <v>7.1930000000000005</v>
      </c>
      <c r="I580" s="205"/>
      <c r="L580" s="201"/>
      <c r="M580" s="206"/>
      <c r="N580" s="207"/>
      <c r="O580" s="207"/>
      <c r="P580" s="207"/>
      <c r="Q580" s="207"/>
      <c r="R580" s="207"/>
      <c r="S580" s="207"/>
      <c r="T580" s="208"/>
      <c r="AT580" s="202" t="s">
        <v>548</v>
      </c>
      <c r="AU580" s="202" t="s">
        <v>91</v>
      </c>
      <c r="AV580" s="16" t="s">
        <v>215</v>
      </c>
      <c r="AW580" s="16" t="s">
        <v>30</v>
      </c>
      <c r="AX580" s="16" t="s">
        <v>75</v>
      </c>
      <c r="AY580" s="202" t="s">
        <v>203</v>
      </c>
    </row>
    <row r="581" spans="2:51" s="15" customFormat="1">
      <c r="B581" s="194"/>
      <c r="D581" s="178" t="s">
        <v>548</v>
      </c>
      <c r="E581" s="195" t="s">
        <v>1</v>
      </c>
      <c r="F581" s="196" t="s">
        <v>2447</v>
      </c>
      <c r="H581" s="195" t="s">
        <v>1</v>
      </c>
      <c r="I581" s="197"/>
      <c r="L581" s="194"/>
      <c r="M581" s="198"/>
      <c r="N581" s="199"/>
      <c r="O581" s="199"/>
      <c r="P581" s="199"/>
      <c r="Q581" s="199"/>
      <c r="R581" s="199"/>
      <c r="S581" s="199"/>
      <c r="T581" s="200"/>
      <c r="AT581" s="195" t="s">
        <v>548</v>
      </c>
      <c r="AU581" s="195" t="s">
        <v>91</v>
      </c>
      <c r="AV581" s="15" t="s">
        <v>83</v>
      </c>
      <c r="AW581" s="15" t="s">
        <v>30</v>
      </c>
      <c r="AX581" s="15" t="s">
        <v>75</v>
      </c>
      <c r="AY581" s="195" t="s">
        <v>203</v>
      </c>
    </row>
    <row r="582" spans="2:51" s="13" customFormat="1">
      <c r="B582" s="177"/>
      <c r="D582" s="178" t="s">
        <v>548</v>
      </c>
      <c r="E582" s="179" t="s">
        <v>1</v>
      </c>
      <c r="F582" s="180" t="s">
        <v>2448</v>
      </c>
      <c r="H582" s="181">
        <v>2.7730000000000001</v>
      </c>
      <c r="I582" s="182"/>
      <c r="L582" s="177"/>
      <c r="M582" s="183"/>
      <c r="N582" s="184"/>
      <c r="O582" s="184"/>
      <c r="P582" s="184"/>
      <c r="Q582" s="184"/>
      <c r="R582" s="184"/>
      <c r="S582" s="184"/>
      <c r="T582" s="185"/>
      <c r="AT582" s="179" t="s">
        <v>548</v>
      </c>
      <c r="AU582" s="179" t="s">
        <v>91</v>
      </c>
      <c r="AV582" s="13" t="s">
        <v>91</v>
      </c>
      <c r="AW582" s="13" t="s">
        <v>30</v>
      </c>
      <c r="AX582" s="13" t="s">
        <v>75</v>
      </c>
      <c r="AY582" s="179" t="s">
        <v>203</v>
      </c>
    </row>
    <row r="583" spans="2:51" s="13" customFormat="1">
      <c r="B583" s="177"/>
      <c r="D583" s="178" t="s">
        <v>548</v>
      </c>
      <c r="E583" s="179" t="s">
        <v>1</v>
      </c>
      <c r="F583" s="180" t="s">
        <v>2449</v>
      </c>
      <c r="H583" s="181">
        <v>2.476</v>
      </c>
      <c r="I583" s="182"/>
      <c r="L583" s="177"/>
      <c r="M583" s="183"/>
      <c r="N583" s="184"/>
      <c r="O583" s="184"/>
      <c r="P583" s="184"/>
      <c r="Q583" s="184"/>
      <c r="R583" s="184"/>
      <c r="S583" s="184"/>
      <c r="T583" s="185"/>
      <c r="AT583" s="179" t="s">
        <v>548</v>
      </c>
      <c r="AU583" s="179" t="s">
        <v>91</v>
      </c>
      <c r="AV583" s="13" t="s">
        <v>91</v>
      </c>
      <c r="AW583" s="13" t="s">
        <v>30</v>
      </c>
      <c r="AX583" s="13" t="s">
        <v>75</v>
      </c>
      <c r="AY583" s="179" t="s">
        <v>203</v>
      </c>
    </row>
    <row r="584" spans="2:51" s="13" customFormat="1">
      <c r="B584" s="177"/>
      <c r="D584" s="178" t="s">
        <v>548</v>
      </c>
      <c r="E584" s="179" t="s">
        <v>1</v>
      </c>
      <c r="F584" s="180" t="s">
        <v>2450</v>
      </c>
      <c r="H584" s="181">
        <v>1.944</v>
      </c>
      <c r="I584" s="182"/>
      <c r="L584" s="177"/>
      <c r="M584" s="183"/>
      <c r="N584" s="184"/>
      <c r="O584" s="184"/>
      <c r="P584" s="184"/>
      <c r="Q584" s="184"/>
      <c r="R584" s="184"/>
      <c r="S584" s="184"/>
      <c r="T584" s="185"/>
      <c r="AT584" s="179" t="s">
        <v>548</v>
      </c>
      <c r="AU584" s="179" t="s">
        <v>91</v>
      </c>
      <c r="AV584" s="13" t="s">
        <v>91</v>
      </c>
      <c r="AW584" s="13" t="s">
        <v>30</v>
      </c>
      <c r="AX584" s="13" t="s">
        <v>75</v>
      </c>
      <c r="AY584" s="179" t="s">
        <v>203</v>
      </c>
    </row>
    <row r="585" spans="2:51" s="15" customFormat="1">
      <c r="B585" s="194"/>
      <c r="D585" s="178" t="s">
        <v>548</v>
      </c>
      <c r="E585" s="195" t="s">
        <v>1</v>
      </c>
      <c r="F585" s="196" t="s">
        <v>2451</v>
      </c>
      <c r="H585" s="195" t="s">
        <v>1</v>
      </c>
      <c r="I585" s="197"/>
      <c r="L585" s="194"/>
      <c r="M585" s="198"/>
      <c r="N585" s="199"/>
      <c r="O585" s="199"/>
      <c r="P585" s="199"/>
      <c r="Q585" s="199"/>
      <c r="R585" s="199"/>
      <c r="S585" s="199"/>
      <c r="T585" s="200"/>
      <c r="AT585" s="195" t="s">
        <v>548</v>
      </c>
      <c r="AU585" s="195" t="s">
        <v>91</v>
      </c>
      <c r="AV585" s="15" t="s">
        <v>83</v>
      </c>
      <c r="AW585" s="15" t="s">
        <v>30</v>
      </c>
      <c r="AX585" s="15" t="s">
        <v>75</v>
      </c>
      <c r="AY585" s="195" t="s">
        <v>203</v>
      </c>
    </row>
    <row r="586" spans="2:51" s="16" customFormat="1">
      <c r="B586" s="201"/>
      <c r="D586" s="178" t="s">
        <v>548</v>
      </c>
      <c r="E586" s="202" t="s">
        <v>1</v>
      </c>
      <c r="F586" s="203" t="s">
        <v>576</v>
      </c>
      <c r="H586" s="204">
        <v>7.1930000000000005</v>
      </c>
      <c r="I586" s="205"/>
      <c r="L586" s="201"/>
      <c r="M586" s="206"/>
      <c r="N586" s="207"/>
      <c r="O586" s="207"/>
      <c r="P586" s="207"/>
      <c r="Q586" s="207"/>
      <c r="R586" s="207"/>
      <c r="S586" s="207"/>
      <c r="T586" s="208"/>
      <c r="AT586" s="202" t="s">
        <v>548</v>
      </c>
      <c r="AU586" s="202" t="s">
        <v>91</v>
      </c>
      <c r="AV586" s="16" t="s">
        <v>215</v>
      </c>
      <c r="AW586" s="16" t="s">
        <v>30</v>
      </c>
      <c r="AX586" s="16" t="s">
        <v>75</v>
      </c>
      <c r="AY586" s="202" t="s">
        <v>203</v>
      </c>
    </row>
    <row r="587" spans="2:51" s="13" customFormat="1">
      <c r="B587" s="177"/>
      <c r="D587" s="178" t="s">
        <v>548</v>
      </c>
      <c r="E587" s="179" t="s">
        <v>1</v>
      </c>
      <c r="F587" s="180" t="s">
        <v>2452</v>
      </c>
      <c r="H587" s="181">
        <v>3.125</v>
      </c>
      <c r="I587" s="182"/>
      <c r="L587" s="177"/>
      <c r="M587" s="183"/>
      <c r="N587" s="184"/>
      <c r="O587" s="184"/>
      <c r="P587" s="184"/>
      <c r="Q587" s="184"/>
      <c r="R587" s="184"/>
      <c r="S587" s="184"/>
      <c r="T587" s="185"/>
      <c r="AT587" s="179" t="s">
        <v>548</v>
      </c>
      <c r="AU587" s="179" t="s">
        <v>91</v>
      </c>
      <c r="AV587" s="13" t="s">
        <v>91</v>
      </c>
      <c r="AW587" s="13" t="s">
        <v>30</v>
      </c>
      <c r="AX587" s="13" t="s">
        <v>75</v>
      </c>
      <c r="AY587" s="179" t="s">
        <v>203</v>
      </c>
    </row>
    <row r="588" spans="2:51" s="13" customFormat="1">
      <c r="B588" s="177"/>
      <c r="D588" s="178" t="s">
        <v>548</v>
      </c>
      <c r="E588" s="179" t="s">
        <v>1</v>
      </c>
      <c r="F588" s="180" t="s">
        <v>2453</v>
      </c>
      <c r="H588" s="181">
        <v>2.8279999999999998</v>
      </c>
      <c r="I588" s="182"/>
      <c r="L588" s="177"/>
      <c r="M588" s="183"/>
      <c r="N588" s="184"/>
      <c r="O588" s="184"/>
      <c r="P588" s="184"/>
      <c r="Q588" s="184"/>
      <c r="R588" s="184"/>
      <c r="S588" s="184"/>
      <c r="T588" s="185"/>
      <c r="AT588" s="179" t="s">
        <v>548</v>
      </c>
      <c r="AU588" s="179" t="s">
        <v>91</v>
      </c>
      <c r="AV588" s="13" t="s">
        <v>91</v>
      </c>
      <c r="AW588" s="13" t="s">
        <v>30</v>
      </c>
      <c r="AX588" s="13" t="s">
        <v>75</v>
      </c>
      <c r="AY588" s="179" t="s">
        <v>203</v>
      </c>
    </row>
    <row r="589" spans="2:51" s="13" customFormat="1">
      <c r="B589" s="177"/>
      <c r="D589" s="178" t="s">
        <v>548</v>
      </c>
      <c r="E589" s="179" t="s">
        <v>1</v>
      </c>
      <c r="F589" s="180" t="s">
        <v>2454</v>
      </c>
      <c r="H589" s="181">
        <v>2.2130000000000001</v>
      </c>
      <c r="I589" s="182"/>
      <c r="L589" s="177"/>
      <c r="M589" s="183"/>
      <c r="N589" s="184"/>
      <c r="O589" s="184"/>
      <c r="P589" s="184"/>
      <c r="Q589" s="184"/>
      <c r="R589" s="184"/>
      <c r="S589" s="184"/>
      <c r="T589" s="185"/>
      <c r="AT589" s="179" t="s">
        <v>548</v>
      </c>
      <c r="AU589" s="179" t="s">
        <v>91</v>
      </c>
      <c r="AV589" s="13" t="s">
        <v>91</v>
      </c>
      <c r="AW589" s="13" t="s">
        <v>30</v>
      </c>
      <c r="AX589" s="13" t="s">
        <v>75</v>
      </c>
      <c r="AY589" s="179" t="s">
        <v>203</v>
      </c>
    </row>
    <row r="590" spans="2:51" s="16" customFormat="1">
      <c r="B590" s="201"/>
      <c r="D590" s="178" t="s">
        <v>548</v>
      </c>
      <c r="E590" s="202" t="s">
        <v>1</v>
      </c>
      <c r="F590" s="203" t="s">
        <v>576</v>
      </c>
      <c r="H590" s="204">
        <v>8.1660000000000004</v>
      </c>
      <c r="I590" s="205"/>
      <c r="L590" s="201"/>
      <c r="M590" s="206"/>
      <c r="N590" s="207"/>
      <c r="O590" s="207"/>
      <c r="P590" s="207"/>
      <c r="Q590" s="207"/>
      <c r="R590" s="207"/>
      <c r="S590" s="207"/>
      <c r="T590" s="208"/>
      <c r="AT590" s="202" t="s">
        <v>548</v>
      </c>
      <c r="AU590" s="202" t="s">
        <v>91</v>
      </c>
      <c r="AV590" s="16" t="s">
        <v>215</v>
      </c>
      <c r="AW590" s="16" t="s">
        <v>30</v>
      </c>
      <c r="AX590" s="16" t="s">
        <v>75</v>
      </c>
      <c r="AY590" s="202" t="s">
        <v>203</v>
      </c>
    </row>
    <row r="591" spans="2:51" s="13" customFormat="1">
      <c r="B591" s="177"/>
      <c r="D591" s="178" t="s">
        <v>548</v>
      </c>
      <c r="E591" s="179" t="s">
        <v>1</v>
      </c>
      <c r="F591" s="180" t="s">
        <v>2452</v>
      </c>
      <c r="H591" s="181">
        <v>3.125</v>
      </c>
      <c r="I591" s="182"/>
      <c r="L591" s="177"/>
      <c r="M591" s="183"/>
      <c r="N591" s="184"/>
      <c r="O591" s="184"/>
      <c r="P591" s="184"/>
      <c r="Q591" s="184"/>
      <c r="R591" s="184"/>
      <c r="S591" s="184"/>
      <c r="T591" s="185"/>
      <c r="AT591" s="179" t="s">
        <v>548</v>
      </c>
      <c r="AU591" s="179" t="s">
        <v>91</v>
      </c>
      <c r="AV591" s="13" t="s">
        <v>91</v>
      </c>
      <c r="AW591" s="13" t="s">
        <v>30</v>
      </c>
      <c r="AX591" s="13" t="s">
        <v>75</v>
      </c>
      <c r="AY591" s="179" t="s">
        <v>203</v>
      </c>
    </row>
    <row r="592" spans="2:51" s="13" customFormat="1">
      <c r="B592" s="177"/>
      <c r="D592" s="178" t="s">
        <v>548</v>
      </c>
      <c r="E592" s="179" t="s">
        <v>1</v>
      </c>
      <c r="F592" s="180" t="s">
        <v>2453</v>
      </c>
      <c r="H592" s="181">
        <v>2.8279999999999998</v>
      </c>
      <c r="I592" s="182"/>
      <c r="L592" s="177"/>
      <c r="M592" s="183"/>
      <c r="N592" s="184"/>
      <c r="O592" s="184"/>
      <c r="P592" s="184"/>
      <c r="Q592" s="184"/>
      <c r="R592" s="184"/>
      <c r="S592" s="184"/>
      <c r="T592" s="185"/>
      <c r="AT592" s="179" t="s">
        <v>548</v>
      </c>
      <c r="AU592" s="179" t="s">
        <v>91</v>
      </c>
      <c r="AV592" s="13" t="s">
        <v>91</v>
      </c>
      <c r="AW592" s="13" t="s">
        <v>30</v>
      </c>
      <c r="AX592" s="13" t="s">
        <v>75</v>
      </c>
      <c r="AY592" s="179" t="s">
        <v>203</v>
      </c>
    </row>
    <row r="593" spans="1:65" s="13" customFormat="1">
      <c r="B593" s="177"/>
      <c r="D593" s="178" t="s">
        <v>548</v>
      </c>
      <c r="E593" s="179" t="s">
        <v>1</v>
      </c>
      <c r="F593" s="180" t="s">
        <v>2454</v>
      </c>
      <c r="H593" s="181">
        <v>2.2130000000000001</v>
      </c>
      <c r="I593" s="182"/>
      <c r="L593" s="177"/>
      <c r="M593" s="183"/>
      <c r="N593" s="184"/>
      <c r="O593" s="184"/>
      <c r="P593" s="184"/>
      <c r="Q593" s="184"/>
      <c r="R593" s="184"/>
      <c r="S593" s="184"/>
      <c r="T593" s="185"/>
      <c r="AT593" s="179" t="s">
        <v>548</v>
      </c>
      <c r="AU593" s="179" t="s">
        <v>91</v>
      </c>
      <c r="AV593" s="13" t="s">
        <v>91</v>
      </c>
      <c r="AW593" s="13" t="s">
        <v>30</v>
      </c>
      <c r="AX593" s="13" t="s">
        <v>75</v>
      </c>
      <c r="AY593" s="179" t="s">
        <v>203</v>
      </c>
    </row>
    <row r="594" spans="1:65" s="16" customFormat="1">
      <c r="B594" s="201"/>
      <c r="D594" s="178" t="s">
        <v>548</v>
      </c>
      <c r="E594" s="202" t="s">
        <v>1</v>
      </c>
      <c r="F594" s="203" t="s">
        <v>576</v>
      </c>
      <c r="H594" s="204">
        <v>8.1660000000000004</v>
      </c>
      <c r="I594" s="205"/>
      <c r="L594" s="201"/>
      <c r="M594" s="206"/>
      <c r="N594" s="207"/>
      <c r="O594" s="207"/>
      <c r="P594" s="207"/>
      <c r="Q594" s="207"/>
      <c r="R594" s="207"/>
      <c r="S594" s="207"/>
      <c r="T594" s="208"/>
      <c r="AT594" s="202" t="s">
        <v>548</v>
      </c>
      <c r="AU594" s="202" t="s">
        <v>91</v>
      </c>
      <c r="AV594" s="16" t="s">
        <v>215</v>
      </c>
      <c r="AW594" s="16" t="s">
        <v>30</v>
      </c>
      <c r="AX594" s="16" t="s">
        <v>75</v>
      </c>
      <c r="AY594" s="202" t="s">
        <v>203</v>
      </c>
    </row>
    <row r="595" spans="1:65" s="14" customFormat="1">
      <c r="B595" s="186"/>
      <c r="D595" s="178" t="s">
        <v>548</v>
      </c>
      <c r="E595" s="187" t="s">
        <v>1</v>
      </c>
      <c r="F595" s="188" t="s">
        <v>2459</v>
      </c>
      <c r="H595" s="189">
        <v>30.718</v>
      </c>
      <c r="I595" s="190"/>
      <c r="L595" s="186"/>
      <c r="M595" s="191"/>
      <c r="N595" s="192"/>
      <c r="O595" s="192"/>
      <c r="P595" s="192"/>
      <c r="Q595" s="192"/>
      <c r="R595" s="192"/>
      <c r="S595" s="192"/>
      <c r="T595" s="193"/>
      <c r="AT595" s="187" t="s">
        <v>548</v>
      </c>
      <c r="AU595" s="187" t="s">
        <v>91</v>
      </c>
      <c r="AV595" s="14" t="s">
        <v>208</v>
      </c>
      <c r="AW595" s="14" t="s">
        <v>30</v>
      </c>
      <c r="AX595" s="14" t="s">
        <v>83</v>
      </c>
      <c r="AY595" s="187" t="s">
        <v>203</v>
      </c>
    </row>
    <row r="596" spans="1:65" s="2" customFormat="1" ht="21.75" customHeight="1">
      <c r="A596" s="33"/>
      <c r="B596" s="154"/>
      <c r="C596" s="155" t="s">
        <v>320</v>
      </c>
      <c r="D596" s="155" t="s">
        <v>204</v>
      </c>
      <c r="E596" s="156" t="s">
        <v>2460</v>
      </c>
      <c r="F596" s="157" t="s">
        <v>2461</v>
      </c>
      <c r="G596" s="158" t="s">
        <v>221</v>
      </c>
      <c r="H596" s="159">
        <v>1.74</v>
      </c>
      <c r="I596" s="160"/>
      <c r="J596" s="161">
        <f>ROUND(I596*H596,2)</f>
        <v>0</v>
      </c>
      <c r="K596" s="162"/>
      <c r="L596" s="34"/>
      <c r="M596" s="163" t="s">
        <v>1</v>
      </c>
      <c r="N596" s="164" t="s">
        <v>41</v>
      </c>
      <c r="O596" s="62"/>
      <c r="P596" s="165">
        <f>O596*H596</f>
        <v>0</v>
      </c>
      <c r="Q596" s="165">
        <v>2.6530000000000001E-2</v>
      </c>
      <c r="R596" s="165">
        <f>Q596*H596</f>
        <v>4.61622E-2</v>
      </c>
      <c r="S596" s="165">
        <v>0</v>
      </c>
      <c r="T596" s="166">
        <f>S596*H596</f>
        <v>0</v>
      </c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R596" s="167" t="s">
        <v>226</v>
      </c>
      <c r="AT596" s="167" t="s">
        <v>204</v>
      </c>
      <c r="AU596" s="167" t="s">
        <v>91</v>
      </c>
      <c r="AY596" s="18" t="s">
        <v>203</v>
      </c>
      <c r="BE596" s="168">
        <f>IF(N596="základná",J596,0)</f>
        <v>0</v>
      </c>
      <c r="BF596" s="168">
        <f>IF(N596="znížená",J596,0)</f>
        <v>0</v>
      </c>
      <c r="BG596" s="168">
        <f>IF(N596="zákl. prenesená",J596,0)</f>
        <v>0</v>
      </c>
      <c r="BH596" s="168">
        <f>IF(N596="zníž. prenesená",J596,0)</f>
        <v>0</v>
      </c>
      <c r="BI596" s="168">
        <f>IF(N596="nulová",J596,0)</f>
        <v>0</v>
      </c>
      <c r="BJ596" s="18" t="s">
        <v>91</v>
      </c>
      <c r="BK596" s="168">
        <f>ROUND(I596*H596,2)</f>
        <v>0</v>
      </c>
      <c r="BL596" s="18" t="s">
        <v>226</v>
      </c>
      <c r="BM596" s="167" t="s">
        <v>2462</v>
      </c>
    </row>
    <row r="597" spans="1:65" s="15" customFormat="1">
      <c r="B597" s="194"/>
      <c r="D597" s="178" t="s">
        <v>548</v>
      </c>
      <c r="E597" s="195" t="s">
        <v>1</v>
      </c>
      <c r="F597" s="196" t="s">
        <v>2463</v>
      </c>
      <c r="H597" s="195" t="s">
        <v>1</v>
      </c>
      <c r="I597" s="197"/>
      <c r="L597" s="194"/>
      <c r="M597" s="198"/>
      <c r="N597" s="199"/>
      <c r="O597" s="199"/>
      <c r="P597" s="199"/>
      <c r="Q597" s="199"/>
      <c r="R597" s="199"/>
      <c r="S597" s="199"/>
      <c r="T597" s="200"/>
      <c r="AT597" s="195" t="s">
        <v>548</v>
      </c>
      <c r="AU597" s="195" t="s">
        <v>91</v>
      </c>
      <c r="AV597" s="15" t="s">
        <v>83</v>
      </c>
      <c r="AW597" s="15" t="s">
        <v>30</v>
      </c>
      <c r="AX597" s="15" t="s">
        <v>75</v>
      </c>
      <c r="AY597" s="195" t="s">
        <v>203</v>
      </c>
    </row>
    <row r="598" spans="1:65" s="13" customFormat="1">
      <c r="B598" s="177"/>
      <c r="D598" s="178" t="s">
        <v>548</v>
      </c>
      <c r="E598" s="179" t="s">
        <v>1</v>
      </c>
      <c r="F598" s="180" t="s">
        <v>2464</v>
      </c>
      <c r="H598" s="181">
        <v>0.41</v>
      </c>
      <c r="I598" s="182"/>
      <c r="L598" s="177"/>
      <c r="M598" s="183"/>
      <c r="N598" s="184"/>
      <c r="O598" s="184"/>
      <c r="P598" s="184"/>
      <c r="Q598" s="184"/>
      <c r="R598" s="184"/>
      <c r="S598" s="184"/>
      <c r="T598" s="185"/>
      <c r="AT598" s="179" t="s">
        <v>548</v>
      </c>
      <c r="AU598" s="179" t="s">
        <v>91</v>
      </c>
      <c r="AV598" s="13" t="s">
        <v>91</v>
      </c>
      <c r="AW598" s="13" t="s">
        <v>30</v>
      </c>
      <c r="AX598" s="13" t="s">
        <v>75</v>
      </c>
      <c r="AY598" s="179" t="s">
        <v>203</v>
      </c>
    </row>
    <row r="599" spans="1:65" s="13" customFormat="1">
      <c r="B599" s="177"/>
      <c r="D599" s="178" t="s">
        <v>548</v>
      </c>
      <c r="E599" s="179" t="s">
        <v>1</v>
      </c>
      <c r="F599" s="180" t="s">
        <v>2464</v>
      </c>
      <c r="H599" s="181">
        <v>0.41</v>
      </c>
      <c r="I599" s="182"/>
      <c r="L599" s="177"/>
      <c r="M599" s="183"/>
      <c r="N599" s="184"/>
      <c r="O599" s="184"/>
      <c r="P599" s="184"/>
      <c r="Q599" s="184"/>
      <c r="R599" s="184"/>
      <c r="S599" s="184"/>
      <c r="T599" s="185"/>
      <c r="AT599" s="179" t="s">
        <v>548</v>
      </c>
      <c r="AU599" s="179" t="s">
        <v>91</v>
      </c>
      <c r="AV599" s="13" t="s">
        <v>91</v>
      </c>
      <c r="AW599" s="13" t="s">
        <v>30</v>
      </c>
      <c r="AX599" s="13" t="s">
        <v>75</v>
      </c>
      <c r="AY599" s="179" t="s">
        <v>203</v>
      </c>
    </row>
    <row r="600" spans="1:65" s="13" customFormat="1">
      <c r="B600" s="177"/>
      <c r="D600" s="178" t="s">
        <v>548</v>
      </c>
      <c r="E600" s="179" t="s">
        <v>1</v>
      </c>
      <c r="F600" s="180" t="s">
        <v>2465</v>
      </c>
      <c r="H600" s="181">
        <v>0.46</v>
      </c>
      <c r="I600" s="182"/>
      <c r="L600" s="177"/>
      <c r="M600" s="183"/>
      <c r="N600" s="184"/>
      <c r="O600" s="184"/>
      <c r="P600" s="184"/>
      <c r="Q600" s="184"/>
      <c r="R600" s="184"/>
      <c r="S600" s="184"/>
      <c r="T600" s="185"/>
      <c r="AT600" s="179" t="s">
        <v>548</v>
      </c>
      <c r="AU600" s="179" t="s">
        <v>91</v>
      </c>
      <c r="AV600" s="13" t="s">
        <v>91</v>
      </c>
      <c r="AW600" s="13" t="s">
        <v>30</v>
      </c>
      <c r="AX600" s="13" t="s">
        <v>75</v>
      </c>
      <c r="AY600" s="179" t="s">
        <v>203</v>
      </c>
    </row>
    <row r="601" spans="1:65" s="13" customFormat="1">
      <c r="B601" s="177"/>
      <c r="D601" s="178" t="s">
        <v>548</v>
      </c>
      <c r="E601" s="179" t="s">
        <v>1</v>
      </c>
      <c r="F601" s="180" t="s">
        <v>2465</v>
      </c>
      <c r="H601" s="181">
        <v>0.46</v>
      </c>
      <c r="I601" s="182"/>
      <c r="L601" s="177"/>
      <c r="M601" s="183"/>
      <c r="N601" s="184"/>
      <c r="O601" s="184"/>
      <c r="P601" s="184"/>
      <c r="Q601" s="184"/>
      <c r="R601" s="184"/>
      <c r="S601" s="184"/>
      <c r="T601" s="185"/>
      <c r="AT601" s="179" t="s">
        <v>548</v>
      </c>
      <c r="AU601" s="179" t="s">
        <v>91</v>
      </c>
      <c r="AV601" s="13" t="s">
        <v>91</v>
      </c>
      <c r="AW601" s="13" t="s">
        <v>30</v>
      </c>
      <c r="AX601" s="13" t="s">
        <v>75</v>
      </c>
      <c r="AY601" s="179" t="s">
        <v>203</v>
      </c>
    </row>
    <row r="602" spans="1:65" s="16" customFormat="1">
      <c r="B602" s="201"/>
      <c r="D602" s="178" t="s">
        <v>548</v>
      </c>
      <c r="E602" s="202" t="s">
        <v>1</v>
      </c>
      <c r="F602" s="203" t="s">
        <v>576</v>
      </c>
      <c r="H602" s="204">
        <v>1.74</v>
      </c>
      <c r="I602" s="205"/>
      <c r="L602" s="201"/>
      <c r="M602" s="206"/>
      <c r="N602" s="207"/>
      <c r="O602" s="207"/>
      <c r="P602" s="207"/>
      <c r="Q602" s="207"/>
      <c r="R602" s="207"/>
      <c r="S602" s="207"/>
      <c r="T602" s="208"/>
      <c r="AT602" s="202" t="s">
        <v>548</v>
      </c>
      <c r="AU602" s="202" t="s">
        <v>91</v>
      </c>
      <c r="AV602" s="16" t="s">
        <v>215</v>
      </c>
      <c r="AW602" s="16" t="s">
        <v>30</v>
      </c>
      <c r="AX602" s="16" t="s">
        <v>75</v>
      </c>
      <c r="AY602" s="202" t="s">
        <v>203</v>
      </c>
    </row>
    <row r="603" spans="1:65" s="14" customFormat="1">
      <c r="B603" s="186"/>
      <c r="D603" s="178" t="s">
        <v>548</v>
      </c>
      <c r="E603" s="187" t="s">
        <v>1</v>
      </c>
      <c r="F603" s="188" t="s">
        <v>2466</v>
      </c>
      <c r="H603" s="189">
        <v>1.74</v>
      </c>
      <c r="I603" s="190"/>
      <c r="L603" s="186"/>
      <c r="M603" s="191"/>
      <c r="N603" s="192"/>
      <c r="O603" s="192"/>
      <c r="P603" s="192"/>
      <c r="Q603" s="192"/>
      <c r="R603" s="192"/>
      <c r="S603" s="192"/>
      <c r="T603" s="193"/>
      <c r="AT603" s="187" t="s">
        <v>548</v>
      </c>
      <c r="AU603" s="187" t="s">
        <v>91</v>
      </c>
      <c r="AV603" s="14" t="s">
        <v>208</v>
      </c>
      <c r="AW603" s="14" t="s">
        <v>30</v>
      </c>
      <c r="AX603" s="14" t="s">
        <v>83</v>
      </c>
      <c r="AY603" s="187" t="s">
        <v>203</v>
      </c>
    </row>
    <row r="604" spans="1:65" s="2" customFormat="1" ht="21.75" customHeight="1">
      <c r="A604" s="33"/>
      <c r="B604" s="154"/>
      <c r="C604" s="212" t="s">
        <v>450</v>
      </c>
      <c r="D604" s="212" t="s">
        <v>836</v>
      </c>
      <c r="E604" s="213" t="s">
        <v>2467</v>
      </c>
      <c r="F604" s="214" t="s">
        <v>2468</v>
      </c>
      <c r="G604" s="215" t="s">
        <v>221</v>
      </c>
      <c r="H604" s="216">
        <v>1.74</v>
      </c>
      <c r="I604" s="217"/>
      <c r="J604" s="218">
        <f>ROUND(I604*H604,2)</f>
        <v>0</v>
      </c>
      <c r="K604" s="219"/>
      <c r="L604" s="220"/>
      <c r="M604" s="221" t="s">
        <v>1</v>
      </c>
      <c r="N604" s="222" t="s">
        <v>41</v>
      </c>
      <c r="O604" s="62"/>
      <c r="P604" s="165">
        <f>O604*H604</f>
        <v>0</v>
      </c>
      <c r="Q604" s="165">
        <v>8.2000000000000003E-2</v>
      </c>
      <c r="R604" s="165">
        <f>Q604*H604</f>
        <v>0.14268</v>
      </c>
      <c r="S604" s="165">
        <v>0</v>
      </c>
      <c r="T604" s="166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67" t="s">
        <v>262</v>
      </c>
      <c r="AT604" s="167" t="s">
        <v>836</v>
      </c>
      <c r="AU604" s="167" t="s">
        <v>91</v>
      </c>
      <c r="AY604" s="18" t="s">
        <v>203</v>
      </c>
      <c r="BE604" s="168">
        <f>IF(N604="základná",J604,0)</f>
        <v>0</v>
      </c>
      <c r="BF604" s="168">
        <f>IF(N604="znížená",J604,0)</f>
        <v>0</v>
      </c>
      <c r="BG604" s="168">
        <f>IF(N604="zákl. prenesená",J604,0)</f>
        <v>0</v>
      </c>
      <c r="BH604" s="168">
        <f>IF(N604="zníž. prenesená",J604,0)</f>
        <v>0</v>
      </c>
      <c r="BI604" s="168">
        <f>IF(N604="nulová",J604,0)</f>
        <v>0</v>
      </c>
      <c r="BJ604" s="18" t="s">
        <v>91</v>
      </c>
      <c r="BK604" s="168">
        <f>ROUND(I604*H604,2)</f>
        <v>0</v>
      </c>
      <c r="BL604" s="18" t="s">
        <v>226</v>
      </c>
      <c r="BM604" s="167" t="s">
        <v>2469</v>
      </c>
    </row>
    <row r="605" spans="1:65" s="15" customFormat="1">
      <c r="B605" s="194"/>
      <c r="D605" s="178" t="s">
        <v>548</v>
      </c>
      <c r="E605" s="195" t="s">
        <v>1</v>
      </c>
      <c r="F605" s="196" t="s">
        <v>2463</v>
      </c>
      <c r="H605" s="195" t="s">
        <v>1</v>
      </c>
      <c r="I605" s="197"/>
      <c r="L605" s="194"/>
      <c r="M605" s="198"/>
      <c r="N605" s="199"/>
      <c r="O605" s="199"/>
      <c r="P605" s="199"/>
      <c r="Q605" s="199"/>
      <c r="R605" s="199"/>
      <c r="S605" s="199"/>
      <c r="T605" s="200"/>
      <c r="AT605" s="195" t="s">
        <v>548</v>
      </c>
      <c r="AU605" s="195" t="s">
        <v>91</v>
      </c>
      <c r="AV605" s="15" t="s">
        <v>83</v>
      </c>
      <c r="AW605" s="15" t="s">
        <v>30</v>
      </c>
      <c r="AX605" s="15" t="s">
        <v>75</v>
      </c>
      <c r="AY605" s="195" t="s">
        <v>203</v>
      </c>
    </row>
    <row r="606" spans="1:65" s="13" customFormat="1">
      <c r="B606" s="177"/>
      <c r="D606" s="178" t="s">
        <v>548</v>
      </c>
      <c r="E606" s="179" t="s">
        <v>1</v>
      </c>
      <c r="F606" s="180" t="s">
        <v>2464</v>
      </c>
      <c r="H606" s="181">
        <v>0.41</v>
      </c>
      <c r="I606" s="182"/>
      <c r="L606" s="177"/>
      <c r="M606" s="183"/>
      <c r="N606" s="184"/>
      <c r="O606" s="184"/>
      <c r="P606" s="184"/>
      <c r="Q606" s="184"/>
      <c r="R606" s="184"/>
      <c r="S606" s="184"/>
      <c r="T606" s="185"/>
      <c r="AT606" s="179" t="s">
        <v>548</v>
      </c>
      <c r="AU606" s="179" t="s">
        <v>91</v>
      </c>
      <c r="AV606" s="13" t="s">
        <v>91</v>
      </c>
      <c r="AW606" s="13" t="s">
        <v>30</v>
      </c>
      <c r="AX606" s="13" t="s">
        <v>75</v>
      </c>
      <c r="AY606" s="179" t="s">
        <v>203</v>
      </c>
    </row>
    <row r="607" spans="1:65" s="13" customFormat="1">
      <c r="B607" s="177"/>
      <c r="D607" s="178" t="s">
        <v>548</v>
      </c>
      <c r="E607" s="179" t="s">
        <v>1</v>
      </c>
      <c r="F607" s="180" t="s">
        <v>2464</v>
      </c>
      <c r="H607" s="181">
        <v>0.41</v>
      </c>
      <c r="I607" s="182"/>
      <c r="L607" s="177"/>
      <c r="M607" s="183"/>
      <c r="N607" s="184"/>
      <c r="O607" s="184"/>
      <c r="P607" s="184"/>
      <c r="Q607" s="184"/>
      <c r="R607" s="184"/>
      <c r="S607" s="184"/>
      <c r="T607" s="185"/>
      <c r="AT607" s="179" t="s">
        <v>548</v>
      </c>
      <c r="AU607" s="179" t="s">
        <v>91</v>
      </c>
      <c r="AV607" s="13" t="s">
        <v>91</v>
      </c>
      <c r="AW607" s="13" t="s">
        <v>30</v>
      </c>
      <c r="AX607" s="13" t="s">
        <v>75</v>
      </c>
      <c r="AY607" s="179" t="s">
        <v>203</v>
      </c>
    </row>
    <row r="608" spans="1:65" s="13" customFormat="1">
      <c r="B608" s="177"/>
      <c r="D608" s="178" t="s">
        <v>548</v>
      </c>
      <c r="E608" s="179" t="s">
        <v>1</v>
      </c>
      <c r="F608" s="180" t="s">
        <v>2465</v>
      </c>
      <c r="H608" s="181">
        <v>0.46</v>
      </c>
      <c r="I608" s="182"/>
      <c r="L608" s="177"/>
      <c r="M608" s="183"/>
      <c r="N608" s="184"/>
      <c r="O608" s="184"/>
      <c r="P608" s="184"/>
      <c r="Q608" s="184"/>
      <c r="R608" s="184"/>
      <c r="S608" s="184"/>
      <c r="T608" s="185"/>
      <c r="AT608" s="179" t="s">
        <v>548</v>
      </c>
      <c r="AU608" s="179" t="s">
        <v>91</v>
      </c>
      <c r="AV608" s="13" t="s">
        <v>91</v>
      </c>
      <c r="AW608" s="13" t="s">
        <v>30</v>
      </c>
      <c r="AX608" s="13" t="s">
        <v>75</v>
      </c>
      <c r="AY608" s="179" t="s">
        <v>203</v>
      </c>
    </row>
    <row r="609" spans="1:65" s="13" customFormat="1">
      <c r="B609" s="177"/>
      <c r="D609" s="178" t="s">
        <v>548</v>
      </c>
      <c r="E609" s="179" t="s">
        <v>1</v>
      </c>
      <c r="F609" s="180" t="s">
        <v>2465</v>
      </c>
      <c r="H609" s="181">
        <v>0.46</v>
      </c>
      <c r="I609" s="182"/>
      <c r="L609" s="177"/>
      <c r="M609" s="183"/>
      <c r="N609" s="184"/>
      <c r="O609" s="184"/>
      <c r="P609" s="184"/>
      <c r="Q609" s="184"/>
      <c r="R609" s="184"/>
      <c r="S609" s="184"/>
      <c r="T609" s="185"/>
      <c r="AT609" s="179" t="s">
        <v>548</v>
      </c>
      <c r="AU609" s="179" t="s">
        <v>91</v>
      </c>
      <c r="AV609" s="13" t="s">
        <v>91</v>
      </c>
      <c r="AW609" s="13" t="s">
        <v>30</v>
      </c>
      <c r="AX609" s="13" t="s">
        <v>75</v>
      </c>
      <c r="AY609" s="179" t="s">
        <v>203</v>
      </c>
    </row>
    <row r="610" spans="1:65" s="16" customFormat="1">
      <c r="B610" s="201"/>
      <c r="D610" s="178" t="s">
        <v>548</v>
      </c>
      <c r="E610" s="202" t="s">
        <v>1</v>
      </c>
      <c r="F610" s="203" t="s">
        <v>576</v>
      </c>
      <c r="H610" s="204">
        <v>1.74</v>
      </c>
      <c r="I610" s="205"/>
      <c r="L610" s="201"/>
      <c r="M610" s="206"/>
      <c r="N610" s="207"/>
      <c r="O610" s="207"/>
      <c r="P610" s="207"/>
      <c r="Q610" s="207"/>
      <c r="R610" s="207"/>
      <c r="S610" s="207"/>
      <c r="T610" s="208"/>
      <c r="AT610" s="202" t="s">
        <v>548</v>
      </c>
      <c r="AU610" s="202" t="s">
        <v>91</v>
      </c>
      <c r="AV610" s="16" t="s">
        <v>215</v>
      </c>
      <c r="AW610" s="16" t="s">
        <v>30</v>
      </c>
      <c r="AX610" s="16" t="s">
        <v>75</v>
      </c>
      <c r="AY610" s="202" t="s">
        <v>203</v>
      </c>
    </row>
    <row r="611" spans="1:65" s="15" customFormat="1">
      <c r="B611" s="194"/>
      <c r="D611" s="178" t="s">
        <v>548</v>
      </c>
      <c r="E611" s="195" t="s">
        <v>1</v>
      </c>
      <c r="F611" s="196" t="s">
        <v>2470</v>
      </c>
      <c r="H611" s="195" t="s">
        <v>1</v>
      </c>
      <c r="I611" s="197"/>
      <c r="L611" s="194"/>
      <c r="M611" s="198"/>
      <c r="N611" s="199"/>
      <c r="O611" s="199"/>
      <c r="P611" s="199"/>
      <c r="Q611" s="199"/>
      <c r="R611" s="199"/>
      <c r="S611" s="199"/>
      <c r="T611" s="200"/>
      <c r="AT611" s="195" t="s">
        <v>548</v>
      </c>
      <c r="AU611" s="195" t="s">
        <v>91</v>
      </c>
      <c r="AV611" s="15" t="s">
        <v>83</v>
      </c>
      <c r="AW611" s="15" t="s">
        <v>30</v>
      </c>
      <c r="AX611" s="15" t="s">
        <v>75</v>
      </c>
      <c r="AY611" s="195" t="s">
        <v>203</v>
      </c>
    </row>
    <row r="612" spans="1:65" s="14" customFormat="1">
      <c r="B612" s="186"/>
      <c r="D612" s="178" t="s">
        <v>548</v>
      </c>
      <c r="E612" s="187" t="s">
        <v>1</v>
      </c>
      <c r="F612" s="188" t="s">
        <v>550</v>
      </c>
      <c r="H612" s="189">
        <v>1.74</v>
      </c>
      <c r="I612" s="190"/>
      <c r="L612" s="186"/>
      <c r="M612" s="191"/>
      <c r="N612" s="192"/>
      <c r="O612" s="192"/>
      <c r="P612" s="192"/>
      <c r="Q612" s="192"/>
      <c r="R612" s="192"/>
      <c r="S612" s="192"/>
      <c r="T612" s="193"/>
      <c r="AT612" s="187" t="s">
        <v>548</v>
      </c>
      <c r="AU612" s="187" t="s">
        <v>91</v>
      </c>
      <c r="AV612" s="14" t="s">
        <v>208</v>
      </c>
      <c r="AW612" s="14" t="s">
        <v>30</v>
      </c>
      <c r="AX612" s="14" t="s">
        <v>83</v>
      </c>
      <c r="AY612" s="187" t="s">
        <v>203</v>
      </c>
    </row>
    <row r="613" spans="1:65" s="2" customFormat="1" ht="21.75" customHeight="1">
      <c r="A613" s="33"/>
      <c r="B613" s="154"/>
      <c r="C613" s="155" t="s">
        <v>324</v>
      </c>
      <c r="D613" s="155" t="s">
        <v>204</v>
      </c>
      <c r="E613" s="156" t="s">
        <v>2471</v>
      </c>
      <c r="F613" s="157" t="s">
        <v>2472</v>
      </c>
      <c r="G613" s="158" t="s">
        <v>221</v>
      </c>
      <c r="H613" s="159">
        <v>1.1559999999999999</v>
      </c>
      <c r="I613" s="160"/>
      <c r="J613" s="161">
        <f>ROUND(I613*H613,2)</f>
        <v>0</v>
      </c>
      <c r="K613" s="162"/>
      <c r="L613" s="34"/>
      <c r="M613" s="163" t="s">
        <v>1</v>
      </c>
      <c r="N613" s="164" t="s">
        <v>41</v>
      </c>
      <c r="O613" s="62"/>
      <c r="P613" s="165">
        <f>O613*H613</f>
        <v>0</v>
      </c>
      <c r="Q613" s="165">
        <v>2.6530000000000001E-2</v>
      </c>
      <c r="R613" s="165">
        <f>Q613*H613</f>
        <v>3.066868E-2</v>
      </c>
      <c r="S613" s="165">
        <v>0</v>
      </c>
      <c r="T613" s="166">
        <f>S613*H613</f>
        <v>0</v>
      </c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R613" s="167" t="s">
        <v>226</v>
      </c>
      <c r="AT613" s="167" t="s">
        <v>204</v>
      </c>
      <c r="AU613" s="167" t="s">
        <v>91</v>
      </c>
      <c r="AY613" s="18" t="s">
        <v>203</v>
      </c>
      <c r="BE613" s="168">
        <f>IF(N613="základná",J613,0)</f>
        <v>0</v>
      </c>
      <c r="BF613" s="168">
        <f>IF(N613="znížená",J613,0)</f>
        <v>0</v>
      </c>
      <c r="BG613" s="168">
        <f>IF(N613="zákl. prenesená",J613,0)</f>
        <v>0</v>
      </c>
      <c r="BH613" s="168">
        <f>IF(N613="zníž. prenesená",J613,0)</f>
        <v>0</v>
      </c>
      <c r="BI613" s="168">
        <f>IF(N613="nulová",J613,0)</f>
        <v>0</v>
      </c>
      <c r="BJ613" s="18" t="s">
        <v>91</v>
      </c>
      <c r="BK613" s="168">
        <f>ROUND(I613*H613,2)</f>
        <v>0</v>
      </c>
      <c r="BL613" s="18" t="s">
        <v>226</v>
      </c>
      <c r="BM613" s="167" t="s">
        <v>2473</v>
      </c>
    </row>
    <row r="614" spans="1:65" s="15" customFormat="1">
      <c r="B614" s="194"/>
      <c r="D614" s="178" t="s">
        <v>548</v>
      </c>
      <c r="E614" s="195" t="s">
        <v>1</v>
      </c>
      <c r="F614" s="196" t="s">
        <v>2474</v>
      </c>
      <c r="H614" s="195" t="s">
        <v>1</v>
      </c>
      <c r="I614" s="197"/>
      <c r="L614" s="194"/>
      <c r="M614" s="198"/>
      <c r="N614" s="199"/>
      <c r="O614" s="199"/>
      <c r="P614" s="199"/>
      <c r="Q614" s="199"/>
      <c r="R614" s="199"/>
      <c r="S614" s="199"/>
      <c r="T614" s="200"/>
      <c r="AT614" s="195" t="s">
        <v>548</v>
      </c>
      <c r="AU614" s="195" t="s">
        <v>91</v>
      </c>
      <c r="AV614" s="15" t="s">
        <v>83</v>
      </c>
      <c r="AW614" s="15" t="s">
        <v>30</v>
      </c>
      <c r="AX614" s="15" t="s">
        <v>75</v>
      </c>
      <c r="AY614" s="195" t="s">
        <v>203</v>
      </c>
    </row>
    <row r="615" spans="1:65" s="13" customFormat="1">
      <c r="B615" s="177"/>
      <c r="D615" s="178" t="s">
        <v>548</v>
      </c>
      <c r="E615" s="179" t="s">
        <v>1</v>
      </c>
      <c r="F615" s="180" t="s">
        <v>2475</v>
      </c>
      <c r="H615" s="181">
        <v>0.26400000000000001</v>
      </c>
      <c r="I615" s="182"/>
      <c r="L615" s="177"/>
      <c r="M615" s="183"/>
      <c r="N615" s="184"/>
      <c r="O615" s="184"/>
      <c r="P615" s="184"/>
      <c r="Q615" s="184"/>
      <c r="R615" s="184"/>
      <c r="S615" s="184"/>
      <c r="T615" s="185"/>
      <c r="AT615" s="179" t="s">
        <v>548</v>
      </c>
      <c r="AU615" s="179" t="s">
        <v>91</v>
      </c>
      <c r="AV615" s="13" t="s">
        <v>91</v>
      </c>
      <c r="AW615" s="13" t="s">
        <v>30</v>
      </c>
      <c r="AX615" s="13" t="s">
        <v>75</v>
      </c>
      <c r="AY615" s="179" t="s">
        <v>203</v>
      </c>
    </row>
    <row r="616" spans="1:65" s="13" customFormat="1">
      <c r="B616" s="177"/>
      <c r="D616" s="178" t="s">
        <v>548</v>
      </c>
      <c r="E616" s="179" t="s">
        <v>1</v>
      </c>
      <c r="F616" s="180" t="s">
        <v>2475</v>
      </c>
      <c r="H616" s="181">
        <v>0.26400000000000001</v>
      </c>
      <c r="I616" s="182"/>
      <c r="L616" s="177"/>
      <c r="M616" s="183"/>
      <c r="N616" s="184"/>
      <c r="O616" s="184"/>
      <c r="P616" s="184"/>
      <c r="Q616" s="184"/>
      <c r="R616" s="184"/>
      <c r="S616" s="184"/>
      <c r="T616" s="185"/>
      <c r="AT616" s="179" t="s">
        <v>548</v>
      </c>
      <c r="AU616" s="179" t="s">
        <v>91</v>
      </c>
      <c r="AV616" s="13" t="s">
        <v>91</v>
      </c>
      <c r="AW616" s="13" t="s">
        <v>30</v>
      </c>
      <c r="AX616" s="13" t="s">
        <v>75</v>
      </c>
      <c r="AY616" s="179" t="s">
        <v>203</v>
      </c>
    </row>
    <row r="617" spans="1:65" s="15" customFormat="1">
      <c r="B617" s="194"/>
      <c r="D617" s="178" t="s">
        <v>548</v>
      </c>
      <c r="E617" s="195" t="s">
        <v>1</v>
      </c>
      <c r="F617" s="196" t="s">
        <v>2476</v>
      </c>
      <c r="H617" s="195" t="s">
        <v>1</v>
      </c>
      <c r="I617" s="197"/>
      <c r="L617" s="194"/>
      <c r="M617" s="198"/>
      <c r="N617" s="199"/>
      <c r="O617" s="199"/>
      <c r="P617" s="199"/>
      <c r="Q617" s="199"/>
      <c r="R617" s="199"/>
      <c r="S617" s="199"/>
      <c r="T617" s="200"/>
      <c r="AT617" s="195" t="s">
        <v>548</v>
      </c>
      <c r="AU617" s="195" t="s">
        <v>91</v>
      </c>
      <c r="AV617" s="15" t="s">
        <v>83</v>
      </c>
      <c r="AW617" s="15" t="s">
        <v>30</v>
      </c>
      <c r="AX617" s="15" t="s">
        <v>75</v>
      </c>
      <c r="AY617" s="195" t="s">
        <v>203</v>
      </c>
    </row>
    <row r="618" spans="1:65" s="13" customFormat="1">
      <c r="B618" s="177"/>
      <c r="D618" s="178" t="s">
        <v>548</v>
      </c>
      <c r="E618" s="179" t="s">
        <v>1</v>
      </c>
      <c r="F618" s="180" t="s">
        <v>2477</v>
      </c>
      <c r="H618" s="181">
        <v>0.314</v>
      </c>
      <c r="I618" s="182"/>
      <c r="L618" s="177"/>
      <c r="M618" s="183"/>
      <c r="N618" s="184"/>
      <c r="O618" s="184"/>
      <c r="P618" s="184"/>
      <c r="Q618" s="184"/>
      <c r="R618" s="184"/>
      <c r="S618" s="184"/>
      <c r="T618" s="185"/>
      <c r="AT618" s="179" t="s">
        <v>548</v>
      </c>
      <c r="AU618" s="179" t="s">
        <v>91</v>
      </c>
      <c r="AV618" s="13" t="s">
        <v>91</v>
      </c>
      <c r="AW618" s="13" t="s">
        <v>30</v>
      </c>
      <c r="AX618" s="13" t="s">
        <v>75</v>
      </c>
      <c r="AY618" s="179" t="s">
        <v>203</v>
      </c>
    </row>
    <row r="619" spans="1:65" s="13" customFormat="1">
      <c r="B619" s="177"/>
      <c r="D619" s="178" t="s">
        <v>548</v>
      </c>
      <c r="E619" s="179" t="s">
        <v>1</v>
      </c>
      <c r="F619" s="180" t="s">
        <v>2477</v>
      </c>
      <c r="H619" s="181">
        <v>0.314</v>
      </c>
      <c r="I619" s="182"/>
      <c r="L619" s="177"/>
      <c r="M619" s="183"/>
      <c r="N619" s="184"/>
      <c r="O619" s="184"/>
      <c r="P619" s="184"/>
      <c r="Q619" s="184"/>
      <c r="R619" s="184"/>
      <c r="S619" s="184"/>
      <c r="T619" s="185"/>
      <c r="AT619" s="179" t="s">
        <v>548</v>
      </c>
      <c r="AU619" s="179" t="s">
        <v>91</v>
      </c>
      <c r="AV619" s="13" t="s">
        <v>91</v>
      </c>
      <c r="AW619" s="13" t="s">
        <v>30</v>
      </c>
      <c r="AX619" s="13" t="s">
        <v>75</v>
      </c>
      <c r="AY619" s="179" t="s">
        <v>203</v>
      </c>
    </row>
    <row r="620" spans="1:65" s="16" customFormat="1">
      <c r="B620" s="201"/>
      <c r="D620" s="178" t="s">
        <v>548</v>
      </c>
      <c r="E620" s="202" t="s">
        <v>1</v>
      </c>
      <c r="F620" s="203" t="s">
        <v>576</v>
      </c>
      <c r="H620" s="204">
        <v>1.1560000000000001</v>
      </c>
      <c r="I620" s="205"/>
      <c r="L620" s="201"/>
      <c r="M620" s="206"/>
      <c r="N620" s="207"/>
      <c r="O620" s="207"/>
      <c r="P620" s="207"/>
      <c r="Q620" s="207"/>
      <c r="R620" s="207"/>
      <c r="S620" s="207"/>
      <c r="T620" s="208"/>
      <c r="AT620" s="202" t="s">
        <v>548</v>
      </c>
      <c r="AU620" s="202" t="s">
        <v>91</v>
      </c>
      <c r="AV620" s="16" t="s">
        <v>215</v>
      </c>
      <c r="AW620" s="16" t="s">
        <v>30</v>
      </c>
      <c r="AX620" s="16" t="s">
        <v>75</v>
      </c>
      <c r="AY620" s="202" t="s">
        <v>203</v>
      </c>
    </row>
    <row r="621" spans="1:65" s="14" customFormat="1">
      <c r="B621" s="186"/>
      <c r="D621" s="178" t="s">
        <v>548</v>
      </c>
      <c r="E621" s="187" t="s">
        <v>1</v>
      </c>
      <c r="F621" s="188" t="s">
        <v>2478</v>
      </c>
      <c r="H621" s="189">
        <v>1.1560000000000001</v>
      </c>
      <c r="I621" s="190"/>
      <c r="L621" s="186"/>
      <c r="M621" s="191"/>
      <c r="N621" s="192"/>
      <c r="O621" s="192"/>
      <c r="P621" s="192"/>
      <c r="Q621" s="192"/>
      <c r="R621" s="192"/>
      <c r="S621" s="192"/>
      <c r="T621" s="193"/>
      <c r="AT621" s="187" t="s">
        <v>548</v>
      </c>
      <c r="AU621" s="187" t="s">
        <v>91</v>
      </c>
      <c r="AV621" s="14" t="s">
        <v>208</v>
      </c>
      <c r="AW621" s="14" t="s">
        <v>30</v>
      </c>
      <c r="AX621" s="14" t="s">
        <v>83</v>
      </c>
      <c r="AY621" s="187" t="s">
        <v>203</v>
      </c>
    </row>
    <row r="622" spans="1:65" s="2" customFormat="1" ht="16.5" customHeight="1">
      <c r="A622" s="33"/>
      <c r="B622" s="154"/>
      <c r="C622" s="212" t="s">
        <v>457</v>
      </c>
      <c r="D622" s="212" t="s">
        <v>836</v>
      </c>
      <c r="E622" s="213" t="s">
        <v>2479</v>
      </c>
      <c r="F622" s="214" t="s">
        <v>2480</v>
      </c>
      <c r="G622" s="215" t="s">
        <v>221</v>
      </c>
      <c r="H622" s="216">
        <v>1.1559999999999999</v>
      </c>
      <c r="I622" s="217"/>
      <c r="J622" s="218">
        <f>ROUND(I622*H622,2)</f>
        <v>0</v>
      </c>
      <c r="K622" s="219"/>
      <c r="L622" s="220"/>
      <c r="M622" s="221" t="s">
        <v>1</v>
      </c>
      <c r="N622" s="222" t="s">
        <v>41</v>
      </c>
      <c r="O622" s="62"/>
      <c r="P622" s="165">
        <f>O622*H622</f>
        <v>0</v>
      </c>
      <c r="Q622" s="165">
        <v>8.2000000000000003E-2</v>
      </c>
      <c r="R622" s="165">
        <f>Q622*H622</f>
        <v>9.4792000000000001E-2</v>
      </c>
      <c r="S622" s="165">
        <v>0</v>
      </c>
      <c r="T622" s="166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67" t="s">
        <v>262</v>
      </c>
      <c r="AT622" s="167" t="s">
        <v>836</v>
      </c>
      <c r="AU622" s="167" t="s">
        <v>91</v>
      </c>
      <c r="AY622" s="18" t="s">
        <v>203</v>
      </c>
      <c r="BE622" s="168">
        <f>IF(N622="základná",J622,0)</f>
        <v>0</v>
      </c>
      <c r="BF622" s="168">
        <f>IF(N622="znížená",J622,0)</f>
        <v>0</v>
      </c>
      <c r="BG622" s="168">
        <f>IF(N622="zákl. prenesená",J622,0)</f>
        <v>0</v>
      </c>
      <c r="BH622" s="168">
        <f>IF(N622="zníž. prenesená",J622,0)</f>
        <v>0</v>
      </c>
      <c r="BI622" s="168">
        <f>IF(N622="nulová",J622,0)</f>
        <v>0</v>
      </c>
      <c r="BJ622" s="18" t="s">
        <v>91</v>
      </c>
      <c r="BK622" s="168">
        <f>ROUND(I622*H622,2)</f>
        <v>0</v>
      </c>
      <c r="BL622" s="18" t="s">
        <v>226</v>
      </c>
      <c r="BM622" s="167" t="s">
        <v>2481</v>
      </c>
    </row>
    <row r="623" spans="1:65" s="15" customFormat="1">
      <c r="B623" s="194"/>
      <c r="D623" s="178" t="s">
        <v>548</v>
      </c>
      <c r="E623" s="195" t="s">
        <v>1</v>
      </c>
      <c r="F623" s="196" t="s">
        <v>2474</v>
      </c>
      <c r="H623" s="195" t="s">
        <v>1</v>
      </c>
      <c r="I623" s="197"/>
      <c r="L623" s="194"/>
      <c r="M623" s="198"/>
      <c r="N623" s="199"/>
      <c r="O623" s="199"/>
      <c r="P623" s="199"/>
      <c r="Q623" s="199"/>
      <c r="R623" s="199"/>
      <c r="S623" s="199"/>
      <c r="T623" s="200"/>
      <c r="AT623" s="195" t="s">
        <v>548</v>
      </c>
      <c r="AU623" s="195" t="s">
        <v>91</v>
      </c>
      <c r="AV623" s="15" t="s">
        <v>83</v>
      </c>
      <c r="AW623" s="15" t="s">
        <v>30</v>
      </c>
      <c r="AX623" s="15" t="s">
        <v>75</v>
      </c>
      <c r="AY623" s="195" t="s">
        <v>203</v>
      </c>
    </row>
    <row r="624" spans="1:65" s="13" customFormat="1">
      <c r="B624" s="177"/>
      <c r="D624" s="178" t="s">
        <v>548</v>
      </c>
      <c r="E624" s="179" t="s">
        <v>1</v>
      </c>
      <c r="F624" s="180" t="s">
        <v>2475</v>
      </c>
      <c r="H624" s="181">
        <v>0.26400000000000001</v>
      </c>
      <c r="I624" s="182"/>
      <c r="L624" s="177"/>
      <c r="M624" s="183"/>
      <c r="N624" s="184"/>
      <c r="O624" s="184"/>
      <c r="P624" s="184"/>
      <c r="Q624" s="184"/>
      <c r="R624" s="184"/>
      <c r="S624" s="184"/>
      <c r="T624" s="185"/>
      <c r="AT624" s="179" t="s">
        <v>548</v>
      </c>
      <c r="AU624" s="179" t="s">
        <v>91</v>
      </c>
      <c r="AV624" s="13" t="s">
        <v>91</v>
      </c>
      <c r="AW624" s="13" t="s">
        <v>30</v>
      </c>
      <c r="AX624" s="13" t="s">
        <v>75</v>
      </c>
      <c r="AY624" s="179" t="s">
        <v>203</v>
      </c>
    </row>
    <row r="625" spans="1:65" s="13" customFormat="1">
      <c r="B625" s="177"/>
      <c r="D625" s="178" t="s">
        <v>548</v>
      </c>
      <c r="E625" s="179" t="s">
        <v>1</v>
      </c>
      <c r="F625" s="180" t="s">
        <v>2475</v>
      </c>
      <c r="H625" s="181">
        <v>0.26400000000000001</v>
      </c>
      <c r="I625" s="182"/>
      <c r="L625" s="177"/>
      <c r="M625" s="183"/>
      <c r="N625" s="184"/>
      <c r="O625" s="184"/>
      <c r="P625" s="184"/>
      <c r="Q625" s="184"/>
      <c r="R625" s="184"/>
      <c r="S625" s="184"/>
      <c r="T625" s="185"/>
      <c r="AT625" s="179" t="s">
        <v>548</v>
      </c>
      <c r="AU625" s="179" t="s">
        <v>91</v>
      </c>
      <c r="AV625" s="13" t="s">
        <v>91</v>
      </c>
      <c r="AW625" s="13" t="s">
        <v>30</v>
      </c>
      <c r="AX625" s="13" t="s">
        <v>75</v>
      </c>
      <c r="AY625" s="179" t="s">
        <v>203</v>
      </c>
    </row>
    <row r="626" spans="1:65" s="15" customFormat="1">
      <c r="B626" s="194"/>
      <c r="D626" s="178" t="s">
        <v>548</v>
      </c>
      <c r="E626" s="195" t="s">
        <v>1</v>
      </c>
      <c r="F626" s="196" t="s">
        <v>2476</v>
      </c>
      <c r="H626" s="195" t="s">
        <v>1</v>
      </c>
      <c r="I626" s="197"/>
      <c r="L626" s="194"/>
      <c r="M626" s="198"/>
      <c r="N626" s="199"/>
      <c r="O626" s="199"/>
      <c r="P626" s="199"/>
      <c r="Q626" s="199"/>
      <c r="R626" s="199"/>
      <c r="S626" s="199"/>
      <c r="T626" s="200"/>
      <c r="AT626" s="195" t="s">
        <v>548</v>
      </c>
      <c r="AU626" s="195" t="s">
        <v>91</v>
      </c>
      <c r="AV626" s="15" t="s">
        <v>83</v>
      </c>
      <c r="AW626" s="15" t="s">
        <v>30</v>
      </c>
      <c r="AX626" s="15" t="s">
        <v>75</v>
      </c>
      <c r="AY626" s="195" t="s">
        <v>203</v>
      </c>
    </row>
    <row r="627" spans="1:65" s="13" customFormat="1">
      <c r="B627" s="177"/>
      <c r="D627" s="178" t="s">
        <v>548</v>
      </c>
      <c r="E627" s="179" t="s">
        <v>1</v>
      </c>
      <c r="F627" s="180" t="s">
        <v>2477</v>
      </c>
      <c r="H627" s="181">
        <v>0.314</v>
      </c>
      <c r="I627" s="182"/>
      <c r="L627" s="177"/>
      <c r="M627" s="183"/>
      <c r="N627" s="184"/>
      <c r="O627" s="184"/>
      <c r="P627" s="184"/>
      <c r="Q627" s="184"/>
      <c r="R627" s="184"/>
      <c r="S627" s="184"/>
      <c r="T627" s="185"/>
      <c r="AT627" s="179" t="s">
        <v>548</v>
      </c>
      <c r="AU627" s="179" t="s">
        <v>91</v>
      </c>
      <c r="AV627" s="13" t="s">
        <v>91</v>
      </c>
      <c r="AW627" s="13" t="s">
        <v>30</v>
      </c>
      <c r="AX627" s="13" t="s">
        <v>75</v>
      </c>
      <c r="AY627" s="179" t="s">
        <v>203</v>
      </c>
    </row>
    <row r="628" spans="1:65" s="13" customFormat="1">
      <c r="B628" s="177"/>
      <c r="D628" s="178" t="s">
        <v>548</v>
      </c>
      <c r="E628" s="179" t="s">
        <v>1</v>
      </c>
      <c r="F628" s="180" t="s">
        <v>2477</v>
      </c>
      <c r="H628" s="181">
        <v>0.314</v>
      </c>
      <c r="I628" s="182"/>
      <c r="L628" s="177"/>
      <c r="M628" s="183"/>
      <c r="N628" s="184"/>
      <c r="O628" s="184"/>
      <c r="P628" s="184"/>
      <c r="Q628" s="184"/>
      <c r="R628" s="184"/>
      <c r="S628" s="184"/>
      <c r="T628" s="185"/>
      <c r="AT628" s="179" t="s">
        <v>548</v>
      </c>
      <c r="AU628" s="179" t="s">
        <v>91</v>
      </c>
      <c r="AV628" s="13" t="s">
        <v>91</v>
      </c>
      <c r="AW628" s="13" t="s">
        <v>30</v>
      </c>
      <c r="AX628" s="13" t="s">
        <v>75</v>
      </c>
      <c r="AY628" s="179" t="s">
        <v>203</v>
      </c>
    </row>
    <row r="629" spans="1:65" s="16" customFormat="1">
      <c r="B629" s="201"/>
      <c r="D629" s="178" t="s">
        <v>548</v>
      </c>
      <c r="E629" s="202" t="s">
        <v>1</v>
      </c>
      <c r="F629" s="203" t="s">
        <v>576</v>
      </c>
      <c r="H629" s="204">
        <v>1.1559999999999999</v>
      </c>
      <c r="I629" s="205"/>
      <c r="L629" s="201"/>
      <c r="M629" s="206"/>
      <c r="N629" s="207"/>
      <c r="O629" s="207"/>
      <c r="P629" s="207"/>
      <c r="Q629" s="207"/>
      <c r="R629" s="207"/>
      <c r="S629" s="207"/>
      <c r="T629" s="208"/>
      <c r="AT629" s="202" t="s">
        <v>548</v>
      </c>
      <c r="AU629" s="202" t="s">
        <v>91</v>
      </c>
      <c r="AV629" s="16" t="s">
        <v>215</v>
      </c>
      <c r="AW629" s="16" t="s">
        <v>30</v>
      </c>
      <c r="AX629" s="16" t="s">
        <v>75</v>
      </c>
      <c r="AY629" s="202" t="s">
        <v>203</v>
      </c>
    </row>
    <row r="630" spans="1:65" s="14" customFormat="1">
      <c r="B630" s="186"/>
      <c r="D630" s="178" t="s">
        <v>548</v>
      </c>
      <c r="E630" s="187" t="s">
        <v>1</v>
      </c>
      <c r="F630" s="188" t="s">
        <v>550</v>
      </c>
      <c r="H630" s="189">
        <v>1.1559999999999999</v>
      </c>
      <c r="I630" s="190"/>
      <c r="L630" s="186"/>
      <c r="M630" s="191"/>
      <c r="N630" s="192"/>
      <c r="O630" s="192"/>
      <c r="P630" s="192"/>
      <c r="Q630" s="192"/>
      <c r="R630" s="192"/>
      <c r="S630" s="192"/>
      <c r="T630" s="193"/>
      <c r="AT630" s="187" t="s">
        <v>548</v>
      </c>
      <c r="AU630" s="187" t="s">
        <v>91</v>
      </c>
      <c r="AV630" s="14" t="s">
        <v>208</v>
      </c>
      <c r="AW630" s="14" t="s">
        <v>30</v>
      </c>
      <c r="AX630" s="14" t="s">
        <v>83</v>
      </c>
      <c r="AY630" s="187" t="s">
        <v>203</v>
      </c>
    </row>
    <row r="631" spans="1:65" s="2" customFormat="1" ht="16.5" customHeight="1">
      <c r="A631" s="33"/>
      <c r="B631" s="154"/>
      <c r="C631" s="155" t="s">
        <v>327</v>
      </c>
      <c r="D631" s="155" t="s">
        <v>204</v>
      </c>
      <c r="E631" s="156" t="s">
        <v>2482</v>
      </c>
      <c r="F631" s="157" t="s">
        <v>2483</v>
      </c>
      <c r="G631" s="158" t="s">
        <v>221</v>
      </c>
      <c r="H631" s="159">
        <v>14.07</v>
      </c>
      <c r="I631" s="160"/>
      <c r="J631" s="161">
        <f>ROUND(I631*H631,2)</f>
        <v>0</v>
      </c>
      <c r="K631" s="162"/>
      <c r="L631" s="34"/>
      <c r="M631" s="163" t="s">
        <v>1</v>
      </c>
      <c r="N631" s="164" t="s">
        <v>41</v>
      </c>
      <c r="O631" s="62"/>
      <c r="P631" s="165">
        <f>O631*H631</f>
        <v>0</v>
      </c>
      <c r="Q631" s="165">
        <v>7.0010000000000003E-2</v>
      </c>
      <c r="R631" s="165">
        <f>Q631*H631</f>
        <v>0.9850407000000001</v>
      </c>
      <c r="S631" s="165">
        <v>0</v>
      </c>
      <c r="T631" s="166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67" t="s">
        <v>226</v>
      </c>
      <c r="AT631" s="167" t="s">
        <v>204</v>
      </c>
      <c r="AU631" s="167" t="s">
        <v>91</v>
      </c>
      <c r="AY631" s="18" t="s">
        <v>203</v>
      </c>
      <c r="BE631" s="168">
        <f>IF(N631="základná",J631,0)</f>
        <v>0</v>
      </c>
      <c r="BF631" s="168">
        <f>IF(N631="znížená",J631,0)</f>
        <v>0</v>
      </c>
      <c r="BG631" s="168">
        <f>IF(N631="zákl. prenesená",J631,0)</f>
        <v>0</v>
      </c>
      <c r="BH631" s="168">
        <f>IF(N631="zníž. prenesená",J631,0)</f>
        <v>0</v>
      </c>
      <c r="BI631" s="168">
        <f>IF(N631="nulová",J631,0)</f>
        <v>0</v>
      </c>
      <c r="BJ631" s="18" t="s">
        <v>91</v>
      </c>
      <c r="BK631" s="168">
        <f>ROUND(I631*H631,2)</f>
        <v>0</v>
      </c>
      <c r="BL631" s="18" t="s">
        <v>226</v>
      </c>
      <c r="BM631" s="167" t="s">
        <v>2484</v>
      </c>
    </row>
    <row r="632" spans="1:65" s="15" customFormat="1">
      <c r="B632" s="194"/>
      <c r="D632" s="178" t="s">
        <v>548</v>
      </c>
      <c r="E632" s="195" t="s">
        <v>1</v>
      </c>
      <c r="F632" s="196" t="s">
        <v>2485</v>
      </c>
      <c r="H632" s="195" t="s">
        <v>1</v>
      </c>
      <c r="I632" s="197"/>
      <c r="L632" s="194"/>
      <c r="M632" s="198"/>
      <c r="N632" s="199"/>
      <c r="O632" s="199"/>
      <c r="P632" s="199"/>
      <c r="Q632" s="199"/>
      <c r="R632" s="199"/>
      <c r="S632" s="199"/>
      <c r="T632" s="200"/>
      <c r="AT632" s="195" t="s">
        <v>548</v>
      </c>
      <c r="AU632" s="195" t="s">
        <v>91</v>
      </c>
      <c r="AV632" s="15" t="s">
        <v>83</v>
      </c>
      <c r="AW632" s="15" t="s">
        <v>30</v>
      </c>
      <c r="AX632" s="15" t="s">
        <v>75</v>
      </c>
      <c r="AY632" s="195" t="s">
        <v>203</v>
      </c>
    </row>
    <row r="633" spans="1:65" s="13" customFormat="1">
      <c r="B633" s="177"/>
      <c r="D633" s="178" t="s">
        <v>548</v>
      </c>
      <c r="E633" s="179" t="s">
        <v>1</v>
      </c>
      <c r="F633" s="180" t="s">
        <v>2486</v>
      </c>
      <c r="H633" s="181">
        <v>0.34599999999999997</v>
      </c>
      <c r="I633" s="182"/>
      <c r="L633" s="177"/>
      <c r="M633" s="183"/>
      <c r="N633" s="184"/>
      <c r="O633" s="184"/>
      <c r="P633" s="184"/>
      <c r="Q633" s="184"/>
      <c r="R633" s="184"/>
      <c r="S633" s="184"/>
      <c r="T633" s="185"/>
      <c r="AT633" s="179" t="s">
        <v>548</v>
      </c>
      <c r="AU633" s="179" t="s">
        <v>91</v>
      </c>
      <c r="AV633" s="13" t="s">
        <v>91</v>
      </c>
      <c r="AW633" s="13" t="s">
        <v>30</v>
      </c>
      <c r="AX633" s="13" t="s">
        <v>75</v>
      </c>
      <c r="AY633" s="179" t="s">
        <v>203</v>
      </c>
    </row>
    <row r="634" spans="1:65" s="13" customFormat="1">
      <c r="B634" s="177"/>
      <c r="D634" s="178" t="s">
        <v>548</v>
      </c>
      <c r="E634" s="179" t="s">
        <v>1</v>
      </c>
      <c r="F634" s="180" t="s">
        <v>2487</v>
      </c>
      <c r="H634" s="181">
        <v>0.34</v>
      </c>
      <c r="I634" s="182"/>
      <c r="L634" s="177"/>
      <c r="M634" s="183"/>
      <c r="N634" s="184"/>
      <c r="O634" s="184"/>
      <c r="P634" s="184"/>
      <c r="Q634" s="184"/>
      <c r="R634" s="184"/>
      <c r="S634" s="184"/>
      <c r="T634" s="185"/>
      <c r="AT634" s="179" t="s">
        <v>548</v>
      </c>
      <c r="AU634" s="179" t="s">
        <v>91</v>
      </c>
      <c r="AV634" s="13" t="s">
        <v>91</v>
      </c>
      <c r="AW634" s="13" t="s">
        <v>30</v>
      </c>
      <c r="AX634" s="13" t="s">
        <v>75</v>
      </c>
      <c r="AY634" s="179" t="s">
        <v>203</v>
      </c>
    </row>
    <row r="635" spans="1:65" s="13" customFormat="1">
      <c r="B635" s="177"/>
      <c r="D635" s="178" t="s">
        <v>548</v>
      </c>
      <c r="E635" s="179" t="s">
        <v>1</v>
      </c>
      <c r="F635" s="180" t="s">
        <v>2488</v>
      </c>
      <c r="H635" s="181">
        <v>0.27300000000000002</v>
      </c>
      <c r="I635" s="182"/>
      <c r="L635" s="177"/>
      <c r="M635" s="183"/>
      <c r="N635" s="184"/>
      <c r="O635" s="184"/>
      <c r="P635" s="184"/>
      <c r="Q635" s="184"/>
      <c r="R635" s="184"/>
      <c r="S635" s="184"/>
      <c r="T635" s="185"/>
      <c r="AT635" s="179" t="s">
        <v>548</v>
      </c>
      <c r="AU635" s="179" t="s">
        <v>91</v>
      </c>
      <c r="AV635" s="13" t="s">
        <v>91</v>
      </c>
      <c r="AW635" s="13" t="s">
        <v>30</v>
      </c>
      <c r="AX635" s="13" t="s">
        <v>75</v>
      </c>
      <c r="AY635" s="179" t="s">
        <v>203</v>
      </c>
    </row>
    <row r="636" spans="1:65" s="13" customFormat="1">
      <c r="B636" s="177"/>
      <c r="D636" s="178" t="s">
        <v>548</v>
      </c>
      <c r="E636" s="179" t="s">
        <v>1</v>
      </c>
      <c r="F636" s="180" t="s">
        <v>2489</v>
      </c>
      <c r="H636" s="181">
        <v>0.24</v>
      </c>
      <c r="I636" s="182"/>
      <c r="L636" s="177"/>
      <c r="M636" s="183"/>
      <c r="N636" s="184"/>
      <c r="O636" s="184"/>
      <c r="P636" s="184"/>
      <c r="Q636" s="184"/>
      <c r="R636" s="184"/>
      <c r="S636" s="184"/>
      <c r="T636" s="185"/>
      <c r="AT636" s="179" t="s">
        <v>548</v>
      </c>
      <c r="AU636" s="179" t="s">
        <v>91</v>
      </c>
      <c r="AV636" s="13" t="s">
        <v>91</v>
      </c>
      <c r="AW636" s="13" t="s">
        <v>30</v>
      </c>
      <c r="AX636" s="13" t="s">
        <v>75</v>
      </c>
      <c r="AY636" s="179" t="s">
        <v>203</v>
      </c>
    </row>
    <row r="637" spans="1:65" s="13" customFormat="1">
      <c r="B637" s="177"/>
      <c r="D637" s="178" t="s">
        <v>548</v>
      </c>
      <c r="E637" s="179" t="s">
        <v>1</v>
      </c>
      <c r="F637" s="180" t="s">
        <v>2490</v>
      </c>
      <c r="H637" s="181">
        <v>0.92300000000000004</v>
      </c>
      <c r="I637" s="182"/>
      <c r="L637" s="177"/>
      <c r="M637" s="183"/>
      <c r="N637" s="184"/>
      <c r="O637" s="184"/>
      <c r="P637" s="184"/>
      <c r="Q637" s="184"/>
      <c r="R637" s="184"/>
      <c r="S637" s="184"/>
      <c r="T637" s="185"/>
      <c r="AT637" s="179" t="s">
        <v>548</v>
      </c>
      <c r="AU637" s="179" t="s">
        <v>91</v>
      </c>
      <c r="AV637" s="13" t="s">
        <v>91</v>
      </c>
      <c r="AW637" s="13" t="s">
        <v>30</v>
      </c>
      <c r="AX637" s="13" t="s">
        <v>75</v>
      </c>
      <c r="AY637" s="179" t="s">
        <v>203</v>
      </c>
    </row>
    <row r="638" spans="1:65" s="13" customFormat="1">
      <c r="B638" s="177"/>
      <c r="D638" s="178" t="s">
        <v>548</v>
      </c>
      <c r="E638" s="179" t="s">
        <v>1</v>
      </c>
      <c r="F638" s="180" t="s">
        <v>2491</v>
      </c>
      <c r="H638" s="181">
        <v>1.0209999999999999</v>
      </c>
      <c r="I638" s="182"/>
      <c r="L638" s="177"/>
      <c r="M638" s="183"/>
      <c r="N638" s="184"/>
      <c r="O638" s="184"/>
      <c r="P638" s="184"/>
      <c r="Q638" s="184"/>
      <c r="R638" s="184"/>
      <c r="S638" s="184"/>
      <c r="T638" s="185"/>
      <c r="AT638" s="179" t="s">
        <v>548</v>
      </c>
      <c r="AU638" s="179" t="s">
        <v>91</v>
      </c>
      <c r="AV638" s="13" t="s">
        <v>91</v>
      </c>
      <c r="AW638" s="13" t="s">
        <v>30</v>
      </c>
      <c r="AX638" s="13" t="s">
        <v>75</v>
      </c>
      <c r="AY638" s="179" t="s">
        <v>203</v>
      </c>
    </row>
    <row r="639" spans="1:65" s="13" customFormat="1">
      <c r="B639" s="177"/>
      <c r="D639" s="178" t="s">
        <v>548</v>
      </c>
      <c r="E639" s="179" t="s">
        <v>1</v>
      </c>
      <c r="F639" s="180" t="s">
        <v>2492</v>
      </c>
      <c r="H639" s="181">
        <v>1.0209999999999999</v>
      </c>
      <c r="I639" s="182"/>
      <c r="L639" s="177"/>
      <c r="M639" s="183"/>
      <c r="N639" s="184"/>
      <c r="O639" s="184"/>
      <c r="P639" s="184"/>
      <c r="Q639" s="184"/>
      <c r="R639" s="184"/>
      <c r="S639" s="184"/>
      <c r="T639" s="185"/>
      <c r="AT639" s="179" t="s">
        <v>548</v>
      </c>
      <c r="AU639" s="179" t="s">
        <v>91</v>
      </c>
      <c r="AV639" s="13" t="s">
        <v>91</v>
      </c>
      <c r="AW639" s="13" t="s">
        <v>30</v>
      </c>
      <c r="AX639" s="13" t="s">
        <v>75</v>
      </c>
      <c r="AY639" s="179" t="s">
        <v>203</v>
      </c>
    </row>
    <row r="640" spans="1:65" s="13" customFormat="1">
      <c r="B640" s="177"/>
      <c r="D640" s="178" t="s">
        <v>548</v>
      </c>
      <c r="E640" s="179" t="s">
        <v>1</v>
      </c>
      <c r="F640" s="180" t="s">
        <v>2493</v>
      </c>
      <c r="H640" s="181">
        <v>0.97799999999999998</v>
      </c>
      <c r="I640" s="182"/>
      <c r="L640" s="177"/>
      <c r="M640" s="183"/>
      <c r="N640" s="184"/>
      <c r="O640" s="184"/>
      <c r="P640" s="184"/>
      <c r="Q640" s="184"/>
      <c r="R640" s="184"/>
      <c r="S640" s="184"/>
      <c r="T640" s="185"/>
      <c r="AT640" s="179" t="s">
        <v>548</v>
      </c>
      <c r="AU640" s="179" t="s">
        <v>91</v>
      </c>
      <c r="AV640" s="13" t="s">
        <v>91</v>
      </c>
      <c r="AW640" s="13" t="s">
        <v>30</v>
      </c>
      <c r="AX640" s="13" t="s">
        <v>75</v>
      </c>
      <c r="AY640" s="179" t="s">
        <v>203</v>
      </c>
    </row>
    <row r="641" spans="1:65" s="13" customFormat="1">
      <c r="B641" s="177"/>
      <c r="D641" s="178" t="s">
        <v>548</v>
      </c>
      <c r="E641" s="179" t="s">
        <v>1</v>
      </c>
      <c r="F641" s="180" t="s">
        <v>2494</v>
      </c>
      <c r="H641" s="181">
        <v>0.996</v>
      </c>
      <c r="I641" s="182"/>
      <c r="L641" s="177"/>
      <c r="M641" s="183"/>
      <c r="N641" s="184"/>
      <c r="O641" s="184"/>
      <c r="P641" s="184"/>
      <c r="Q641" s="184"/>
      <c r="R641" s="184"/>
      <c r="S641" s="184"/>
      <c r="T641" s="185"/>
      <c r="AT641" s="179" t="s">
        <v>548</v>
      </c>
      <c r="AU641" s="179" t="s">
        <v>91</v>
      </c>
      <c r="AV641" s="13" t="s">
        <v>91</v>
      </c>
      <c r="AW641" s="13" t="s">
        <v>30</v>
      </c>
      <c r="AX641" s="13" t="s">
        <v>75</v>
      </c>
      <c r="AY641" s="179" t="s">
        <v>203</v>
      </c>
    </row>
    <row r="642" spans="1:65" s="13" customFormat="1">
      <c r="B642" s="177"/>
      <c r="D642" s="178" t="s">
        <v>548</v>
      </c>
      <c r="E642" s="179" t="s">
        <v>1</v>
      </c>
      <c r="F642" s="180" t="s">
        <v>2495</v>
      </c>
      <c r="H642" s="181">
        <v>0.89700000000000002</v>
      </c>
      <c r="I642" s="182"/>
      <c r="L642" s="177"/>
      <c r="M642" s="183"/>
      <c r="N642" s="184"/>
      <c r="O642" s="184"/>
      <c r="P642" s="184"/>
      <c r="Q642" s="184"/>
      <c r="R642" s="184"/>
      <c r="S642" s="184"/>
      <c r="T642" s="185"/>
      <c r="AT642" s="179" t="s">
        <v>548</v>
      </c>
      <c r="AU642" s="179" t="s">
        <v>91</v>
      </c>
      <c r="AV642" s="13" t="s">
        <v>91</v>
      </c>
      <c r="AW642" s="13" t="s">
        <v>30</v>
      </c>
      <c r="AX642" s="13" t="s">
        <v>75</v>
      </c>
      <c r="AY642" s="179" t="s">
        <v>203</v>
      </c>
    </row>
    <row r="643" spans="1:65" s="16" customFormat="1">
      <c r="B643" s="201"/>
      <c r="D643" s="178" t="s">
        <v>548</v>
      </c>
      <c r="E643" s="202" t="s">
        <v>1</v>
      </c>
      <c r="F643" s="203" t="s">
        <v>576</v>
      </c>
      <c r="H643" s="204">
        <v>7.0350000000000001</v>
      </c>
      <c r="I643" s="205"/>
      <c r="L643" s="201"/>
      <c r="M643" s="206"/>
      <c r="N643" s="207"/>
      <c r="O643" s="207"/>
      <c r="P643" s="207"/>
      <c r="Q643" s="207"/>
      <c r="R643" s="207"/>
      <c r="S643" s="207"/>
      <c r="T643" s="208"/>
      <c r="AT643" s="202" t="s">
        <v>548</v>
      </c>
      <c r="AU643" s="202" t="s">
        <v>91</v>
      </c>
      <c r="AV643" s="16" t="s">
        <v>215</v>
      </c>
      <c r="AW643" s="16" t="s">
        <v>30</v>
      </c>
      <c r="AX643" s="16" t="s">
        <v>75</v>
      </c>
      <c r="AY643" s="202" t="s">
        <v>203</v>
      </c>
    </row>
    <row r="644" spans="1:65" s="13" customFormat="1">
      <c r="B644" s="177"/>
      <c r="D644" s="178" t="s">
        <v>548</v>
      </c>
      <c r="E644" s="179" t="s">
        <v>1</v>
      </c>
      <c r="F644" s="180" t="s">
        <v>2496</v>
      </c>
      <c r="H644" s="181">
        <v>0.89700000000000002</v>
      </c>
      <c r="I644" s="182"/>
      <c r="L644" s="177"/>
      <c r="M644" s="183"/>
      <c r="N644" s="184"/>
      <c r="O644" s="184"/>
      <c r="P644" s="184"/>
      <c r="Q644" s="184"/>
      <c r="R644" s="184"/>
      <c r="S644" s="184"/>
      <c r="T644" s="185"/>
      <c r="AT644" s="179" t="s">
        <v>548</v>
      </c>
      <c r="AU644" s="179" t="s">
        <v>91</v>
      </c>
      <c r="AV644" s="13" t="s">
        <v>91</v>
      </c>
      <c r="AW644" s="13" t="s">
        <v>30</v>
      </c>
      <c r="AX644" s="13" t="s">
        <v>75</v>
      </c>
      <c r="AY644" s="179" t="s">
        <v>203</v>
      </c>
    </row>
    <row r="645" spans="1:65" s="13" customFormat="1">
      <c r="B645" s="177"/>
      <c r="D645" s="178" t="s">
        <v>548</v>
      </c>
      <c r="E645" s="179" t="s">
        <v>1</v>
      </c>
      <c r="F645" s="180" t="s">
        <v>2497</v>
      </c>
      <c r="H645" s="181">
        <v>0.996</v>
      </c>
      <c r="I645" s="182"/>
      <c r="L645" s="177"/>
      <c r="M645" s="183"/>
      <c r="N645" s="184"/>
      <c r="O645" s="184"/>
      <c r="P645" s="184"/>
      <c r="Q645" s="184"/>
      <c r="R645" s="184"/>
      <c r="S645" s="184"/>
      <c r="T645" s="185"/>
      <c r="AT645" s="179" t="s">
        <v>548</v>
      </c>
      <c r="AU645" s="179" t="s">
        <v>91</v>
      </c>
      <c r="AV645" s="13" t="s">
        <v>91</v>
      </c>
      <c r="AW645" s="13" t="s">
        <v>30</v>
      </c>
      <c r="AX645" s="13" t="s">
        <v>75</v>
      </c>
      <c r="AY645" s="179" t="s">
        <v>203</v>
      </c>
    </row>
    <row r="646" spans="1:65" s="13" customFormat="1">
      <c r="B646" s="177"/>
      <c r="D646" s="178" t="s">
        <v>548</v>
      </c>
      <c r="E646" s="179" t="s">
        <v>1</v>
      </c>
      <c r="F646" s="180" t="s">
        <v>2498</v>
      </c>
      <c r="H646" s="181">
        <v>0.97799999999999998</v>
      </c>
      <c r="I646" s="182"/>
      <c r="L646" s="177"/>
      <c r="M646" s="183"/>
      <c r="N646" s="184"/>
      <c r="O646" s="184"/>
      <c r="P646" s="184"/>
      <c r="Q646" s="184"/>
      <c r="R646" s="184"/>
      <c r="S646" s="184"/>
      <c r="T646" s="185"/>
      <c r="AT646" s="179" t="s">
        <v>548</v>
      </c>
      <c r="AU646" s="179" t="s">
        <v>91</v>
      </c>
      <c r="AV646" s="13" t="s">
        <v>91</v>
      </c>
      <c r="AW646" s="13" t="s">
        <v>30</v>
      </c>
      <c r="AX646" s="13" t="s">
        <v>75</v>
      </c>
      <c r="AY646" s="179" t="s">
        <v>203</v>
      </c>
    </row>
    <row r="647" spans="1:65" s="13" customFormat="1">
      <c r="B647" s="177"/>
      <c r="D647" s="178" t="s">
        <v>548</v>
      </c>
      <c r="E647" s="179" t="s">
        <v>1</v>
      </c>
      <c r="F647" s="180" t="s">
        <v>2499</v>
      </c>
      <c r="H647" s="181">
        <v>1.0209999999999999</v>
      </c>
      <c r="I647" s="182"/>
      <c r="L647" s="177"/>
      <c r="M647" s="183"/>
      <c r="N647" s="184"/>
      <c r="O647" s="184"/>
      <c r="P647" s="184"/>
      <c r="Q647" s="184"/>
      <c r="R647" s="184"/>
      <c r="S647" s="184"/>
      <c r="T647" s="185"/>
      <c r="AT647" s="179" t="s">
        <v>548</v>
      </c>
      <c r="AU647" s="179" t="s">
        <v>91</v>
      </c>
      <c r="AV647" s="13" t="s">
        <v>91</v>
      </c>
      <c r="AW647" s="13" t="s">
        <v>30</v>
      </c>
      <c r="AX647" s="13" t="s">
        <v>75</v>
      </c>
      <c r="AY647" s="179" t="s">
        <v>203</v>
      </c>
    </row>
    <row r="648" spans="1:65" s="13" customFormat="1">
      <c r="B648" s="177"/>
      <c r="D648" s="178" t="s">
        <v>548</v>
      </c>
      <c r="E648" s="179" t="s">
        <v>1</v>
      </c>
      <c r="F648" s="180" t="s">
        <v>2500</v>
      </c>
      <c r="H648" s="181">
        <v>1.0209999999999999</v>
      </c>
      <c r="I648" s="182"/>
      <c r="L648" s="177"/>
      <c r="M648" s="183"/>
      <c r="N648" s="184"/>
      <c r="O648" s="184"/>
      <c r="P648" s="184"/>
      <c r="Q648" s="184"/>
      <c r="R648" s="184"/>
      <c r="S648" s="184"/>
      <c r="T648" s="185"/>
      <c r="AT648" s="179" t="s">
        <v>548</v>
      </c>
      <c r="AU648" s="179" t="s">
        <v>91</v>
      </c>
      <c r="AV648" s="13" t="s">
        <v>91</v>
      </c>
      <c r="AW648" s="13" t="s">
        <v>30</v>
      </c>
      <c r="AX648" s="13" t="s">
        <v>75</v>
      </c>
      <c r="AY648" s="179" t="s">
        <v>203</v>
      </c>
    </row>
    <row r="649" spans="1:65" s="13" customFormat="1">
      <c r="B649" s="177"/>
      <c r="D649" s="178" t="s">
        <v>548</v>
      </c>
      <c r="E649" s="179" t="s">
        <v>1</v>
      </c>
      <c r="F649" s="180" t="s">
        <v>2501</v>
      </c>
      <c r="H649" s="181">
        <v>0.92300000000000004</v>
      </c>
      <c r="I649" s="182"/>
      <c r="L649" s="177"/>
      <c r="M649" s="183"/>
      <c r="N649" s="184"/>
      <c r="O649" s="184"/>
      <c r="P649" s="184"/>
      <c r="Q649" s="184"/>
      <c r="R649" s="184"/>
      <c r="S649" s="184"/>
      <c r="T649" s="185"/>
      <c r="AT649" s="179" t="s">
        <v>548</v>
      </c>
      <c r="AU649" s="179" t="s">
        <v>91</v>
      </c>
      <c r="AV649" s="13" t="s">
        <v>91</v>
      </c>
      <c r="AW649" s="13" t="s">
        <v>30</v>
      </c>
      <c r="AX649" s="13" t="s">
        <v>75</v>
      </c>
      <c r="AY649" s="179" t="s">
        <v>203</v>
      </c>
    </row>
    <row r="650" spans="1:65" s="13" customFormat="1">
      <c r="B650" s="177"/>
      <c r="D650" s="178" t="s">
        <v>548</v>
      </c>
      <c r="E650" s="179" t="s">
        <v>1</v>
      </c>
      <c r="F650" s="180" t="s">
        <v>2502</v>
      </c>
      <c r="H650" s="181">
        <v>0.24</v>
      </c>
      <c r="I650" s="182"/>
      <c r="L650" s="177"/>
      <c r="M650" s="183"/>
      <c r="N650" s="184"/>
      <c r="O650" s="184"/>
      <c r="P650" s="184"/>
      <c r="Q650" s="184"/>
      <c r="R650" s="184"/>
      <c r="S650" s="184"/>
      <c r="T650" s="185"/>
      <c r="AT650" s="179" t="s">
        <v>548</v>
      </c>
      <c r="AU650" s="179" t="s">
        <v>91</v>
      </c>
      <c r="AV650" s="13" t="s">
        <v>91</v>
      </c>
      <c r="AW650" s="13" t="s">
        <v>30</v>
      </c>
      <c r="AX650" s="13" t="s">
        <v>75</v>
      </c>
      <c r="AY650" s="179" t="s">
        <v>203</v>
      </c>
    </row>
    <row r="651" spans="1:65" s="13" customFormat="1">
      <c r="B651" s="177"/>
      <c r="D651" s="178" t="s">
        <v>548</v>
      </c>
      <c r="E651" s="179" t="s">
        <v>1</v>
      </c>
      <c r="F651" s="180" t="s">
        <v>2503</v>
      </c>
      <c r="H651" s="181">
        <v>0.27300000000000002</v>
      </c>
      <c r="I651" s="182"/>
      <c r="L651" s="177"/>
      <c r="M651" s="183"/>
      <c r="N651" s="184"/>
      <c r="O651" s="184"/>
      <c r="P651" s="184"/>
      <c r="Q651" s="184"/>
      <c r="R651" s="184"/>
      <c r="S651" s="184"/>
      <c r="T651" s="185"/>
      <c r="AT651" s="179" t="s">
        <v>548</v>
      </c>
      <c r="AU651" s="179" t="s">
        <v>91</v>
      </c>
      <c r="AV651" s="13" t="s">
        <v>91</v>
      </c>
      <c r="AW651" s="13" t="s">
        <v>30</v>
      </c>
      <c r="AX651" s="13" t="s">
        <v>75</v>
      </c>
      <c r="AY651" s="179" t="s">
        <v>203</v>
      </c>
    </row>
    <row r="652" spans="1:65" s="13" customFormat="1">
      <c r="B652" s="177"/>
      <c r="D652" s="178" t="s">
        <v>548</v>
      </c>
      <c r="E652" s="179" t="s">
        <v>1</v>
      </c>
      <c r="F652" s="180" t="s">
        <v>2504</v>
      </c>
      <c r="H652" s="181">
        <v>0.34</v>
      </c>
      <c r="I652" s="182"/>
      <c r="L652" s="177"/>
      <c r="M652" s="183"/>
      <c r="N652" s="184"/>
      <c r="O652" s="184"/>
      <c r="P652" s="184"/>
      <c r="Q652" s="184"/>
      <c r="R652" s="184"/>
      <c r="S652" s="184"/>
      <c r="T652" s="185"/>
      <c r="AT652" s="179" t="s">
        <v>548</v>
      </c>
      <c r="AU652" s="179" t="s">
        <v>91</v>
      </c>
      <c r="AV652" s="13" t="s">
        <v>91</v>
      </c>
      <c r="AW652" s="13" t="s">
        <v>30</v>
      </c>
      <c r="AX652" s="13" t="s">
        <v>75</v>
      </c>
      <c r="AY652" s="179" t="s">
        <v>203</v>
      </c>
    </row>
    <row r="653" spans="1:65" s="13" customFormat="1">
      <c r="B653" s="177"/>
      <c r="D653" s="178" t="s">
        <v>548</v>
      </c>
      <c r="E653" s="179" t="s">
        <v>1</v>
      </c>
      <c r="F653" s="180" t="s">
        <v>2505</v>
      </c>
      <c r="H653" s="181">
        <v>0.34599999999999997</v>
      </c>
      <c r="I653" s="182"/>
      <c r="L653" s="177"/>
      <c r="M653" s="183"/>
      <c r="N653" s="184"/>
      <c r="O653" s="184"/>
      <c r="P653" s="184"/>
      <c r="Q653" s="184"/>
      <c r="R653" s="184"/>
      <c r="S653" s="184"/>
      <c r="T653" s="185"/>
      <c r="AT653" s="179" t="s">
        <v>548</v>
      </c>
      <c r="AU653" s="179" t="s">
        <v>91</v>
      </c>
      <c r="AV653" s="13" t="s">
        <v>91</v>
      </c>
      <c r="AW653" s="13" t="s">
        <v>30</v>
      </c>
      <c r="AX653" s="13" t="s">
        <v>75</v>
      </c>
      <c r="AY653" s="179" t="s">
        <v>203</v>
      </c>
    </row>
    <row r="654" spans="1:65" s="16" customFormat="1">
      <c r="B654" s="201"/>
      <c r="D654" s="178" t="s">
        <v>548</v>
      </c>
      <c r="E654" s="202" t="s">
        <v>1</v>
      </c>
      <c r="F654" s="203" t="s">
        <v>576</v>
      </c>
      <c r="H654" s="204">
        <v>7.0350000000000001</v>
      </c>
      <c r="I654" s="205"/>
      <c r="L654" s="201"/>
      <c r="M654" s="206"/>
      <c r="N654" s="207"/>
      <c r="O654" s="207"/>
      <c r="P654" s="207"/>
      <c r="Q654" s="207"/>
      <c r="R654" s="207"/>
      <c r="S654" s="207"/>
      <c r="T654" s="208"/>
      <c r="AT654" s="202" t="s">
        <v>548</v>
      </c>
      <c r="AU654" s="202" t="s">
        <v>91</v>
      </c>
      <c r="AV654" s="16" t="s">
        <v>215</v>
      </c>
      <c r="AW654" s="16" t="s">
        <v>30</v>
      </c>
      <c r="AX654" s="16" t="s">
        <v>75</v>
      </c>
      <c r="AY654" s="202" t="s">
        <v>203</v>
      </c>
    </row>
    <row r="655" spans="1:65" s="14" customFormat="1">
      <c r="B655" s="186"/>
      <c r="D655" s="178" t="s">
        <v>548</v>
      </c>
      <c r="E655" s="187" t="s">
        <v>1</v>
      </c>
      <c r="F655" s="188" t="s">
        <v>2441</v>
      </c>
      <c r="H655" s="189">
        <v>14.07</v>
      </c>
      <c r="I655" s="190"/>
      <c r="L655" s="186"/>
      <c r="M655" s="191"/>
      <c r="N655" s="192"/>
      <c r="O655" s="192"/>
      <c r="P655" s="192"/>
      <c r="Q655" s="192"/>
      <c r="R655" s="192"/>
      <c r="S655" s="192"/>
      <c r="T655" s="193"/>
      <c r="AT655" s="187" t="s">
        <v>548</v>
      </c>
      <c r="AU655" s="187" t="s">
        <v>91</v>
      </c>
      <c r="AV655" s="14" t="s">
        <v>208</v>
      </c>
      <c r="AW655" s="14" t="s">
        <v>30</v>
      </c>
      <c r="AX655" s="14" t="s">
        <v>83</v>
      </c>
      <c r="AY655" s="187" t="s">
        <v>203</v>
      </c>
    </row>
    <row r="656" spans="1:65" s="2" customFormat="1" ht="24.2" customHeight="1">
      <c r="A656" s="33"/>
      <c r="B656" s="154"/>
      <c r="C656" s="212" t="s">
        <v>464</v>
      </c>
      <c r="D656" s="212" t="s">
        <v>836</v>
      </c>
      <c r="E656" s="213" t="s">
        <v>2506</v>
      </c>
      <c r="F656" s="214" t="s">
        <v>2507</v>
      </c>
      <c r="G656" s="215" t="s">
        <v>221</v>
      </c>
      <c r="H656" s="216">
        <v>14.07</v>
      </c>
      <c r="I656" s="217"/>
      <c r="J656" s="218">
        <f>ROUND(I656*H656,2)</f>
        <v>0</v>
      </c>
      <c r="K656" s="219"/>
      <c r="L656" s="220"/>
      <c r="M656" s="221" t="s">
        <v>1</v>
      </c>
      <c r="N656" s="222" t="s">
        <v>41</v>
      </c>
      <c r="O656" s="62"/>
      <c r="P656" s="165">
        <f>O656*H656</f>
        <v>0</v>
      </c>
      <c r="Q656" s="165">
        <v>8.2000000000000003E-2</v>
      </c>
      <c r="R656" s="165">
        <f>Q656*H656</f>
        <v>1.15374</v>
      </c>
      <c r="S656" s="165">
        <v>0</v>
      </c>
      <c r="T656" s="166">
        <f>S656*H656</f>
        <v>0</v>
      </c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R656" s="167" t="s">
        <v>262</v>
      </c>
      <c r="AT656" s="167" t="s">
        <v>836</v>
      </c>
      <c r="AU656" s="167" t="s">
        <v>91</v>
      </c>
      <c r="AY656" s="18" t="s">
        <v>203</v>
      </c>
      <c r="BE656" s="168">
        <f>IF(N656="základná",J656,0)</f>
        <v>0</v>
      </c>
      <c r="BF656" s="168">
        <f>IF(N656="znížená",J656,0)</f>
        <v>0</v>
      </c>
      <c r="BG656" s="168">
        <f>IF(N656="zákl. prenesená",J656,0)</f>
        <v>0</v>
      </c>
      <c r="BH656" s="168">
        <f>IF(N656="zníž. prenesená",J656,0)</f>
        <v>0</v>
      </c>
      <c r="BI656" s="168">
        <f>IF(N656="nulová",J656,0)</f>
        <v>0</v>
      </c>
      <c r="BJ656" s="18" t="s">
        <v>91</v>
      </c>
      <c r="BK656" s="168">
        <f>ROUND(I656*H656,2)</f>
        <v>0</v>
      </c>
      <c r="BL656" s="18" t="s">
        <v>226</v>
      </c>
      <c r="BM656" s="167" t="s">
        <v>2508</v>
      </c>
    </row>
    <row r="657" spans="2:51" s="15" customFormat="1">
      <c r="B657" s="194"/>
      <c r="D657" s="178" t="s">
        <v>548</v>
      </c>
      <c r="E657" s="195" t="s">
        <v>1</v>
      </c>
      <c r="F657" s="196" t="s">
        <v>2485</v>
      </c>
      <c r="H657" s="195" t="s">
        <v>1</v>
      </c>
      <c r="I657" s="197"/>
      <c r="L657" s="194"/>
      <c r="M657" s="198"/>
      <c r="N657" s="199"/>
      <c r="O657" s="199"/>
      <c r="P657" s="199"/>
      <c r="Q657" s="199"/>
      <c r="R657" s="199"/>
      <c r="S657" s="199"/>
      <c r="T657" s="200"/>
      <c r="AT657" s="195" t="s">
        <v>548</v>
      </c>
      <c r="AU657" s="195" t="s">
        <v>91</v>
      </c>
      <c r="AV657" s="15" t="s">
        <v>83</v>
      </c>
      <c r="AW657" s="15" t="s">
        <v>30</v>
      </c>
      <c r="AX657" s="15" t="s">
        <v>75</v>
      </c>
      <c r="AY657" s="195" t="s">
        <v>203</v>
      </c>
    </row>
    <row r="658" spans="2:51" s="13" customFormat="1">
      <c r="B658" s="177"/>
      <c r="D658" s="178" t="s">
        <v>548</v>
      </c>
      <c r="E658" s="179" t="s">
        <v>1</v>
      </c>
      <c r="F658" s="180" t="s">
        <v>2486</v>
      </c>
      <c r="H658" s="181">
        <v>0.34599999999999997</v>
      </c>
      <c r="I658" s="182"/>
      <c r="L658" s="177"/>
      <c r="M658" s="183"/>
      <c r="N658" s="184"/>
      <c r="O658" s="184"/>
      <c r="P658" s="184"/>
      <c r="Q658" s="184"/>
      <c r="R658" s="184"/>
      <c r="S658" s="184"/>
      <c r="T658" s="185"/>
      <c r="AT658" s="179" t="s">
        <v>548</v>
      </c>
      <c r="AU658" s="179" t="s">
        <v>91</v>
      </c>
      <c r="AV658" s="13" t="s">
        <v>91</v>
      </c>
      <c r="AW658" s="13" t="s">
        <v>30</v>
      </c>
      <c r="AX658" s="13" t="s">
        <v>75</v>
      </c>
      <c r="AY658" s="179" t="s">
        <v>203</v>
      </c>
    </row>
    <row r="659" spans="2:51" s="13" customFormat="1">
      <c r="B659" s="177"/>
      <c r="D659" s="178" t="s">
        <v>548</v>
      </c>
      <c r="E659" s="179" t="s">
        <v>1</v>
      </c>
      <c r="F659" s="180" t="s">
        <v>2487</v>
      </c>
      <c r="H659" s="181">
        <v>0.34</v>
      </c>
      <c r="I659" s="182"/>
      <c r="L659" s="177"/>
      <c r="M659" s="183"/>
      <c r="N659" s="184"/>
      <c r="O659" s="184"/>
      <c r="P659" s="184"/>
      <c r="Q659" s="184"/>
      <c r="R659" s="184"/>
      <c r="S659" s="184"/>
      <c r="T659" s="185"/>
      <c r="AT659" s="179" t="s">
        <v>548</v>
      </c>
      <c r="AU659" s="179" t="s">
        <v>91</v>
      </c>
      <c r="AV659" s="13" t="s">
        <v>91</v>
      </c>
      <c r="AW659" s="13" t="s">
        <v>30</v>
      </c>
      <c r="AX659" s="13" t="s">
        <v>75</v>
      </c>
      <c r="AY659" s="179" t="s">
        <v>203</v>
      </c>
    </row>
    <row r="660" spans="2:51" s="13" customFormat="1">
      <c r="B660" s="177"/>
      <c r="D660" s="178" t="s">
        <v>548</v>
      </c>
      <c r="E660" s="179" t="s">
        <v>1</v>
      </c>
      <c r="F660" s="180" t="s">
        <v>2488</v>
      </c>
      <c r="H660" s="181">
        <v>0.27300000000000002</v>
      </c>
      <c r="I660" s="182"/>
      <c r="L660" s="177"/>
      <c r="M660" s="183"/>
      <c r="N660" s="184"/>
      <c r="O660" s="184"/>
      <c r="P660" s="184"/>
      <c r="Q660" s="184"/>
      <c r="R660" s="184"/>
      <c r="S660" s="184"/>
      <c r="T660" s="185"/>
      <c r="AT660" s="179" t="s">
        <v>548</v>
      </c>
      <c r="AU660" s="179" t="s">
        <v>91</v>
      </c>
      <c r="AV660" s="13" t="s">
        <v>91</v>
      </c>
      <c r="AW660" s="13" t="s">
        <v>30</v>
      </c>
      <c r="AX660" s="13" t="s">
        <v>75</v>
      </c>
      <c r="AY660" s="179" t="s">
        <v>203</v>
      </c>
    </row>
    <row r="661" spans="2:51" s="13" customFormat="1">
      <c r="B661" s="177"/>
      <c r="D661" s="178" t="s">
        <v>548</v>
      </c>
      <c r="E661" s="179" t="s">
        <v>1</v>
      </c>
      <c r="F661" s="180" t="s">
        <v>2489</v>
      </c>
      <c r="H661" s="181">
        <v>0.24</v>
      </c>
      <c r="I661" s="182"/>
      <c r="L661" s="177"/>
      <c r="M661" s="183"/>
      <c r="N661" s="184"/>
      <c r="O661" s="184"/>
      <c r="P661" s="184"/>
      <c r="Q661" s="184"/>
      <c r="R661" s="184"/>
      <c r="S661" s="184"/>
      <c r="T661" s="185"/>
      <c r="AT661" s="179" t="s">
        <v>548</v>
      </c>
      <c r="AU661" s="179" t="s">
        <v>91</v>
      </c>
      <c r="AV661" s="13" t="s">
        <v>91</v>
      </c>
      <c r="AW661" s="13" t="s">
        <v>30</v>
      </c>
      <c r="AX661" s="13" t="s">
        <v>75</v>
      </c>
      <c r="AY661" s="179" t="s">
        <v>203</v>
      </c>
    </row>
    <row r="662" spans="2:51" s="13" customFormat="1">
      <c r="B662" s="177"/>
      <c r="D662" s="178" t="s">
        <v>548</v>
      </c>
      <c r="E662" s="179" t="s">
        <v>1</v>
      </c>
      <c r="F662" s="180" t="s">
        <v>2490</v>
      </c>
      <c r="H662" s="181">
        <v>0.92300000000000004</v>
      </c>
      <c r="I662" s="182"/>
      <c r="L662" s="177"/>
      <c r="M662" s="183"/>
      <c r="N662" s="184"/>
      <c r="O662" s="184"/>
      <c r="P662" s="184"/>
      <c r="Q662" s="184"/>
      <c r="R662" s="184"/>
      <c r="S662" s="184"/>
      <c r="T662" s="185"/>
      <c r="AT662" s="179" t="s">
        <v>548</v>
      </c>
      <c r="AU662" s="179" t="s">
        <v>91</v>
      </c>
      <c r="AV662" s="13" t="s">
        <v>91</v>
      </c>
      <c r="AW662" s="13" t="s">
        <v>30</v>
      </c>
      <c r="AX662" s="13" t="s">
        <v>75</v>
      </c>
      <c r="AY662" s="179" t="s">
        <v>203</v>
      </c>
    </row>
    <row r="663" spans="2:51" s="13" customFormat="1">
      <c r="B663" s="177"/>
      <c r="D663" s="178" t="s">
        <v>548</v>
      </c>
      <c r="E663" s="179" t="s">
        <v>1</v>
      </c>
      <c r="F663" s="180" t="s">
        <v>2491</v>
      </c>
      <c r="H663" s="181">
        <v>1.0209999999999999</v>
      </c>
      <c r="I663" s="182"/>
      <c r="L663" s="177"/>
      <c r="M663" s="183"/>
      <c r="N663" s="184"/>
      <c r="O663" s="184"/>
      <c r="P663" s="184"/>
      <c r="Q663" s="184"/>
      <c r="R663" s="184"/>
      <c r="S663" s="184"/>
      <c r="T663" s="185"/>
      <c r="AT663" s="179" t="s">
        <v>548</v>
      </c>
      <c r="AU663" s="179" t="s">
        <v>91</v>
      </c>
      <c r="AV663" s="13" t="s">
        <v>91</v>
      </c>
      <c r="AW663" s="13" t="s">
        <v>30</v>
      </c>
      <c r="AX663" s="13" t="s">
        <v>75</v>
      </c>
      <c r="AY663" s="179" t="s">
        <v>203</v>
      </c>
    </row>
    <row r="664" spans="2:51" s="13" customFormat="1">
      <c r="B664" s="177"/>
      <c r="D664" s="178" t="s">
        <v>548</v>
      </c>
      <c r="E664" s="179" t="s">
        <v>1</v>
      </c>
      <c r="F664" s="180" t="s">
        <v>2492</v>
      </c>
      <c r="H664" s="181">
        <v>1.0209999999999999</v>
      </c>
      <c r="I664" s="182"/>
      <c r="L664" s="177"/>
      <c r="M664" s="183"/>
      <c r="N664" s="184"/>
      <c r="O664" s="184"/>
      <c r="P664" s="184"/>
      <c r="Q664" s="184"/>
      <c r="R664" s="184"/>
      <c r="S664" s="184"/>
      <c r="T664" s="185"/>
      <c r="AT664" s="179" t="s">
        <v>548</v>
      </c>
      <c r="AU664" s="179" t="s">
        <v>91</v>
      </c>
      <c r="AV664" s="13" t="s">
        <v>91</v>
      </c>
      <c r="AW664" s="13" t="s">
        <v>30</v>
      </c>
      <c r="AX664" s="13" t="s">
        <v>75</v>
      </c>
      <c r="AY664" s="179" t="s">
        <v>203</v>
      </c>
    </row>
    <row r="665" spans="2:51" s="13" customFormat="1">
      <c r="B665" s="177"/>
      <c r="D665" s="178" t="s">
        <v>548</v>
      </c>
      <c r="E665" s="179" t="s">
        <v>1</v>
      </c>
      <c r="F665" s="180" t="s">
        <v>2493</v>
      </c>
      <c r="H665" s="181">
        <v>0.97799999999999998</v>
      </c>
      <c r="I665" s="182"/>
      <c r="L665" s="177"/>
      <c r="M665" s="183"/>
      <c r="N665" s="184"/>
      <c r="O665" s="184"/>
      <c r="P665" s="184"/>
      <c r="Q665" s="184"/>
      <c r="R665" s="184"/>
      <c r="S665" s="184"/>
      <c r="T665" s="185"/>
      <c r="AT665" s="179" t="s">
        <v>548</v>
      </c>
      <c r="AU665" s="179" t="s">
        <v>91</v>
      </c>
      <c r="AV665" s="13" t="s">
        <v>91</v>
      </c>
      <c r="AW665" s="13" t="s">
        <v>30</v>
      </c>
      <c r="AX665" s="13" t="s">
        <v>75</v>
      </c>
      <c r="AY665" s="179" t="s">
        <v>203</v>
      </c>
    </row>
    <row r="666" spans="2:51" s="13" customFormat="1">
      <c r="B666" s="177"/>
      <c r="D666" s="178" t="s">
        <v>548</v>
      </c>
      <c r="E666" s="179" t="s">
        <v>1</v>
      </c>
      <c r="F666" s="180" t="s">
        <v>2494</v>
      </c>
      <c r="H666" s="181">
        <v>0.996</v>
      </c>
      <c r="I666" s="182"/>
      <c r="L666" s="177"/>
      <c r="M666" s="183"/>
      <c r="N666" s="184"/>
      <c r="O666" s="184"/>
      <c r="P666" s="184"/>
      <c r="Q666" s="184"/>
      <c r="R666" s="184"/>
      <c r="S666" s="184"/>
      <c r="T666" s="185"/>
      <c r="AT666" s="179" t="s">
        <v>548</v>
      </c>
      <c r="AU666" s="179" t="s">
        <v>91</v>
      </c>
      <c r="AV666" s="13" t="s">
        <v>91</v>
      </c>
      <c r="AW666" s="13" t="s">
        <v>30</v>
      </c>
      <c r="AX666" s="13" t="s">
        <v>75</v>
      </c>
      <c r="AY666" s="179" t="s">
        <v>203</v>
      </c>
    </row>
    <row r="667" spans="2:51" s="13" customFormat="1">
      <c r="B667" s="177"/>
      <c r="D667" s="178" t="s">
        <v>548</v>
      </c>
      <c r="E667" s="179" t="s">
        <v>1</v>
      </c>
      <c r="F667" s="180" t="s">
        <v>2495</v>
      </c>
      <c r="H667" s="181">
        <v>0.89700000000000002</v>
      </c>
      <c r="I667" s="182"/>
      <c r="L667" s="177"/>
      <c r="M667" s="183"/>
      <c r="N667" s="184"/>
      <c r="O667" s="184"/>
      <c r="P667" s="184"/>
      <c r="Q667" s="184"/>
      <c r="R667" s="184"/>
      <c r="S667" s="184"/>
      <c r="T667" s="185"/>
      <c r="AT667" s="179" t="s">
        <v>548</v>
      </c>
      <c r="AU667" s="179" t="s">
        <v>91</v>
      </c>
      <c r="AV667" s="13" t="s">
        <v>91</v>
      </c>
      <c r="AW667" s="13" t="s">
        <v>30</v>
      </c>
      <c r="AX667" s="13" t="s">
        <v>75</v>
      </c>
      <c r="AY667" s="179" t="s">
        <v>203</v>
      </c>
    </row>
    <row r="668" spans="2:51" s="16" customFormat="1">
      <c r="B668" s="201"/>
      <c r="D668" s="178" t="s">
        <v>548</v>
      </c>
      <c r="E668" s="202" t="s">
        <v>1</v>
      </c>
      <c r="F668" s="203" t="s">
        <v>576</v>
      </c>
      <c r="H668" s="204">
        <v>7.0350000000000001</v>
      </c>
      <c r="I668" s="205"/>
      <c r="L668" s="201"/>
      <c r="M668" s="206"/>
      <c r="N668" s="207"/>
      <c r="O668" s="207"/>
      <c r="P668" s="207"/>
      <c r="Q668" s="207"/>
      <c r="R668" s="207"/>
      <c r="S668" s="207"/>
      <c r="T668" s="208"/>
      <c r="AT668" s="202" t="s">
        <v>548</v>
      </c>
      <c r="AU668" s="202" t="s">
        <v>91</v>
      </c>
      <c r="AV668" s="16" t="s">
        <v>215</v>
      </c>
      <c r="AW668" s="16" t="s">
        <v>30</v>
      </c>
      <c r="AX668" s="16" t="s">
        <v>75</v>
      </c>
      <c r="AY668" s="202" t="s">
        <v>203</v>
      </c>
    </row>
    <row r="669" spans="2:51" s="13" customFormat="1">
      <c r="B669" s="177"/>
      <c r="D669" s="178" t="s">
        <v>548</v>
      </c>
      <c r="E669" s="179" t="s">
        <v>1</v>
      </c>
      <c r="F669" s="180" t="s">
        <v>2496</v>
      </c>
      <c r="H669" s="181">
        <v>0.89700000000000002</v>
      </c>
      <c r="I669" s="182"/>
      <c r="L669" s="177"/>
      <c r="M669" s="183"/>
      <c r="N669" s="184"/>
      <c r="O669" s="184"/>
      <c r="P669" s="184"/>
      <c r="Q669" s="184"/>
      <c r="R669" s="184"/>
      <c r="S669" s="184"/>
      <c r="T669" s="185"/>
      <c r="AT669" s="179" t="s">
        <v>548</v>
      </c>
      <c r="AU669" s="179" t="s">
        <v>91</v>
      </c>
      <c r="AV669" s="13" t="s">
        <v>91</v>
      </c>
      <c r="AW669" s="13" t="s">
        <v>30</v>
      </c>
      <c r="AX669" s="13" t="s">
        <v>75</v>
      </c>
      <c r="AY669" s="179" t="s">
        <v>203</v>
      </c>
    </row>
    <row r="670" spans="2:51" s="13" customFormat="1">
      <c r="B670" s="177"/>
      <c r="D670" s="178" t="s">
        <v>548</v>
      </c>
      <c r="E670" s="179" t="s">
        <v>1</v>
      </c>
      <c r="F670" s="180" t="s">
        <v>2497</v>
      </c>
      <c r="H670" s="181">
        <v>0.996</v>
      </c>
      <c r="I670" s="182"/>
      <c r="L670" s="177"/>
      <c r="M670" s="183"/>
      <c r="N670" s="184"/>
      <c r="O670" s="184"/>
      <c r="P670" s="184"/>
      <c r="Q670" s="184"/>
      <c r="R670" s="184"/>
      <c r="S670" s="184"/>
      <c r="T670" s="185"/>
      <c r="AT670" s="179" t="s">
        <v>548</v>
      </c>
      <c r="AU670" s="179" t="s">
        <v>91</v>
      </c>
      <c r="AV670" s="13" t="s">
        <v>91</v>
      </c>
      <c r="AW670" s="13" t="s">
        <v>30</v>
      </c>
      <c r="AX670" s="13" t="s">
        <v>75</v>
      </c>
      <c r="AY670" s="179" t="s">
        <v>203</v>
      </c>
    </row>
    <row r="671" spans="2:51" s="13" customFormat="1">
      <c r="B671" s="177"/>
      <c r="D671" s="178" t="s">
        <v>548</v>
      </c>
      <c r="E671" s="179" t="s">
        <v>1</v>
      </c>
      <c r="F671" s="180" t="s">
        <v>2498</v>
      </c>
      <c r="H671" s="181">
        <v>0.97799999999999998</v>
      </c>
      <c r="I671" s="182"/>
      <c r="L671" s="177"/>
      <c r="M671" s="183"/>
      <c r="N671" s="184"/>
      <c r="O671" s="184"/>
      <c r="P671" s="184"/>
      <c r="Q671" s="184"/>
      <c r="R671" s="184"/>
      <c r="S671" s="184"/>
      <c r="T671" s="185"/>
      <c r="AT671" s="179" t="s">
        <v>548</v>
      </c>
      <c r="AU671" s="179" t="s">
        <v>91</v>
      </c>
      <c r="AV671" s="13" t="s">
        <v>91</v>
      </c>
      <c r="AW671" s="13" t="s">
        <v>30</v>
      </c>
      <c r="AX671" s="13" t="s">
        <v>75</v>
      </c>
      <c r="AY671" s="179" t="s">
        <v>203</v>
      </c>
    </row>
    <row r="672" spans="2:51" s="13" customFormat="1">
      <c r="B672" s="177"/>
      <c r="D672" s="178" t="s">
        <v>548</v>
      </c>
      <c r="E672" s="179" t="s">
        <v>1</v>
      </c>
      <c r="F672" s="180" t="s">
        <v>2499</v>
      </c>
      <c r="H672" s="181">
        <v>1.0209999999999999</v>
      </c>
      <c r="I672" s="182"/>
      <c r="L672" s="177"/>
      <c r="M672" s="183"/>
      <c r="N672" s="184"/>
      <c r="O672" s="184"/>
      <c r="P672" s="184"/>
      <c r="Q672" s="184"/>
      <c r="R672" s="184"/>
      <c r="S672" s="184"/>
      <c r="T672" s="185"/>
      <c r="AT672" s="179" t="s">
        <v>548</v>
      </c>
      <c r="AU672" s="179" t="s">
        <v>91</v>
      </c>
      <c r="AV672" s="13" t="s">
        <v>91</v>
      </c>
      <c r="AW672" s="13" t="s">
        <v>30</v>
      </c>
      <c r="AX672" s="13" t="s">
        <v>75</v>
      </c>
      <c r="AY672" s="179" t="s">
        <v>203</v>
      </c>
    </row>
    <row r="673" spans="1:65" s="13" customFormat="1">
      <c r="B673" s="177"/>
      <c r="D673" s="178" t="s">
        <v>548</v>
      </c>
      <c r="E673" s="179" t="s">
        <v>1</v>
      </c>
      <c r="F673" s="180" t="s">
        <v>2500</v>
      </c>
      <c r="H673" s="181">
        <v>1.0209999999999999</v>
      </c>
      <c r="I673" s="182"/>
      <c r="L673" s="177"/>
      <c r="M673" s="183"/>
      <c r="N673" s="184"/>
      <c r="O673" s="184"/>
      <c r="P673" s="184"/>
      <c r="Q673" s="184"/>
      <c r="R673" s="184"/>
      <c r="S673" s="184"/>
      <c r="T673" s="185"/>
      <c r="AT673" s="179" t="s">
        <v>548</v>
      </c>
      <c r="AU673" s="179" t="s">
        <v>91</v>
      </c>
      <c r="AV673" s="13" t="s">
        <v>91</v>
      </c>
      <c r="AW673" s="13" t="s">
        <v>30</v>
      </c>
      <c r="AX673" s="13" t="s">
        <v>75</v>
      </c>
      <c r="AY673" s="179" t="s">
        <v>203</v>
      </c>
    </row>
    <row r="674" spans="1:65" s="13" customFormat="1">
      <c r="B674" s="177"/>
      <c r="D674" s="178" t="s">
        <v>548</v>
      </c>
      <c r="E674" s="179" t="s">
        <v>1</v>
      </c>
      <c r="F674" s="180" t="s">
        <v>2501</v>
      </c>
      <c r="H674" s="181">
        <v>0.92300000000000004</v>
      </c>
      <c r="I674" s="182"/>
      <c r="L674" s="177"/>
      <c r="M674" s="183"/>
      <c r="N674" s="184"/>
      <c r="O674" s="184"/>
      <c r="P674" s="184"/>
      <c r="Q674" s="184"/>
      <c r="R674" s="184"/>
      <c r="S674" s="184"/>
      <c r="T674" s="185"/>
      <c r="AT674" s="179" t="s">
        <v>548</v>
      </c>
      <c r="AU674" s="179" t="s">
        <v>91</v>
      </c>
      <c r="AV674" s="13" t="s">
        <v>91</v>
      </c>
      <c r="AW674" s="13" t="s">
        <v>30</v>
      </c>
      <c r="AX674" s="13" t="s">
        <v>75</v>
      </c>
      <c r="AY674" s="179" t="s">
        <v>203</v>
      </c>
    </row>
    <row r="675" spans="1:65" s="13" customFormat="1">
      <c r="B675" s="177"/>
      <c r="D675" s="178" t="s">
        <v>548</v>
      </c>
      <c r="E675" s="179" t="s">
        <v>1</v>
      </c>
      <c r="F675" s="180" t="s">
        <v>2502</v>
      </c>
      <c r="H675" s="181">
        <v>0.24</v>
      </c>
      <c r="I675" s="182"/>
      <c r="L675" s="177"/>
      <c r="M675" s="183"/>
      <c r="N675" s="184"/>
      <c r="O675" s="184"/>
      <c r="P675" s="184"/>
      <c r="Q675" s="184"/>
      <c r="R675" s="184"/>
      <c r="S675" s="184"/>
      <c r="T675" s="185"/>
      <c r="AT675" s="179" t="s">
        <v>548</v>
      </c>
      <c r="AU675" s="179" t="s">
        <v>91</v>
      </c>
      <c r="AV675" s="13" t="s">
        <v>91</v>
      </c>
      <c r="AW675" s="13" t="s">
        <v>30</v>
      </c>
      <c r="AX675" s="13" t="s">
        <v>75</v>
      </c>
      <c r="AY675" s="179" t="s">
        <v>203</v>
      </c>
    </row>
    <row r="676" spans="1:65" s="13" customFormat="1">
      <c r="B676" s="177"/>
      <c r="D676" s="178" t="s">
        <v>548</v>
      </c>
      <c r="E676" s="179" t="s">
        <v>1</v>
      </c>
      <c r="F676" s="180" t="s">
        <v>2503</v>
      </c>
      <c r="H676" s="181">
        <v>0.27300000000000002</v>
      </c>
      <c r="I676" s="182"/>
      <c r="L676" s="177"/>
      <c r="M676" s="183"/>
      <c r="N676" s="184"/>
      <c r="O676" s="184"/>
      <c r="P676" s="184"/>
      <c r="Q676" s="184"/>
      <c r="R676" s="184"/>
      <c r="S676" s="184"/>
      <c r="T676" s="185"/>
      <c r="AT676" s="179" t="s">
        <v>548</v>
      </c>
      <c r="AU676" s="179" t="s">
        <v>91</v>
      </c>
      <c r="AV676" s="13" t="s">
        <v>91</v>
      </c>
      <c r="AW676" s="13" t="s">
        <v>30</v>
      </c>
      <c r="AX676" s="13" t="s">
        <v>75</v>
      </c>
      <c r="AY676" s="179" t="s">
        <v>203</v>
      </c>
    </row>
    <row r="677" spans="1:65" s="13" customFormat="1">
      <c r="B677" s="177"/>
      <c r="D677" s="178" t="s">
        <v>548</v>
      </c>
      <c r="E677" s="179" t="s">
        <v>1</v>
      </c>
      <c r="F677" s="180" t="s">
        <v>2504</v>
      </c>
      <c r="H677" s="181">
        <v>0.34</v>
      </c>
      <c r="I677" s="182"/>
      <c r="L677" s="177"/>
      <c r="M677" s="183"/>
      <c r="N677" s="184"/>
      <c r="O677" s="184"/>
      <c r="P677" s="184"/>
      <c r="Q677" s="184"/>
      <c r="R677" s="184"/>
      <c r="S677" s="184"/>
      <c r="T677" s="185"/>
      <c r="AT677" s="179" t="s">
        <v>548</v>
      </c>
      <c r="AU677" s="179" t="s">
        <v>91</v>
      </c>
      <c r="AV677" s="13" t="s">
        <v>91</v>
      </c>
      <c r="AW677" s="13" t="s">
        <v>30</v>
      </c>
      <c r="AX677" s="13" t="s">
        <v>75</v>
      </c>
      <c r="AY677" s="179" t="s">
        <v>203</v>
      </c>
    </row>
    <row r="678" spans="1:65" s="13" customFormat="1">
      <c r="B678" s="177"/>
      <c r="D678" s="178" t="s">
        <v>548</v>
      </c>
      <c r="E678" s="179" t="s">
        <v>1</v>
      </c>
      <c r="F678" s="180" t="s">
        <v>2505</v>
      </c>
      <c r="H678" s="181">
        <v>0.34599999999999997</v>
      </c>
      <c r="I678" s="182"/>
      <c r="L678" s="177"/>
      <c r="M678" s="183"/>
      <c r="N678" s="184"/>
      <c r="O678" s="184"/>
      <c r="P678" s="184"/>
      <c r="Q678" s="184"/>
      <c r="R678" s="184"/>
      <c r="S678" s="184"/>
      <c r="T678" s="185"/>
      <c r="AT678" s="179" t="s">
        <v>548</v>
      </c>
      <c r="AU678" s="179" t="s">
        <v>91</v>
      </c>
      <c r="AV678" s="13" t="s">
        <v>91</v>
      </c>
      <c r="AW678" s="13" t="s">
        <v>30</v>
      </c>
      <c r="AX678" s="13" t="s">
        <v>75</v>
      </c>
      <c r="AY678" s="179" t="s">
        <v>203</v>
      </c>
    </row>
    <row r="679" spans="1:65" s="16" customFormat="1">
      <c r="B679" s="201"/>
      <c r="D679" s="178" t="s">
        <v>548</v>
      </c>
      <c r="E679" s="202" t="s">
        <v>1</v>
      </c>
      <c r="F679" s="203" t="s">
        <v>576</v>
      </c>
      <c r="H679" s="204">
        <v>7.0350000000000001</v>
      </c>
      <c r="I679" s="205"/>
      <c r="L679" s="201"/>
      <c r="M679" s="206"/>
      <c r="N679" s="207"/>
      <c r="O679" s="207"/>
      <c r="P679" s="207"/>
      <c r="Q679" s="207"/>
      <c r="R679" s="207"/>
      <c r="S679" s="207"/>
      <c r="T679" s="208"/>
      <c r="AT679" s="202" t="s">
        <v>548</v>
      </c>
      <c r="AU679" s="202" t="s">
        <v>91</v>
      </c>
      <c r="AV679" s="16" t="s">
        <v>215</v>
      </c>
      <c r="AW679" s="16" t="s">
        <v>30</v>
      </c>
      <c r="AX679" s="16" t="s">
        <v>75</v>
      </c>
      <c r="AY679" s="202" t="s">
        <v>203</v>
      </c>
    </row>
    <row r="680" spans="1:65" s="14" customFormat="1">
      <c r="B680" s="186"/>
      <c r="D680" s="178" t="s">
        <v>548</v>
      </c>
      <c r="E680" s="187" t="s">
        <v>1</v>
      </c>
      <c r="F680" s="188" t="s">
        <v>550</v>
      </c>
      <c r="H680" s="189">
        <v>14.07</v>
      </c>
      <c r="I680" s="190"/>
      <c r="L680" s="186"/>
      <c r="M680" s="191"/>
      <c r="N680" s="192"/>
      <c r="O680" s="192"/>
      <c r="P680" s="192"/>
      <c r="Q680" s="192"/>
      <c r="R680" s="192"/>
      <c r="S680" s="192"/>
      <c r="T680" s="193"/>
      <c r="AT680" s="187" t="s">
        <v>548</v>
      </c>
      <c r="AU680" s="187" t="s">
        <v>91</v>
      </c>
      <c r="AV680" s="14" t="s">
        <v>208</v>
      </c>
      <c r="AW680" s="14" t="s">
        <v>30</v>
      </c>
      <c r="AX680" s="14" t="s">
        <v>83</v>
      </c>
      <c r="AY680" s="187" t="s">
        <v>203</v>
      </c>
    </row>
    <row r="681" spans="1:65" s="2" customFormat="1" ht="24.2" customHeight="1">
      <c r="A681" s="33"/>
      <c r="B681" s="154"/>
      <c r="C681" s="155" t="s">
        <v>331</v>
      </c>
      <c r="D681" s="155" t="s">
        <v>204</v>
      </c>
      <c r="E681" s="156" t="s">
        <v>2509</v>
      </c>
      <c r="F681" s="157" t="s">
        <v>2510</v>
      </c>
      <c r="G681" s="158" t="s">
        <v>249</v>
      </c>
      <c r="H681" s="159">
        <v>8.7810000000000006</v>
      </c>
      <c r="I681" s="160"/>
      <c r="J681" s="161">
        <f>ROUND(I681*H681,2)</f>
        <v>0</v>
      </c>
      <c r="K681" s="162"/>
      <c r="L681" s="34"/>
      <c r="M681" s="163" t="s">
        <v>1</v>
      </c>
      <c r="N681" s="164" t="s">
        <v>41</v>
      </c>
      <c r="O681" s="62"/>
      <c r="P681" s="165">
        <f>O681*H681</f>
        <v>0</v>
      </c>
      <c r="Q681" s="165">
        <v>0</v>
      </c>
      <c r="R681" s="165">
        <f>Q681*H681</f>
        <v>0</v>
      </c>
      <c r="S681" s="165">
        <v>0</v>
      </c>
      <c r="T681" s="166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67" t="s">
        <v>226</v>
      </c>
      <c r="AT681" s="167" t="s">
        <v>204</v>
      </c>
      <c r="AU681" s="167" t="s">
        <v>91</v>
      </c>
      <c r="AY681" s="18" t="s">
        <v>203</v>
      </c>
      <c r="BE681" s="168">
        <f>IF(N681="základná",J681,0)</f>
        <v>0</v>
      </c>
      <c r="BF681" s="168">
        <f>IF(N681="znížená",J681,0)</f>
        <v>0</v>
      </c>
      <c r="BG681" s="168">
        <f>IF(N681="zákl. prenesená",J681,0)</f>
        <v>0</v>
      </c>
      <c r="BH681" s="168">
        <f>IF(N681="zníž. prenesená",J681,0)</f>
        <v>0</v>
      </c>
      <c r="BI681" s="168">
        <f>IF(N681="nulová",J681,0)</f>
        <v>0</v>
      </c>
      <c r="BJ681" s="18" t="s">
        <v>91</v>
      </c>
      <c r="BK681" s="168">
        <f>ROUND(I681*H681,2)</f>
        <v>0</v>
      </c>
      <c r="BL681" s="18" t="s">
        <v>226</v>
      </c>
      <c r="BM681" s="167" t="s">
        <v>2511</v>
      </c>
    </row>
    <row r="682" spans="1:65" s="12" customFormat="1" ht="22.9" customHeight="1">
      <c r="B682" s="143"/>
      <c r="D682" s="144" t="s">
        <v>74</v>
      </c>
      <c r="E682" s="169" t="s">
        <v>2512</v>
      </c>
      <c r="F682" s="169" t="s">
        <v>2513</v>
      </c>
      <c r="I682" s="146"/>
      <c r="J682" s="170">
        <f>BK682</f>
        <v>0</v>
      </c>
      <c r="L682" s="143"/>
      <c r="M682" s="148"/>
      <c r="N682" s="149"/>
      <c r="O682" s="149"/>
      <c r="P682" s="150">
        <f>SUM(P683:P686)</f>
        <v>0</v>
      </c>
      <c r="Q682" s="149"/>
      <c r="R682" s="150">
        <f>SUM(R683:R686)</f>
        <v>0</v>
      </c>
      <c r="S682" s="149"/>
      <c r="T682" s="151">
        <f>SUM(T683:T686)</f>
        <v>0</v>
      </c>
      <c r="AR682" s="144" t="s">
        <v>208</v>
      </c>
      <c r="AT682" s="152" t="s">
        <v>74</v>
      </c>
      <c r="AU682" s="152" t="s">
        <v>83</v>
      </c>
      <c r="AY682" s="144" t="s">
        <v>203</v>
      </c>
      <c r="BK682" s="153">
        <f>SUM(BK683:BK686)</f>
        <v>0</v>
      </c>
    </row>
    <row r="683" spans="1:65" s="2" customFormat="1" ht="16.5" customHeight="1">
      <c r="A683" s="33"/>
      <c r="B683" s="154"/>
      <c r="C683" s="155" t="s">
        <v>471</v>
      </c>
      <c r="D683" s="155" t="s">
        <v>204</v>
      </c>
      <c r="E683" s="156" t="s">
        <v>2514</v>
      </c>
      <c r="F683" s="157" t="s">
        <v>2515</v>
      </c>
      <c r="G683" s="158" t="s">
        <v>340</v>
      </c>
      <c r="H683" s="159">
        <v>1</v>
      </c>
      <c r="I683" s="160"/>
      <c r="J683" s="161">
        <f>ROUND(I683*H683,2)</f>
        <v>0</v>
      </c>
      <c r="K683" s="162"/>
      <c r="L683" s="34"/>
      <c r="M683" s="163" t="s">
        <v>1</v>
      </c>
      <c r="N683" s="164" t="s">
        <v>41</v>
      </c>
      <c r="O683" s="62"/>
      <c r="P683" s="165">
        <f>O683*H683</f>
        <v>0</v>
      </c>
      <c r="Q683" s="165">
        <v>0</v>
      </c>
      <c r="R683" s="165">
        <f>Q683*H683</f>
        <v>0</v>
      </c>
      <c r="S683" s="165">
        <v>0</v>
      </c>
      <c r="T683" s="166">
        <f>S683*H683</f>
        <v>0</v>
      </c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R683" s="167" t="s">
        <v>324</v>
      </c>
      <c r="AT683" s="167" t="s">
        <v>204</v>
      </c>
      <c r="AU683" s="167" t="s">
        <v>91</v>
      </c>
      <c r="AY683" s="18" t="s">
        <v>203</v>
      </c>
      <c r="BE683" s="168">
        <f>IF(N683="základná",J683,0)</f>
        <v>0</v>
      </c>
      <c r="BF683" s="168">
        <f>IF(N683="znížená",J683,0)</f>
        <v>0</v>
      </c>
      <c r="BG683" s="168">
        <f>IF(N683="zákl. prenesená",J683,0)</f>
        <v>0</v>
      </c>
      <c r="BH683" s="168">
        <f>IF(N683="zníž. prenesená",J683,0)</f>
        <v>0</v>
      </c>
      <c r="BI683" s="168">
        <f>IF(N683="nulová",J683,0)</f>
        <v>0</v>
      </c>
      <c r="BJ683" s="18" t="s">
        <v>91</v>
      </c>
      <c r="BK683" s="168">
        <f>ROUND(I683*H683,2)</f>
        <v>0</v>
      </c>
      <c r="BL683" s="18" t="s">
        <v>324</v>
      </c>
      <c r="BM683" s="167" t="s">
        <v>2516</v>
      </c>
    </row>
    <row r="684" spans="1:65" s="13" customFormat="1">
      <c r="B684" s="177"/>
      <c r="D684" s="178" t="s">
        <v>548</v>
      </c>
      <c r="E684" s="179" t="s">
        <v>1</v>
      </c>
      <c r="F684" s="180" t="s">
        <v>2517</v>
      </c>
      <c r="H684" s="181">
        <v>1</v>
      </c>
      <c r="I684" s="182"/>
      <c r="L684" s="177"/>
      <c r="M684" s="183"/>
      <c r="N684" s="184"/>
      <c r="O684" s="184"/>
      <c r="P684" s="184"/>
      <c r="Q684" s="184"/>
      <c r="R684" s="184"/>
      <c r="S684" s="184"/>
      <c r="T684" s="185"/>
      <c r="AT684" s="179" t="s">
        <v>548</v>
      </c>
      <c r="AU684" s="179" t="s">
        <v>91</v>
      </c>
      <c r="AV684" s="13" t="s">
        <v>91</v>
      </c>
      <c r="AW684" s="13" t="s">
        <v>30</v>
      </c>
      <c r="AX684" s="13" t="s">
        <v>83</v>
      </c>
      <c r="AY684" s="179" t="s">
        <v>203</v>
      </c>
    </row>
    <row r="685" spans="1:65" s="2" customFormat="1" ht="16.5" customHeight="1">
      <c r="A685" s="33"/>
      <c r="B685" s="154"/>
      <c r="C685" s="212" t="s">
        <v>334</v>
      </c>
      <c r="D685" s="212" t="s">
        <v>836</v>
      </c>
      <c r="E685" s="213" t="s">
        <v>2518</v>
      </c>
      <c r="F685" s="214" t="s">
        <v>2519</v>
      </c>
      <c r="G685" s="215" t="s">
        <v>340</v>
      </c>
      <c r="H685" s="216">
        <v>1</v>
      </c>
      <c r="I685" s="217"/>
      <c r="J685" s="218">
        <f>ROUND(I685*H685,2)</f>
        <v>0</v>
      </c>
      <c r="K685" s="219"/>
      <c r="L685" s="220"/>
      <c r="M685" s="221" t="s">
        <v>1</v>
      </c>
      <c r="N685" s="222" t="s">
        <v>41</v>
      </c>
      <c r="O685" s="62"/>
      <c r="P685" s="165">
        <f>O685*H685</f>
        <v>0</v>
      </c>
      <c r="Q685" s="165">
        <v>0</v>
      </c>
      <c r="R685" s="165">
        <f>Q685*H685</f>
        <v>0</v>
      </c>
      <c r="S685" s="165">
        <v>0</v>
      </c>
      <c r="T685" s="166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67" t="s">
        <v>453</v>
      </c>
      <c r="AT685" s="167" t="s">
        <v>836</v>
      </c>
      <c r="AU685" s="167" t="s">
        <v>91</v>
      </c>
      <c r="AY685" s="18" t="s">
        <v>203</v>
      </c>
      <c r="BE685" s="168">
        <f>IF(N685="základná",J685,0)</f>
        <v>0</v>
      </c>
      <c r="BF685" s="168">
        <f>IF(N685="znížená",J685,0)</f>
        <v>0</v>
      </c>
      <c r="BG685" s="168">
        <f>IF(N685="zákl. prenesená",J685,0)</f>
        <v>0</v>
      </c>
      <c r="BH685" s="168">
        <f>IF(N685="zníž. prenesená",J685,0)</f>
        <v>0</v>
      </c>
      <c r="BI685" s="168">
        <f>IF(N685="nulová",J685,0)</f>
        <v>0</v>
      </c>
      <c r="BJ685" s="18" t="s">
        <v>91</v>
      </c>
      <c r="BK685" s="168">
        <f>ROUND(I685*H685,2)</f>
        <v>0</v>
      </c>
      <c r="BL685" s="18" t="s">
        <v>453</v>
      </c>
      <c r="BM685" s="167" t="s">
        <v>2520</v>
      </c>
    </row>
    <row r="686" spans="1:65" s="13" customFormat="1">
      <c r="B686" s="177"/>
      <c r="D686" s="178" t="s">
        <v>548</v>
      </c>
      <c r="E686" s="179" t="s">
        <v>1</v>
      </c>
      <c r="F686" s="180" t="s">
        <v>2521</v>
      </c>
      <c r="H686" s="181">
        <v>1</v>
      </c>
      <c r="I686" s="182"/>
      <c r="L686" s="177"/>
      <c r="M686" s="183"/>
      <c r="N686" s="184"/>
      <c r="O686" s="184"/>
      <c r="P686" s="184"/>
      <c r="Q686" s="184"/>
      <c r="R686" s="184"/>
      <c r="S686" s="184"/>
      <c r="T686" s="185"/>
      <c r="AT686" s="179" t="s">
        <v>548</v>
      </c>
      <c r="AU686" s="179" t="s">
        <v>91</v>
      </c>
      <c r="AV686" s="13" t="s">
        <v>91</v>
      </c>
      <c r="AW686" s="13" t="s">
        <v>30</v>
      </c>
      <c r="AX686" s="13" t="s">
        <v>83</v>
      </c>
      <c r="AY686" s="179" t="s">
        <v>203</v>
      </c>
    </row>
    <row r="687" spans="1:65" s="12" customFormat="1" ht="22.9" customHeight="1">
      <c r="B687" s="143"/>
      <c r="D687" s="144" t="s">
        <v>74</v>
      </c>
      <c r="E687" s="169" t="s">
        <v>2522</v>
      </c>
      <c r="F687" s="169" t="s">
        <v>2523</v>
      </c>
      <c r="I687" s="146"/>
      <c r="J687" s="170">
        <f>BK687</f>
        <v>0</v>
      </c>
      <c r="L687" s="143"/>
      <c r="M687" s="148"/>
      <c r="N687" s="149"/>
      <c r="O687" s="149"/>
      <c r="P687" s="150">
        <f>SUM(P688:P691)</f>
        <v>0</v>
      </c>
      <c r="Q687" s="149"/>
      <c r="R687" s="150">
        <f>SUM(R688:R691)</f>
        <v>0</v>
      </c>
      <c r="S687" s="149"/>
      <c r="T687" s="151">
        <f>SUM(T688:T691)</f>
        <v>0</v>
      </c>
      <c r="AR687" s="144" t="s">
        <v>208</v>
      </c>
      <c r="AT687" s="152" t="s">
        <v>74</v>
      </c>
      <c r="AU687" s="152" t="s">
        <v>83</v>
      </c>
      <c r="AY687" s="144" t="s">
        <v>203</v>
      </c>
      <c r="BK687" s="153">
        <f>SUM(BK688:BK691)</f>
        <v>0</v>
      </c>
    </row>
    <row r="688" spans="1:65" s="2" customFormat="1" ht="24.2" customHeight="1">
      <c r="A688" s="33"/>
      <c r="B688" s="154"/>
      <c r="C688" s="155" t="s">
        <v>478</v>
      </c>
      <c r="D688" s="155" t="s">
        <v>204</v>
      </c>
      <c r="E688" s="156" t="s">
        <v>2524</v>
      </c>
      <c r="F688" s="157" t="s">
        <v>2525</v>
      </c>
      <c r="G688" s="158" t="s">
        <v>340</v>
      </c>
      <c r="H688" s="159">
        <v>1</v>
      </c>
      <c r="I688" s="160"/>
      <c r="J688" s="161">
        <f>ROUND(I688*H688,2)</f>
        <v>0</v>
      </c>
      <c r="K688" s="162"/>
      <c r="L688" s="34"/>
      <c r="M688" s="163" t="s">
        <v>1</v>
      </c>
      <c r="N688" s="164" t="s">
        <v>41</v>
      </c>
      <c r="O688" s="62"/>
      <c r="P688" s="165">
        <f>O688*H688</f>
        <v>0</v>
      </c>
      <c r="Q688" s="165">
        <v>0</v>
      </c>
      <c r="R688" s="165">
        <f>Q688*H688</f>
        <v>0</v>
      </c>
      <c r="S688" s="165">
        <v>0</v>
      </c>
      <c r="T688" s="166">
        <f>S688*H688</f>
        <v>0</v>
      </c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R688" s="167" t="s">
        <v>324</v>
      </c>
      <c r="AT688" s="167" t="s">
        <v>204</v>
      </c>
      <c r="AU688" s="167" t="s">
        <v>91</v>
      </c>
      <c r="AY688" s="18" t="s">
        <v>203</v>
      </c>
      <c r="BE688" s="168">
        <f>IF(N688="základná",J688,0)</f>
        <v>0</v>
      </c>
      <c r="BF688" s="168">
        <f>IF(N688="znížená",J688,0)</f>
        <v>0</v>
      </c>
      <c r="BG688" s="168">
        <f>IF(N688="zákl. prenesená",J688,0)</f>
        <v>0</v>
      </c>
      <c r="BH688" s="168">
        <f>IF(N688="zníž. prenesená",J688,0)</f>
        <v>0</v>
      </c>
      <c r="BI688" s="168">
        <f>IF(N688="nulová",J688,0)</f>
        <v>0</v>
      </c>
      <c r="BJ688" s="18" t="s">
        <v>91</v>
      </c>
      <c r="BK688" s="168">
        <f>ROUND(I688*H688,2)</f>
        <v>0</v>
      </c>
      <c r="BL688" s="18" t="s">
        <v>324</v>
      </c>
      <c r="BM688" s="167" t="s">
        <v>2526</v>
      </c>
    </row>
    <row r="689" spans="1:51" s="13" customFormat="1">
      <c r="B689" s="177"/>
      <c r="D689" s="178" t="s">
        <v>548</v>
      </c>
      <c r="E689" s="179" t="s">
        <v>1</v>
      </c>
      <c r="F689" s="180" t="s">
        <v>83</v>
      </c>
      <c r="H689" s="181">
        <v>1</v>
      </c>
      <c r="I689" s="182"/>
      <c r="L689" s="177"/>
      <c r="M689" s="183"/>
      <c r="N689" s="184"/>
      <c r="O689" s="184"/>
      <c r="P689" s="184"/>
      <c r="Q689" s="184"/>
      <c r="R689" s="184"/>
      <c r="S689" s="184"/>
      <c r="T689" s="185"/>
      <c r="AT689" s="179" t="s">
        <v>548</v>
      </c>
      <c r="AU689" s="179" t="s">
        <v>91</v>
      </c>
      <c r="AV689" s="13" t="s">
        <v>91</v>
      </c>
      <c r="AW689" s="13" t="s">
        <v>30</v>
      </c>
      <c r="AX689" s="13" t="s">
        <v>75</v>
      </c>
      <c r="AY689" s="179" t="s">
        <v>203</v>
      </c>
    </row>
    <row r="690" spans="1:51" s="15" customFormat="1" ht="25.5">
      <c r="B690" s="194"/>
      <c r="D690" s="178" t="s">
        <v>548</v>
      </c>
      <c r="E690" s="195" t="s">
        <v>1</v>
      </c>
      <c r="F690" s="230" t="s">
        <v>2527</v>
      </c>
      <c r="H690" s="195" t="s">
        <v>1</v>
      </c>
      <c r="I690" s="197"/>
      <c r="L690" s="194"/>
      <c r="M690" s="198"/>
      <c r="N690" s="199"/>
      <c r="O690" s="199"/>
      <c r="P690" s="199"/>
      <c r="Q690" s="199"/>
      <c r="R690" s="199"/>
      <c r="S690" s="199"/>
      <c r="T690" s="200"/>
      <c r="AT690" s="195" t="s">
        <v>548</v>
      </c>
      <c r="AU690" s="195" t="s">
        <v>91</v>
      </c>
      <c r="AV690" s="15" t="s">
        <v>83</v>
      </c>
      <c r="AW690" s="15" t="s">
        <v>30</v>
      </c>
      <c r="AX690" s="15" t="s">
        <v>75</v>
      </c>
      <c r="AY690" s="195" t="s">
        <v>203</v>
      </c>
    </row>
    <row r="691" spans="1:51" s="14" customFormat="1">
      <c r="B691" s="186"/>
      <c r="D691" s="178" t="s">
        <v>548</v>
      </c>
      <c r="E691" s="187" t="s">
        <v>1</v>
      </c>
      <c r="F691" s="188" t="s">
        <v>2237</v>
      </c>
      <c r="H691" s="189">
        <v>1</v>
      </c>
      <c r="I691" s="190"/>
      <c r="L691" s="186"/>
      <c r="M691" s="223"/>
      <c r="N691" s="224"/>
      <c r="O691" s="224"/>
      <c r="P691" s="224"/>
      <c r="Q691" s="224"/>
      <c r="R691" s="224"/>
      <c r="S691" s="224"/>
      <c r="T691" s="225"/>
      <c r="AT691" s="187" t="s">
        <v>548</v>
      </c>
      <c r="AU691" s="187" t="s">
        <v>91</v>
      </c>
      <c r="AV691" s="14" t="s">
        <v>208</v>
      </c>
      <c r="AW691" s="14" t="s">
        <v>30</v>
      </c>
      <c r="AX691" s="14" t="s">
        <v>83</v>
      </c>
      <c r="AY691" s="187" t="s">
        <v>203</v>
      </c>
    </row>
    <row r="692" spans="1:51" s="2" customFormat="1" ht="6.95" customHeight="1">
      <c r="A692" s="33"/>
      <c r="B692" s="51"/>
      <c r="C692" s="52"/>
      <c r="D692" s="52"/>
      <c r="E692" s="52"/>
      <c r="F692" s="52"/>
      <c r="G692" s="52"/>
      <c r="H692" s="52"/>
      <c r="I692" s="52"/>
      <c r="J692" s="52"/>
      <c r="K692" s="52"/>
      <c r="L692" s="34"/>
      <c r="M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</row>
  </sheetData>
  <autoFilter ref="C130:K691" xr:uid="{00000000-0009-0000-0000-000009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585"/>
  <sheetViews>
    <sheetView showGridLines="0" topLeftCell="A569" workbookViewId="0">
      <selection activeCell="F578" sqref="F57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122</v>
      </c>
      <c r="AZ2" s="176" t="s">
        <v>2528</v>
      </c>
      <c r="BA2" s="176" t="s">
        <v>2529</v>
      </c>
      <c r="BB2" s="176" t="s">
        <v>221</v>
      </c>
      <c r="BC2" s="176" t="s">
        <v>1359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176" t="s">
        <v>2530</v>
      </c>
      <c r="BA3" s="176" t="s">
        <v>2531</v>
      </c>
      <c r="BB3" s="176" t="s">
        <v>221</v>
      </c>
      <c r="BC3" s="176" t="s">
        <v>1388</v>
      </c>
      <c r="BD3" s="176" t="s">
        <v>91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  <c r="AZ4" s="176" t="s">
        <v>2532</v>
      </c>
      <c r="BA4" s="176" t="s">
        <v>2533</v>
      </c>
      <c r="BB4" s="176" t="s">
        <v>221</v>
      </c>
      <c r="BC4" s="176" t="s">
        <v>2534</v>
      </c>
      <c r="BD4" s="176" t="s">
        <v>91</v>
      </c>
    </row>
    <row r="5" spans="1:56" s="1" customFormat="1" ht="6.95" customHeight="1">
      <c r="B5" s="21"/>
      <c r="L5" s="21"/>
      <c r="AZ5" s="176" t="s">
        <v>2535</v>
      </c>
      <c r="BA5" s="176" t="s">
        <v>2536</v>
      </c>
      <c r="BB5" s="176" t="s">
        <v>221</v>
      </c>
      <c r="BC5" s="176" t="s">
        <v>357</v>
      </c>
      <c r="BD5" s="176" t="s">
        <v>91</v>
      </c>
    </row>
    <row r="6" spans="1:56" s="1" customFormat="1" ht="12" customHeight="1">
      <c r="B6" s="21"/>
      <c r="D6" s="28" t="s">
        <v>14</v>
      </c>
      <c r="L6" s="21"/>
      <c r="AZ6" s="176" t="s">
        <v>2537</v>
      </c>
      <c r="BA6" s="176" t="s">
        <v>2538</v>
      </c>
      <c r="BB6" s="176" t="s">
        <v>221</v>
      </c>
      <c r="BC6" s="176" t="s">
        <v>262</v>
      </c>
      <c r="BD6" s="176" t="s">
        <v>91</v>
      </c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  <c r="AZ7" s="176" t="s">
        <v>2539</v>
      </c>
      <c r="BA7" s="176" t="s">
        <v>2540</v>
      </c>
      <c r="BB7" s="176" t="s">
        <v>221</v>
      </c>
      <c r="BC7" s="176" t="s">
        <v>1436</v>
      </c>
      <c r="BD7" s="176" t="s">
        <v>91</v>
      </c>
    </row>
    <row r="8" spans="1:5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176" t="s">
        <v>2541</v>
      </c>
      <c r="BA8" s="176" t="s">
        <v>2542</v>
      </c>
      <c r="BB8" s="176" t="s">
        <v>1817</v>
      </c>
      <c r="BC8" s="176" t="s">
        <v>1477</v>
      </c>
      <c r="BD8" s="176" t="s">
        <v>91</v>
      </c>
    </row>
    <row r="9" spans="1:56" s="2" customFormat="1" ht="30" customHeight="1">
      <c r="A9" s="33"/>
      <c r="B9" s="34"/>
      <c r="C9" s="33"/>
      <c r="D9" s="33"/>
      <c r="E9" s="238" t="s">
        <v>2543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76" t="s">
        <v>2544</v>
      </c>
      <c r="BA9" s="176" t="s">
        <v>2545</v>
      </c>
      <c r="BB9" s="176" t="s">
        <v>213</v>
      </c>
      <c r="BC9" s="176" t="s">
        <v>2546</v>
      </c>
      <c r="BD9" s="176" t="s">
        <v>91</v>
      </c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76" t="s">
        <v>2547</v>
      </c>
      <c r="BA10" s="176" t="s">
        <v>2548</v>
      </c>
      <c r="BB10" s="176" t="s">
        <v>213</v>
      </c>
      <c r="BC10" s="176" t="s">
        <v>2549</v>
      </c>
      <c r="BD10" s="176" t="s">
        <v>91</v>
      </c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76" t="s">
        <v>2550</v>
      </c>
      <c r="BA11" s="176" t="s">
        <v>2551</v>
      </c>
      <c r="BB11" s="176" t="s">
        <v>213</v>
      </c>
      <c r="BC11" s="176" t="s">
        <v>2552</v>
      </c>
      <c r="BD11" s="176" t="s">
        <v>91</v>
      </c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76" t="s">
        <v>2553</v>
      </c>
      <c r="BA12" s="176" t="s">
        <v>2554</v>
      </c>
      <c r="BB12" s="176" t="s">
        <v>221</v>
      </c>
      <c r="BC12" s="176" t="s">
        <v>2555</v>
      </c>
      <c r="BD12" s="176" t="s">
        <v>91</v>
      </c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2065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ROUND(J133,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ROUND((SUM(BE133:BE584)),  2)</f>
        <v>0</v>
      </c>
      <c r="G33" s="109"/>
      <c r="H33" s="109"/>
      <c r="I33" s="110">
        <v>0.2</v>
      </c>
      <c r="J33" s="108">
        <f>ROUND(((SUM(BE133:BE584))*I33),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ROUND((SUM(BF133:BF584)),  2)</f>
        <v>0</v>
      </c>
      <c r="G34" s="109"/>
      <c r="H34" s="109"/>
      <c r="I34" s="110">
        <v>0.2</v>
      </c>
      <c r="J34" s="108">
        <f>ROUND(((SUM(BF133:BF584))*I34),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ROUND((SUM(BG133:BG584)),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ROUND((SUM(BH133:BH584)),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ROUND((SUM(BI133:BI584)),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38" t="str">
        <f>E9</f>
        <v xml:space="preserve">SO07 - SO07 OPLOTENIE PARČÍKA, REINŠTALÁCIA BAROK. SOCH, HYDROIZOLÁCIE, CHODNIK V PARČÍKU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K.Šinská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J133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2:12" s="9" customFormat="1" ht="24.95" customHeight="1">
      <c r="B97" s="124"/>
      <c r="D97" s="125" t="s">
        <v>535</v>
      </c>
      <c r="E97" s="126"/>
      <c r="F97" s="126"/>
      <c r="G97" s="126"/>
      <c r="H97" s="126"/>
      <c r="I97" s="126"/>
      <c r="J97" s="127">
        <f>J134</f>
        <v>0</v>
      </c>
      <c r="L97" s="124"/>
    </row>
    <row r="98" spans="2:12" s="10" customFormat="1" ht="19.899999999999999" customHeight="1">
      <c r="B98" s="128"/>
      <c r="D98" s="129" t="s">
        <v>766</v>
      </c>
      <c r="E98" s="130"/>
      <c r="F98" s="130"/>
      <c r="G98" s="130"/>
      <c r="H98" s="130"/>
      <c r="I98" s="130"/>
      <c r="J98" s="131">
        <f>J135</f>
        <v>0</v>
      </c>
      <c r="L98" s="128"/>
    </row>
    <row r="99" spans="2:12" s="10" customFormat="1" ht="19.899999999999999" customHeight="1">
      <c r="B99" s="128"/>
      <c r="D99" s="129" t="s">
        <v>2556</v>
      </c>
      <c r="E99" s="130"/>
      <c r="F99" s="130"/>
      <c r="G99" s="130"/>
      <c r="H99" s="130"/>
      <c r="I99" s="130"/>
      <c r="J99" s="131">
        <f>J205</f>
        <v>0</v>
      </c>
      <c r="L99" s="128"/>
    </row>
    <row r="100" spans="2:12" s="10" customFormat="1" ht="19.899999999999999" customHeight="1">
      <c r="B100" s="128"/>
      <c r="D100" s="129" t="s">
        <v>767</v>
      </c>
      <c r="E100" s="130"/>
      <c r="F100" s="130"/>
      <c r="G100" s="130"/>
      <c r="H100" s="130"/>
      <c r="I100" s="130"/>
      <c r="J100" s="131">
        <f>J260</f>
        <v>0</v>
      </c>
      <c r="L100" s="128"/>
    </row>
    <row r="101" spans="2:12" s="10" customFormat="1" ht="19.899999999999999" customHeight="1">
      <c r="B101" s="128"/>
      <c r="D101" s="129" t="s">
        <v>768</v>
      </c>
      <c r="E101" s="130"/>
      <c r="F101" s="130"/>
      <c r="G101" s="130"/>
      <c r="H101" s="130"/>
      <c r="I101" s="130"/>
      <c r="J101" s="131">
        <f>J334</f>
        <v>0</v>
      </c>
      <c r="L101" s="128"/>
    </row>
    <row r="102" spans="2:12" s="10" customFormat="1" ht="19.899999999999999" customHeight="1">
      <c r="B102" s="128"/>
      <c r="D102" s="129" t="s">
        <v>2066</v>
      </c>
      <c r="E102" s="130"/>
      <c r="F102" s="130"/>
      <c r="G102" s="130"/>
      <c r="H102" s="130"/>
      <c r="I102" s="130"/>
      <c r="J102" s="131">
        <f>J346</f>
        <v>0</v>
      </c>
      <c r="L102" s="128"/>
    </row>
    <row r="103" spans="2:12" s="10" customFormat="1" ht="19.899999999999999" customHeight="1">
      <c r="B103" s="128"/>
      <c r="D103" s="129" t="s">
        <v>2557</v>
      </c>
      <c r="E103" s="130"/>
      <c r="F103" s="130"/>
      <c r="G103" s="130"/>
      <c r="H103" s="130"/>
      <c r="I103" s="130"/>
      <c r="J103" s="131">
        <f>J368</f>
        <v>0</v>
      </c>
      <c r="L103" s="128"/>
    </row>
    <row r="104" spans="2:12" s="10" customFormat="1" ht="19.899999999999999" customHeight="1">
      <c r="B104" s="128"/>
      <c r="D104" s="129" t="s">
        <v>2558</v>
      </c>
      <c r="E104" s="130"/>
      <c r="F104" s="130"/>
      <c r="G104" s="130"/>
      <c r="H104" s="130"/>
      <c r="I104" s="130"/>
      <c r="J104" s="131">
        <f>J441</f>
        <v>0</v>
      </c>
      <c r="L104" s="128"/>
    </row>
    <row r="105" spans="2:12" s="10" customFormat="1" ht="19.899999999999999" customHeight="1">
      <c r="B105" s="128"/>
      <c r="D105" s="129" t="s">
        <v>1782</v>
      </c>
      <c r="E105" s="130"/>
      <c r="F105" s="130"/>
      <c r="G105" s="130"/>
      <c r="H105" s="130"/>
      <c r="I105" s="130"/>
      <c r="J105" s="131">
        <f>J451</f>
        <v>0</v>
      </c>
      <c r="L105" s="128"/>
    </row>
    <row r="106" spans="2:12" s="10" customFormat="1" ht="19.899999999999999" customHeight="1">
      <c r="B106" s="128"/>
      <c r="D106" s="129" t="s">
        <v>2559</v>
      </c>
      <c r="E106" s="130"/>
      <c r="F106" s="130"/>
      <c r="G106" s="130"/>
      <c r="H106" s="130"/>
      <c r="I106" s="130"/>
      <c r="J106" s="131">
        <f>J495</f>
        <v>0</v>
      </c>
      <c r="L106" s="128"/>
    </row>
    <row r="107" spans="2:12" s="10" customFormat="1" ht="19.899999999999999" customHeight="1">
      <c r="B107" s="128"/>
      <c r="D107" s="129" t="s">
        <v>539</v>
      </c>
      <c r="E107" s="130"/>
      <c r="F107" s="130"/>
      <c r="G107" s="130"/>
      <c r="H107" s="130"/>
      <c r="I107" s="130"/>
      <c r="J107" s="131">
        <f>J515</f>
        <v>0</v>
      </c>
      <c r="L107" s="128"/>
    </row>
    <row r="108" spans="2:12" s="10" customFormat="1" ht="19.899999999999999" customHeight="1">
      <c r="B108" s="128"/>
      <c r="D108" s="129" t="s">
        <v>789</v>
      </c>
      <c r="E108" s="130"/>
      <c r="F108" s="130"/>
      <c r="G108" s="130"/>
      <c r="H108" s="130"/>
      <c r="I108" s="130"/>
      <c r="J108" s="131">
        <f>J521</f>
        <v>0</v>
      </c>
      <c r="L108" s="128"/>
    </row>
    <row r="109" spans="2:12" s="9" customFormat="1" ht="24.95" customHeight="1">
      <c r="B109" s="124"/>
      <c r="D109" s="125" t="s">
        <v>2069</v>
      </c>
      <c r="E109" s="126"/>
      <c r="F109" s="126"/>
      <c r="G109" s="126"/>
      <c r="H109" s="126"/>
      <c r="I109" s="126"/>
      <c r="J109" s="127">
        <f>J524</f>
        <v>0</v>
      </c>
      <c r="L109" s="124"/>
    </row>
    <row r="110" spans="2:12" s="10" customFormat="1" ht="19.899999999999999" customHeight="1">
      <c r="B110" s="128"/>
      <c r="D110" s="129" t="s">
        <v>791</v>
      </c>
      <c r="E110" s="130"/>
      <c r="F110" s="130"/>
      <c r="G110" s="130"/>
      <c r="H110" s="130"/>
      <c r="I110" s="130"/>
      <c r="J110" s="131">
        <f>J525</f>
        <v>0</v>
      </c>
      <c r="L110" s="128"/>
    </row>
    <row r="111" spans="2:12" s="10" customFormat="1" ht="19.899999999999999" customHeight="1">
      <c r="B111" s="128"/>
      <c r="D111" s="129" t="s">
        <v>2560</v>
      </c>
      <c r="E111" s="130"/>
      <c r="F111" s="130"/>
      <c r="G111" s="130"/>
      <c r="H111" s="130"/>
      <c r="I111" s="130"/>
      <c r="J111" s="131">
        <f>J559</f>
        <v>0</v>
      </c>
      <c r="L111" s="128"/>
    </row>
    <row r="112" spans="2:12" s="10" customFormat="1" ht="19.899999999999999" customHeight="1">
      <c r="B112" s="128"/>
      <c r="D112" s="129" t="s">
        <v>2561</v>
      </c>
      <c r="E112" s="130"/>
      <c r="F112" s="130"/>
      <c r="G112" s="130"/>
      <c r="H112" s="130"/>
      <c r="I112" s="130"/>
      <c r="J112" s="131">
        <f>J566</f>
        <v>0</v>
      </c>
      <c r="L112" s="128"/>
    </row>
    <row r="113" spans="1:31" s="10" customFormat="1" ht="19.899999999999999" customHeight="1">
      <c r="B113" s="128"/>
      <c r="D113" s="129" t="s">
        <v>2074</v>
      </c>
      <c r="E113" s="130"/>
      <c r="F113" s="130"/>
      <c r="G113" s="130"/>
      <c r="H113" s="130"/>
      <c r="I113" s="130"/>
      <c r="J113" s="131">
        <f>J580</f>
        <v>0</v>
      </c>
      <c r="L113" s="128"/>
    </row>
    <row r="114" spans="1:31" s="2" customFormat="1" ht="21.7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6.95" customHeight="1">
      <c r="A119" s="33"/>
      <c r="B119" s="53"/>
      <c r="C119" s="54"/>
      <c r="D119" s="54"/>
      <c r="E119" s="54"/>
      <c r="F119" s="54"/>
      <c r="G119" s="54"/>
      <c r="H119" s="54"/>
      <c r="I119" s="54"/>
      <c r="J119" s="54"/>
      <c r="K119" s="54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4.95" customHeight="1">
      <c r="A120" s="33"/>
      <c r="B120" s="34"/>
      <c r="C120" s="22" t="s">
        <v>189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14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78" t="str">
        <f>E7</f>
        <v>OBNOVA NÁMESTIA SNP 31.3.2022</v>
      </c>
      <c r="F123" s="279"/>
      <c r="G123" s="279"/>
      <c r="H123" s="279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166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30" customHeight="1">
      <c r="A125" s="33"/>
      <c r="B125" s="34"/>
      <c r="C125" s="33"/>
      <c r="D125" s="33"/>
      <c r="E125" s="238" t="str">
        <f>E9</f>
        <v xml:space="preserve">SO07 - SO07 OPLOTENIE PARČÍKA, REINŠTALÁCIA BAROK. SOCH, HYDROIZOLÁCIE, CHODNIK V PARČÍKU </v>
      </c>
      <c r="F125" s="277"/>
      <c r="G125" s="277"/>
      <c r="H125" s="277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18</v>
      </c>
      <c r="D127" s="33"/>
      <c r="E127" s="33"/>
      <c r="F127" s="26" t="str">
        <f>F12</f>
        <v>Námestie SNP, Trnava</v>
      </c>
      <c r="G127" s="33"/>
      <c r="H127" s="33"/>
      <c r="I127" s="28" t="s">
        <v>20</v>
      </c>
      <c r="J127" s="59" t="str">
        <f>IF(J12="","",J12)</f>
        <v>31. 3. 2022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40.15" customHeight="1">
      <c r="A129" s="33"/>
      <c r="B129" s="34"/>
      <c r="C129" s="28" t="s">
        <v>22</v>
      </c>
      <c r="D129" s="33"/>
      <c r="E129" s="33"/>
      <c r="F129" s="26" t="str">
        <f>E15</f>
        <v>MESTO TRNAVA, Hlavná č.1,91771 TRNAVA</v>
      </c>
      <c r="G129" s="33"/>
      <c r="H129" s="33"/>
      <c r="I129" s="28" t="s">
        <v>28</v>
      </c>
      <c r="J129" s="31" t="str">
        <f>E21</f>
        <v>ATELIER DV, s.r.o.Ing.Arch.P.ĎURKO a kol.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8" t="s">
        <v>26</v>
      </c>
      <c r="D130" s="33"/>
      <c r="E130" s="33"/>
      <c r="F130" s="26" t="str">
        <f>IF(E18="","",E18)</f>
        <v>Vyplň údaj</v>
      </c>
      <c r="G130" s="33"/>
      <c r="H130" s="33"/>
      <c r="I130" s="28" t="s">
        <v>31</v>
      </c>
      <c r="J130" s="31" t="str">
        <f>E24</f>
        <v>K.Šinská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32"/>
      <c r="B132" s="133"/>
      <c r="C132" s="134" t="s">
        <v>190</v>
      </c>
      <c r="D132" s="135" t="s">
        <v>60</v>
      </c>
      <c r="E132" s="135" t="s">
        <v>56</v>
      </c>
      <c r="F132" s="135" t="s">
        <v>57</v>
      </c>
      <c r="G132" s="135" t="s">
        <v>191</v>
      </c>
      <c r="H132" s="135" t="s">
        <v>192</v>
      </c>
      <c r="I132" s="135" t="s">
        <v>193</v>
      </c>
      <c r="J132" s="136" t="s">
        <v>171</v>
      </c>
      <c r="K132" s="137" t="s">
        <v>194</v>
      </c>
      <c r="L132" s="138"/>
      <c r="M132" s="66" t="s">
        <v>1</v>
      </c>
      <c r="N132" s="67" t="s">
        <v>39</v>
      </c>
      <c r="O132" s="67" t="s">
        <v>195</v>
      </c>
      <c r="P132" s="67" t="s">
        <v>196</v>
      </c>
      <c r="Q132" s="67" t="s">
        <v>197</v>
      </c>
      <c r="R132" s="67" t="s">
        <v>198</v>
      </c>
      <c r="S132" s="67" t="s">
        <v>199</v>
      </c>
      <c r="T132" s="68" t="s">
        <v>200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" customHeight="1">
      <c r="A133" s="33"/>
      <c r="B133" s="34"/>
      <c r="C133" s="73" t="s">
        <v>172</v>
      </c>
      <c r="D133" s="33"/>
      <c r="E133" s="33"/>
      <c r="F133" s="33"/>
      <c r="G133" s="33"/>
      <c r="H133" s="33"/>
      <c r="I133" s="33"/>
      <c r="J133" s="139">
        <f>BK133</f>
        <v>0</v>
      </c>
      <c r="K133" s="33"/>
      <c r="L133" s="34"/>
      <c r="M133" s="69"/>
      <c r="N133" s="60"/>
      <c r="O133" s="70"/>
      <c r="P133" s="140">
        <f>P134+P524</f>
        <v>0</v>
      </c>
      <c r="Q133" s="70"/>
      <c r="R133" s="140">
        <f>R134+R524</f>
        <v>945.72576655999978</v>
      </c>
      <c r="S133" s="70"/>
      <c r="T133" s="141">
        <f>T134+T524</f>
        <v>608.35825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74</v>
      </c>
      <c r="AU133" s="18" t="s">
        <v>173</v>
      </c>
      <c r="BK133" s="142">
        <f>BK134+BK524</f>
        <v>0</v>
      </c>
    </row>
    <row r="134" spans="1:65" s="12" customFormat="1" ht="25.9" customHeight="1">
      <c r="B134" s="143"/>
      <c r="D134" s="144" t="s">
        <v>74</v>
      </c>
      <c r="E134" s="145" t="s">
        <v>541</v>
      </c>
      <c r="F134" s="145" t="s">
        <v>542</v>
      </c>
      <c r="I134" s="146"/>
      <c r="J134" s="147">
        <f>BK134</f>
        <v>0</v>
      </c>
      <c r="L134" s="143"/>
      <c r="M134" s="148"/>
      <c r="N134" s="149"/>
      <c r="O134" s="149"/>
      <c r="P134" s="150">
        <f>P135+P205+P260+P334+P346+P368+P441+P451+P495+P515+P521</f>
        <v>0</v>
      </c>
      <c r="Q134" s="149"/>
      <c r="R134" s="150">
        <f>R135+R205+R260+R334+R346+R368+R441+R451+R495+R515+R521</f>
        <v>943.77308236999977</v>
      </c>
      <c r="S134" s="149"/>
      <c r="T134" s="151">
        <f>T135+T205+T260+T334+T346+T368+T441+T451+T495+T515+T521</f>
        <v>608.35825</v>
      </c>
      <c r="AR134" s="144" t="s">
        <v>83</v>
      </c>
      <c r="AT134" s="152" t="s">
        <v>74</v>
      </c>
      <c r="AU134" s="152" t="s">
        <v>75</v>
      </c>
      <c r="AY134" s="144" t="s">
        <v>203</v>
      </c>
      <c r="BK134" s="153">
        <f>BK135+BK205+BK260+BK334+BK346+BK368+BK441+BK451+BK495+BK515+BK521</f>
        <v>0</v>
      </c>
    </row>
    <row r="135" spans="1:65" s="12" customFormat="1" ht="22.9" customHeight="1">
      <c r="B135" s="143"/>
      <c r="D135" s="144" t="s">
        <v>74</v>
      </c>
      <c r="E135" s="169" t="s">
        <v>83</v>
      </c>
      <c r="F135" s="169" t="s">
        <v>793</v>
      </c>
      <c r="I135" s="146"/>
      <c r="J135" s="170">
        <f>BK135</f>
        <v>0</v>
      </c>
      <c r="L135" s="143"/>
      <c r="M135" s="148"/>
      <c r="N135" s="149"/>
      <c r="O135" s="149"/>
      <c r="P135" s="150">
        <f>SUM(P136:P204)</f>
        <v>0</v>
      </c>
      <c r="Q135" s="149"/>
      <c r="R135" s="150">
        <f>SUM(R136:R204)</f>
        <v>0</v>
      </c>
      <c r="S135" s="149"/>
      <c r="T135" s="151">
        <f>SUM(T136:T204)</f>
        <v>0</v>
      </c>
      <c r="AR135" s="144" t="s">
        <v>83</v>
      </c>
      <c r="AT135" s="152" t="s">
        <v>74</v>
      </c>
      <c r="AU135" s="152" t="s">
        <v>83</v>
      </c>
      <c r="AY135" s="144" t="s">
        <v>203</v>
      </c>
      <c r="BK135" s="153">
        <f>SUM(BK136:BK204)</f>
        <v>0</v>
      </c>
    </row>
    <row r="136" spans="1:65" s="2" customFormat="1" ht="24.2" customHeight="1">
      <c r="A136" s="33"/>
      <c r="B136" s="154"/>
      <c r="C136" s="155" t="s">
        <v>83</v>
      </c>
      <c r="D136" s="155" t="s">
        <v>204</v>
      </c>
      <c r="E136" s="156" t="s">
        <v>2562</v>
      </c>
      <c r="F136" s="157" t="s">
        <v>2563</v>
      </c>
      <c r="G136" s="158" t="s">
        <v>221</v>
      </c>
      <c r="H136" s="159">
        <v>290</v>
      </c>
      <c r="I136" s="160"/>
      <c r="J136" s="161">
        <f>ROUND(I136*H136,2)</f>
        <v>0</v>
      </c>
      <c r="K136" s="162"/>
      <c r="L136" s="34"/>
      <c r="M136" s="163" t="s">
        <v>1</v>
      </c>
      <c r="N136" s="164" t="s">
        <v>41</v>
      </c>
      <c r="O136" s="62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91</v>
      </c>
      <c r="AY136" s="18" t="s">
        <v>203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8" t="s">
        <v>91</v>
      </c>
      <c r="BK136" s="168">
        <f>ROUND(I136*H136,2)</f>
        <v>0</v>
      </c>
      <c r="BL136" s="18" t="s">
        <v>208</v>
      </c>
      <c r="BM136" s="167" t="s">
        <v>2564</v>
      </c>
    </row>
    <row r="137" spans="1:65" s="13" customFormat="1">
      <c r="B137" s="177"/>
      <c r="D137" s="178" t="s">
        <v>548</v>
      </c>
      <c r="E137" s="179" t="s">
        <v>1</v>
      </c>
      <c r="F137" s="180" t="s">
        <v>2565</v>
      </c>
      <c r="H137" s="181">
        <v>290</v>
      </c>
      <c r="I137" s="182"/>
      <c r="L137" s="177"/>
      <c r="M137" s="183"/>
      <c r="N137" s="184"/>
      <c r="O137" s="184"/>
      <c r="P137" s="184"/>
      <c r="Q137" s="184"/>
      <c r="R137" s="184"/>
      <c r="S137" s="184"/>
      <c r="T137" s="185"/>
      <c r="AT137" s="179" t="s">
        <v>548</v>
      </c>
      <c r="AU137" s="179" t="s">
        <v>91</v>
      </c>
      <c r="AV137" s="13" t="s">
        <v>91</v>
      </c>
      <c r="AW137" s="13" t="s">
        <v>30</v>
      </c>
      <c r="AX137" s="13" t="s">
        <v>75</v>
      </c>
      <c r="AY137" s="179" t="s">
        <v>203</v>
      </c>
    </row>
    <row r="138" spans="1:65" s="14" customFormat="1">
      <c r="B138" s="186"/>
      <c r="D138" s="178" t="s">
        <v>548</v>
      </c>
      <c r="E138" s="187" t="s">
        <v>1</v>
      </c>
      <c r="F138" s="188" t="s">
        <v>550</v>
      </c>
      <c r="H138" s="189">
        <v>290</v>
      </c>
      <c r="I138" s="190"/>
      <c r="L138" s="186"/>
      <c r="M138" s="191"/>
      <c r="N138" s="192"/>
      <c r="O138" s="192"/>
      <c r="P138" s="192"/>
      <c r="Q138" s="192"/>
      <c r="R138" s="192"/>
      <c r="S138" s="192"/>
      <c r="T138" s="193"/>
      <c r="AT138" s="187" t="s">
        <v>548</v>
      </c>
      <c r="AU138" s="187" t="s">
        <v>91</v>
      </c>
      <c r="AV138" s="14" t="s">
        <v>208</v>
      </c>
      <c r="AW138" s="14" t="s">
        <v>30</v>
      </c>
      <c r="AX138" s="14" t="s">
        <v>83</v>
      </c>
      <c r="AY138" s="187" t="s">
        <v>203</v>
      </c>
    </row>
    <row r="139" spans="1:65" s="2" customFormat="1" ht="33" customHeight="1">
      <c r="A139" s="33"/>
      <c r="B139" s="154"/>
      <c r="C139" s="155" t="s">
        <v>91</v>
      </c>
      <c r="D139" s="155" t="s">
        <v>204</v>
      </c>
      <c r="E139" s="156" t="s">
        <v>2566</v>
      </c>
      <c r="F139" s="157" t="s">
        <v>4269</v>
      </c>
      <c r="G139" s="158" t="s">
        <v>340</v>
      </c>
      <c r="H139" s="159">
        <v>10</v>
      </c>
      <c r="I139" s="160"/>
      <c r="J139" s="161">
        <f>ROUND(I139*H139,2)</f>
        <v>0</v>
      </c>
      <c r="K139" s="162"/>
      <c r="L139" s="34"/>
      <c r="M139" s="163" t="s">
        <v>1</v>
      </c>
      <c r="N139" s="164" t="s">
        <v>41</v>
      </c>
      <c r="O139" s="62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91</v>
      </c>
      <c r="AY139" s="18" t="s">
        <v>203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91</v>
      </c>
      <c r="BK139" s="168">
        <f>ROUND(I139*H139,2)</f>
        <v>0</v>
      </c>
      <c r="BL139" s="18" t="s">
        <v>208</v>
      </c>
      <c r="BM139" s="167" t="s">
        <v>2567</v>
      </c>
    </row>
    <row r="140" spans="1:65" s="15" customFormat="1">
      <c r="B140" s="194"/>
      <c r="D140" s="178" t="s">
        <v>548</v>
      </c>
      <c r="E140" s="195" t="s">
        <v>1</v>
      </c>
      <c r="F140" s="196" t="s">
        <v>2568</v>
      </c>
      <c r="H140" s="195" t="s">
        <v>1</v>
      </c>
      <c r="I140" s="197"/>
      <c r="L140" s="194"/>
      <c r="M140" s="198"/>
      <c r="N140" s="199"/>
      <c r="O140" s="199"/>
      <c r="P140" s="199"/>
      <c r="Q140" s="199"/>
      <c r="R140" s="199"/>
      <c r="S140" s="199"/>
      <c r="T140" s="200"/>
      <c r="AT140" s="195" t="s">
        <v>548</v>
      </c>
      <c r="AU140" s="195" t="s">
        <v>91</v>
      </c>
      <c r="AV140" s="15" t="s">
        <v>83</v>
      </c>
      <c r="AW140" s="15" t="s">
        <v>30</v>
      </c>
      <c r="AX140" s="15" t="s">
        <v>75</v>
      </c>
      <c r="AY140" s="195" t="s">
        <v>203</v>
      </c>
    </row>
    <row r="141" spans="1:65" s="15" customFormat="1">
      <c r="B141" s="194"/>
      <c r="D141" s="178" t="s">
        <v>548</v>
      </c>
      <c r="E141" s="195" t="s">
        <v>1</v>
      </c>
      <c r="F141" s="196" t="s">
        <v>2569</v>
      </c>
      <c r="H141" s="195" t="s">
        <v>1</v>
      </c>
      <c r="I141" s="197"/>
      <c r="L141" s="194"/>
      <c r="M141" s="198"/>
      <c r="N141" s="199"/>
      <c r="O141" s="199"/>
      <c r="P141" s="199"/>
      <c r="Q141" s="199"/>
      <c r="R141" s="199"/>
      <c r="S141" s="199"/>
      <c r="T141" s="200"/>
      <c r="AT141" s="195" t="s">
        <v>548</v>
      </c>
      <c r="AU141" s="195" t="s">
        <v>91</v>
      </c>
      <c r="AV141" s="15" t="s">
        <v>83</v>
      </c>
      <c r="AW141" s="15" t="s">
        <v>30</v>
      </c>
      <c r="AX141" s="15" t="s">
        <v>75</v>
      </c>
      <c r="AY141" s="195" t="s">
        <v>203</v>
      </c>
    </row>
    <row r="142" spans="1:65" s="13" customFormat="1">
      <c r="B142" s="177"/>
      <c r="D142" s="178" t="s">
        <v>548</v>
      </c>
      <c r="E142" s="179" t="s">
        <v>1</v>
      </c>
      <c r="F142" s="180" t="s">
        <v>2570</v>
      </c>
      <c r="H142" s="181">
        <v>10</v>
      </c>
      <c r="I142" s="182"/>
      <c r="L142" s="177"/>
      <c r="M142" s="183"/>
      <c r="N142" s="184"/>
      <c r="O142" s="184"/>
      <c r="P142" s="184"/>
      <c r="Q142" s="184"/>
      <c r="R142" s="184"/>
      <c r="S142" s="184"/>
      <c r="T142" s="185"/>
      <c r="AT142" s="179" t="s">
        <v>548</v>
      </c>
      <c r="AU142" s="179" t="s">
        <v>91</v>
      </c>
      <c r="AV142" s="13" t="s">
        <v>91</v>
      </c>
      <c r="AW142" s="13" t="s">
        <v>30</v>
      </c>
      <c r="AX142" s="13" t="s">
        <v>75</v>
      </c>
      <c r="AY142" s="179" t="s">
        <v>203</v>
      </c>
    </row>
    <row r="143" spans="1:65" s="14" customFormat="1">
      <c r="B143" s="186"/>
      <c r="D143" s="178" t="s">
        <v>548</v>
      </c>
      <c r="E143" s="187" t="s">
        <v>1</v>
      </c>
      <c r="F143" s="188" t="s">
        <v>550</v>
      </c>
      <c r="H143" s="189">
        <v>10</v>
      </c>
      <c r="I143" s="190"/>
      <c r="L143" s="186"/>
      <c r="M143" s="191"/>
      <c r="N143" s="192"/>
      <c r="O143" s="192"/>
      <c r="P143" s="192"/>
      <c r="Q143" s="192"/>
      <c r="R143" s="192"/>
      <c r="S143" s="192"/>
      <c r="T143" s="193"/>
      <c r="AT143" s="187" t="s">
        <v>548</v>
      </c>
      <c r="AU143" s="187" t="s">
        <v>91</v>
      </c>
      <c r="AV143" s="14" t="s">
        <v>208</v>
      </c>
      <c r="AW143" s="14" t="s">
        <v>30</v>
      </c>
      <c r="AX143" s="14" t="s">
        <v>83</v>
      </c>
      <c r="AY143" s="187" t="s">
        <v>203</v>
      </c>
    </row>
    <row r="144" spans="1:65" s="2" customFormat="1" ht="24.2" customHeight="1">
      <c r="A144" s="33"/>
      <c r="B144" s="154"/>
      <c r="C144" s="155" t="s">
        <v>215</v>
      </c>
      <c r="D144" s="155" t="s">
        <v>204</v>
      </c>
      <c r="E144" s="156" t="s">
        <v>2571</v>
      </c>
      <c r="F144" s="157" t="s">
        <v>2572</v>
      </c>
      <c r="G144" s="158" t="s">
        <v>213</v>
      </c>
      <c r="H144" s="159">
        <v>30.600999999999999</v>
      </c>
      <c r="I144" s="160"/>
      <c r="J144" s="161">
        <f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91</v>
      </c>
      <c r="BK144" s="168">
        <f>ROUND(I144*H144,2)</f>
        <v>0</v>
      </c>
      <c r="BL144" s="18" t="s">
        <v>208</v>
      </c>
      <c r="BM144" s="167" t="s">
        <v>2573</v>
      </c>
    </row>
    <row r="145" spans="1:65" s="15" customFormat="1">
      <c r="B145" s="194"/>
      <c r="D145" s="178" t="s">
        <v>548</v>
      </c>
      <c r="E145" s="195" t="s">
        <v>1</v>
      </c>
      <c r="F145" s="196" t="s">
        <v>2574</v>
      </c>
      <c r="H145" s="195" t="s">
        <v>1</v>
      </c>
      <c r="I145" s="197"/>
      <c r="L145" s="194"/>
      <c r="M145" s="198"/>
      <c r="N145" s="199"/>
      <c r="O145" s="199"/>
      <c r="P145" s="199"/>
      <c r="Q145" s="199"/>
      <c r="R145" s="199"/>
      <c r="S145" s="199"/>
      <c r="T145" s="200"/>
      <c r="AT145" s="195" t="s">
        <v>548</v>
      </c>
      <c r="AU145" s="195" t="s">
        <v>91</v>
      </c>
      <c r="AV145" s="15" t="s">
        <v>83</v>
      </c>
      <c r="AW145" s="15" t="s">
        <v>30</v>
      </c>
      <c r="AX145" s="15" t="s">
        <v>75</v>
      </c>
      <c r="AY145" s="195" t="s">
        <v>203</v>
      </c>
    </row>
    <row r="146" spans="1:65" s="15" customFormat="1">
      <c r="B146" s="194"/>
      <c r="D146" s="178" t="s">
        <v>548</v>
      </c>
      <c r="E146" s="195" t="s">
        <v>1</v>
      </c>
      <c r="F146" s="196" t="s">
        <v>2575</v>
      </c>
      <c r="H146" s="195" t="s">
        <v>1</v>
      </c>
      <c r="I146" s="197"/>
      <c r="L146" s="194"/>
      <c r="M146" s="198"/>
      <c r="N146" s="199"/>
      <c r="O146" s="199"/>
      <c r="P146" s="199"/>
      <c r="Q146" s="199"/>
      <c r="R146" s="199"/>
      <c r="S146" s="199"/>
      <c r="T146" s="200"/>
      <c r="AT146" s="195" t="s">
        <v>548</v>
      </c>
      <c r="AU146" s="195" t="s">
        <v>91</v>
      </c>
      <c r="AV146" s="15" t="s">
        <v>83</v>
      </c>
      <c r="AW146" s="15" t="s">
        <v>30</v>
      </c>
      <c r="AX146" s="15" t="s">
        <v>75</v>
      </c>
      <c r="AY146" s="195" t="s">
        <v>203</v>
      </c>
    </row>
    <row r="147" spans="1:65" s="15" customFormat="1">
      <c r="B147" s="194"/>
      <c r="D147" s="178" t="s">
        <v>548</v>
      </c>
      <c r="E147" s="195" t="s">
        <v>1</v>
      </c>
      <c r="F147" s="196" t="s">
        <v>2576</v>
      </c>
      <c r="H147" s="195" t="s">
        <v>1</v>
      </c>
      <c r="I147" s="197"/>
      <c r="L147" s="194"/>
      <c r="M147" s="198"/>
      <c r="N147" s="199"/>
      <c r="O147" s="199"/>
      <c r="P147" s="199"/>
      <c r="Q147" s="199"/>
      <c r="R147" s="199"/>
      <c r="S147" s="199"/>
      <c r="T147" s="200"/>
      <c r="AT147" s="195" t="s">
        <v>548</v>
      </c>
      <c r="AU147" s="195" t="s">
        <v>91</v>
      </c>
      <c r="AV147" s="15" t="s">
        <v>83</v>
      </c>
      <c r="AW147" s="15" t="s">
        <v>30</v>
      </c>
      <c r="AX147" s="15" t="s">
        <v>75</v>
      </c>
      <c r="AY147" s="195" t="s">
        <v>203</v>
      </c>
    </row>
    <row r="148" spans="1:65" s="13" customFormat="1">
      <c r="B148" s="177"/>
      <c r="D148" s="178" t="s">
        <v>548</v>
      </c>
      <c r="E148" s="179" t="s">
        <v>1</v>
      </c>
      <c r="F148" s="180" t="s">
        <v>2577</v>
      </c>
      <c r="H148" s="181">
        <v>15.617000000000001</v>
      </c>
      <c r="I148" s="182"/>
      <c r="L148" s="177"/>
      <c r="M148" s="183"/>
      <c r="N148" s="184"/>
      <c r="O148" s="184"/>
      <c r="P148" s="184"/>
      <c r="Q148" s="184"/>
      <c r="R148" s="184"/>
      <c r="S148" s="184"/>
      <c r="T148" s="185"/>
      <c r="AT148" s="179" t="s">
        <v>548</v>
      </c>
      <c r="AU148" s="179" t="s">
        <v>91</v>
      </c>
      <c r="AV148" s="13" t="s">
        <v>91</v>
      </c>
      <c r="AW148" s="13" t="s">
        <v>30</v>
      </c>
      <c r="AX148" s="13" t="s">
        <v>75</v>
      </c>
      <c r="AY148" s="179" t="s">
        <v>203</v>
      </c>
    </row>
    <row r="149" spans="1:65" s="13" customFormat="1">
      <c r="B149" s="177"/>
      <c r="D149" s="178" t="s">
        <v>548</v>
      </c>
      <c r="E149" s="179" t="s">
        <v>1</v>
      </c>
      <c r="F149" s="180" t="s">
        <v>2578</v>
      </c>
      <c r="H149" s="181">
        <v>14.295999999999999</v>
      </c>
      <c r="I149" s="182"/>
      <c r="L149" s="177"/>
      <c r="M149" s="183"/>
      <c r="N149" s="184"/>
      <c r="O149" s="184"/>
      <c r="P149" s="184"/>
      <c r="Q149" s="184"/>
      <c r="R149" s="184"/>
      <c r="S149" s="184"/>
      <c r="T149" s="185"/>
      <c r="AT149" s="179" t="s">
        <v>548</v>
      </c>
      <c r="AU149" s="179" t="s">
        <v>91</v>
      </c>
      <c r="AV149" s="13" t="s">
        <v>91</v>
      </c>
      <c r="AW149" s="13" t="s">
        <v>30</v>
      </c>
      <c r="AX149" s="13" t="s">
        <v>75</v>
      </c>
      <c r="AY149" s="179" t="s">
        <v>203</v>
      </c>
    </row>
    <row r="150" spans="1:65" s="13" customFormat="1">
      <c r="B150" s="177"/>
      <c r="D150" s="178" t="s">
        <v>548</v>
      </c>
      <c r="E150" s="179" t="s">
        <v>1</v>
      </c>
      <c r="F150" s="180" t="s">
        <v>2579</v>
      </c>
      <c r="H150" s="181">
        <v>0.68799999999999994</v>
      </c>
      <c r="I150" s="182"/>
      <c r="L150" s="177"/>
      <c r="M150" s="183"/>
      <c r="N150" s="184"/>
      <c r="O150" s="184"/>
      <c r="P150" s="184"/>
      <c r="Q150" s="184"/>
      <c r="R150" s="184"/>
      <c r="S150" s="184"/>
      <c r="T150" s="185"/>
      <c r="AT150" s="179" t="s">
        <v>548</v>
      </c>
      <c r="AU150" s="179" t="s">
        <v>91</v>
      </c>
      <c r="AV150" s="13" t="s">
        <v>91</v>
      </c>
      <c r="AW150" s="13" t="s">
        <v>30</v>
      </c>
      <c r="AX150" s="13" t="s">
        <v>75</v>
      </c>
      <c r="AY150" s="179" t="s">
        <v>203</v>
      </c>
    </row>
    <row r="151" spans="1:65" s="14" customFormat="1">
      <c r="B151" s="186"/>
      <c r="D151" s="178" t="s">
        <v>548</v>
      </c>
      <c r="E151" s="187" t="s">
        <v>2550</v>
      </c>
      <c r="F151" s="188" t="s">
        <v>550</v>
      </c>
      <c r="H151" s="189">
        <v>30.600999999999999</v>
      </c>
      <c r="I151" s="190"/>
      <c r="L151" s="186"/>
      <c r="M151" s="191"/>
      <c r="N151" s="192"/>
      <c r="O151" s="192"/>
      <c r="P151" s="192"/>
      <c r="Q151" s="192"/>
      <c r="R151" s="192"/>
      <c r="S151" s="192"/>
      <c r="T151" s="193"/>
      <c r="AT151" s="187" t="s">
        <v>548</v>
      </c>
      <c r="AU151" s="187" t="s">
        <v>91</v>
      </c>
      <c r="AV151" s="14" t="s">
        <v>208</v>
      </c>
      <c r="AW151" s="14" t="s">
        <v>30</v>
      </c>
      <c r="AX151" s="14" t="s">
        <v>83</v>
      </c>
      <c r="AY151" s="187" t="s">
        <v>203</v>
      </c>
    </row>
    <row r="152" spans="1:65" s="2" customFormat="1" ht="24.2" customHeight="1">
      <c r="A152" s="33"/>
      <c r="B152" s="154"/>
      <c r="C152" s="155" t="s">
        <v>208</v>
      </c>
      <c r="D152" s="155" t="s">
        <v>204</v>
      </c>
      <c r="E152" s="156" t="s">
        <v>2580</v>
      </c>
      <c r="F152" s="157" t="s">
        <v>2581</v>
      </c>
      <c r="G152" s="158" t="s">
        <v>213</v>
      </c>
      <c r="H152" s="159">
        <v>0.51200000000000001</v>
      </c>
      <c r="I152" s="160"/>
      <c r="J152" s="161">
        <f>ROUND(I152*H152,2)</f>
        <v>0</v>
      </c>
      <c r="K152" s="162"/>
      <c r="L152" s="34"/>
      <c r="M152" s="163" t="s">
        <v>1</v>
      </c>
      <c r="N152" s="164" t="s">
        <v>41</v>
      </c>
      <c r="O152" s="62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91</v>
      </c>
      <c r="BK152" s="168">
        <f>ROUND(I152*H152,2)</f>
        <v>0</v>
      </c>
      <c r="BL152" s="18" t="s">
        <v>208</v>
      </c>
      <c r="BM152" s="167" t="s">
        <v>2582</v>
      </c>
    </row>
    <row r="153" spans="1:65" s="15" customFormat="1">
      <c r="B153" s="194"/>
      <c r="D153" s="178" t="s">
        <v>548</v>
      </c>
      <c r="E153" s="195" t="s">
        <v>1</v>
      </c>
      <c r="F153" s="196" t="s">
        <v>2583</v>
      </c>
      <c r="H153" s="195" t="s">
        <v>1</v>
      </c>
      <c r="I153" s="197"/>
      <c r="L153" s="194"/>
      <c r="M153" s="198"/>
      <c r="N153" s="199"/>
      <c r="O153" s="199"/>
      <c r="P153" s="199"/>
      <c r="Q153" s="199"/>
      <c r="R153" s="199"/>
      <c r="S153" s="199"/>
      <c r="T153" s="200"/>
      <c r="AT153" s="195" t="s">
        <v>548</v>
      </c>
      <c r="AU153" s="195" t="s">
        <v>91</v>
      </c>
      <c r="AV153" s="15" t="s">
        <v>83</v>
      </c>
      <c r="AW153" s="15" t="s">
        <v>30</v>
      </c>
      <c r="AX153" s="15" t="s">
        <v>75</v>
      </c>
      <c r="AY153" s="195" t="s">
        <v>203</v>
      </c>
    </row>
    <row r="154" spans="1:65" s="13" customFormat="1">
      <c r="B154" s="177"/>
      <c r="D154" s="178" t="s">
        <v>548</v>
      </c>
      <c r="E154" s="179" t="s">
        <v>1</v>
      </c>
      <c r="F154" s="180" t="s">
        <v>2584</v>
      </c>
      <c r="H154" s="181">
        <v>0.51200000000000001</v>
      </c>
      <c r="I154" s="182"/>
      <c r="L154" s="177"/>
      <c r="M154" s="183"/>
      <c r="N154" s="184"/>
      <c r="O154" s="184"/>
      <c r="P154" s="184"/>
      <c r="Q154" s="184"/>
      <c r="R154" s="184"/>
      <c r="S154" s="184"/>
      <c r="T154" s="185"/>
      <c r="AT154" s="179" t="s">
        <v>548</v>
      </c>
      <c r="AU154" s="179" t="s">
        <v>91</v>
      </c>
      <c r="AV154" s="13" t="s">
        <v>91</v>
      </c>
      <c r="AW154" s="13" t="s">
        <v>30</v>
      </c>
      <c r="AX154" s="13" t="s">
        <v>75</v>
      </c>
      <c r="AY154" s="179" t="s">
        <v>203</v>
      </c>
    </row>
    <row r="155" spans="1:65" s="16" customFormat="1">
      <c r="B155" s="201"/>
      <c r="D155" s="178" t="s">
        <v>548</v>
      </c>
      <c r="E155" s="202" t="s">
        <v>1</v>
      </c>
      <c r="F155" s="203" t="s">
        <v>576</v>
      </c>
      <c r="H155" s="204">
        <v>0.51200000000000001</v>
      </c>
      <c r="I155" s="205"/>
      <c r="L155" s="201"/>
      <c r="M155" s="206"/>
      <c r="N155" s="207"/>
      <c r="O155" s="207"/>
      <c r="P155" s="207"/>
      <c r="Q155" s="207"/>
      <c r="R155" s="207"/>
      <c r="S155" s="207"/>
      <c r="T155" s="208"/>
      <c r="AT155" s="202" t="s">
        <v>548</v>
      </c>
      <c r="AU155" s="202" t="s">
        <v>91</v>
      </c>
      <c r="AV155" s="16" t="s">
        <v>215</v>
      </c>
      <c r="AW155" s="16" t="s">
        <v>30</v>
      </c>
      <c r="AX155" s="16" t="s">
        <v>75</v>
      </c>
      <c r="AY155" s="202" t="s">
        <v>203</v>
      </c>
    </row>
    <row r="156" spans="1:65" s="14" customFormat="1">
      <c r="B156" s="186"/>
      <c r="D156" s="178" t="s">
        <v>548</v>
      </c>
      <c r="E156" s="187" t="s">
        <v>1</v>
      </c>
      <c r="F156" s="188" t="s">
        <v>550</v>
      </c>
      <c r="H156" s="189">
        <v>0.51200000000000001</v>
      </c>
      <c r="I156" s="190"/>
      <c r="L156" s="186"/>
      <c r="M156" s="191"/>
      <c r="N156" s="192"/>
      <c r="O156" s="192"/>
      <c r="P156" s="192"/>
      <c r="Q156" s="192"/>
      <c r="R156" s="192"/>
      <c r="S156" s="192"/>
      <c r="T156" s="193"/>
      <c r="AT156" s="187" t="s">
        <v>548</v>
      </c>
      <c r="AU156" s="187" t="s">
        <v>91</v>
      </c>
      <c r="AV156" s="14" t="s">
        <v>208</v>
      </c>
      <c r="AW156" s="14" t="s">
        <v>30</v>
      </c>
      <c r="AX156" s="14" t="s">
        <v>83</v>
      </c>
      <c r="AY156" s="187" t="s">
        <v>203</v>
      </c>
    </row>
    <row r="157" spans="1:65" s="2" customFormat="1" ht="24.2" customHeight="1">
      <c r="A157" s="33"/>
      <c r="B157" s="154"/>
      <c r="C157" s="155" t="s">
        <v>223</v>
      </c>
      <c r="D157" s="155" t="s">
        <v>204</v>
      </c>
      <c r="E157" s="156" t="s">
        <v>2585</v>
      </c>
      <c r="F157" s="157" t="s">
        <v>2586</v>
      </c>
      <c r="G157" s="158" t="s">
        <v>213</v>
      </c>
      <c r="H157" s="159">
        <v>57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2587</v>
      </c>
    </row>
    <row r="158" spans="1:65" s="15" customFormat="1">
      <c r="B158" s="194"/>
      <c r="D158" s="178" t="s">
        <v>548</v>
      </c>
      <c r="E158" s="195" t="s">
        <v>1</v>
      </c>
      <c r="F158" s="196" t="s">
        <v>4241</v>
      </c>
      <c r="H158" s="195" t="s">
        <v>1</v>
      </c>
      <c r="I158" s="197"/>
      <c r="L158" s="194"/>
      <c r="M158" s="198"/>
      <c r="N158" s="199"/>
      <c r="O158" s="199"/>
      <c r="P158" s="199"/>
      <c r="Q158" s="199"/>
      <c r="R158" s="199"/>
      <c r="S158" s="199"/>
      <c r="T158" s="200"/>
      <c r="AT158" s="195" t="s">
        <v>548</v>
      </c>
      <c r="AU158" s="195" t="s">
        <v>91</v>
      </c>
      <c r="AV158" s="15" t="s">
        <v>83</v>
      </c>
      <c r="AW158" s="15" t="s">
        <v>30</v>
      </c>
      <c r="AX158" s="15" t="s">
        <v>75</v>
      </c>
      <c r="AY158" s="195" t="s">
        <v>203</v>
      </c>
    </row>
    <row r="159" spans="1:65" s="15" customFormat="1">
      <c r="B159" s="194"/>
      <c r="D159" s="178" t="s">
        <v>548</v>
      </c>
      <c r="E159" s="195" t="s">
        <v>1</v>
      </c>
      <c r="F159" s="196" t="s">
        <v>2588</v>
      </c>
      <c r="H159" s="195" t="s">
        <v>1</v>
      </c>
      <c r="I159" s="197"/>
      <c r="L159" s="194"/>
      <c r="M159" s="198"/>
      <c r="N159" s="199"/>
      <c r="O159" s="199"/>
      <c r="P159" s="199"/>
      <c r="Q159" s="199"/>
      <c r="R159" s="199"/>
      <c r="S159" s="199"/>
      <c r="T159" s="200"/>
      <c r="AT159" s="195" t="s">
        <v>548</v>
      </c>
      <c r="AU159" s="195" t="s">
        <v>91</v>
      </c>
      <c r="AV159" s="15" t="s">
        <v>83</v>
      </c>
      <c r="AW159" s="15" t="s">
        <v>30</v>
      </c>
      <c r="AX159" s="15" t="s">
        <v>75</v>
      </c>
      <c r="AY159" s="195" t="s">
        <v>203</v>
      </c>
    </row>
    <row r="160" spans="1:65" s="13" customFormat="1">
      <c r="B160" s="177"/>
      <c r="D160" s="178" t="s">
        <v>548</v>
      </c>
      <c r="E160" s="179" t="s">
        <v>1</v>
      </c>
      <c r="F160" s="180" t="s">
        <v>2589</v>
      </c>
      <c r="H160" s="181">
        <v>57</v>
      </c>
      <c r="I160" s="182"/>
      <c r="L160" s="177"/>
      <c r="M160" s="183"/>
      <c r="N160" s="184"/>
      <c r="O160" s="184"/>
      <c r="P160" s="184"/>
      <c r="Q160" s="184"/>
      <c r="R160" s="184"/>
      <c r="S160" s="184"/>
      <c r="T160" s="185"/>
      <c r="AT160" s="179" t="s">
        <v>548</v>
      </c>
      <c r="AU160" s="179" t="s">
        <v>91</v>
      </c>
      <c r="AV160" s="13" t="s">
        <v>91</v>
      </c>
      <c r="AW160" s="13" t="s">
        <v>30</v>
      </c>
      <c r="AX160" s="13" t="s">
        <v>75</v>
      </c>
      <c r="AY160" s="179" t="s">
        <v>203</v>
      </c>
    </row>
    <row r="161" spans="1:65" s="14" customFormat="1">
      <c r="B161" s="186"/>
      <c r="D161" s="178" t="s">
        <v>548</v>
      </c>
      <c r="E161" s="187" t="s">
        <v>1</v>
      </c>
      <c r="F161" s="188" t="s">
        <v>2590</v>
      </c>
      <c r="H161" s="189">
        <v>57</v>
      </c>
      <c r="I161" s="190"/>
      <c r="L161" s="186"/>
      <c r="M161" s="191"/>
      <c r="N161" s="192"/>
      <c r="O161" s="192"/>
      <c r="P161" s="192"/>
      <c r="Q161" s="192"/>
      <c r="R161" s="192"/>
      <c r="S161" s="192"/>
      <c r="T161" s="193"/>
      <c r="AT161" s="187" t="s">
        <v>548</v>
      </c>
      <c r="AU161" s="187" t="s">
        <v>91</v>
      </c>
      <c r="AV161" s="14" t="s">
        <v>208</v>
      </c>
      <c r="AW161" s="14" t="s">
        <v>30</v>
      </c>
      <c r="AX161" s="14" t="s">
        <v>83</v>
      </c>
      <c r="AY161" s="187" t="s">
        <v>203</v>
      </c>
    </row>
    <row r="162" spans="1:65" s="2" customFormat="1" ht="24.2" customHeight="1">
      <c r="A162" s="33"/>
      <c r="B162" s="154"/>
      <c r="C162" s="155" t="s">
        <v>227</v>
      </c>
      <c r="D162" s="155" t="s">
        <v>204</v>
      </c>
      <c r="E162" s="156" t="s">
        <v>2591</v>
      </c>
      <c r="F162" s="157" t="s">
        <v>2592</v>
      </c>
      <c r="G162" s="158" t="s">
        <v>213</v>
      </c>
      <c r="H162" s="159">
        <v>17.100000000000001</v>
      </c>
      <c r="I162" s="160"/>
      <c r="J162" s="161">
        <f>ROUND(I162*H162,2)</f>
        <v>0</v>
      </c>
      <c r="K162" s="162"/>
      <c r="L162" s="34"/>
      <c r="M162" s="163" t="s">
        <v>1</v>
      </c>
      <c r="N162" s="164" t="s">
        <v>41</v>
      </c>
      <c r="O162" s="62"/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208</v>
      </c>
      <c r="AT162" s="167" t="s">
        <v>204</v>
      </c>
      <c r="AU162" s="167" t="s">
        <v>91</v>
      </c>
      <c r="AY162" s="18" t="s">
        <v>203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8" t="s">
        <v>91</v>
      </c>
      <c r="BK162" s="168">
        <f>ROUND(I162*H162,2)</f>
        <v>0</v>
      </c>
      <c r="BL162" s="18" t="s">
        <v>208</v>
      </c>
      <c r="BM162" s="167" t="s">
        <v>2593</v>
      </c>
    </row>
    <row r="163" spans="1:65" s="15" customFormat="1">
      <c r="B163" s="194"/>
      <c r="D163" s="178" t="s">
        <v>548</v>
      </c>
      <c r="E163" s="195" t="s">
        <v>1</v>
      </c>
      <c r="F163" s="196" t="s">
        <v>2588</v>
      </c>
      <c r="H163" s="195" t="s">
        <v>1</v>
      </c>
      <c r="I163" s="197"/>
      <c r="L163" s="194"/>
      <c r="M163" s="198"/>
      <c r="N163" s="199"/>
      <c r="O163" s="199"/>
      <c r="P163" s="199"/>
      <c r="Q163" s="199"/>
      <c r="R163" s="199"/>
      <c r="S163" s="199"/>
      <c r="T163" s="200"/>
      <c r="AT163" s="195" t="s">
        <v>548</v>
      </c>
      <c r="AU163" s="195" t="s">
        <v>91</v>
      </c>
      <c r="AV163" s="15" t="s">
        <v>83</v>
      </c>
      <c r="AW163" s="15" t="s">
        <v>30</v>
      </c>
      <c r="AX163" s="15" t="s">
        <v>75</v>
      </c>
      <c r="AY163" s="195" t="s">
        <v>203</v>
      </c>
    </row>
    <row r="164" spans="1:65" s="13" customFormat="1">
      <c r="B164" s="177"/>
      <c r="D164" s="178" t="s">
        <v>548</v>
      </c>
      <c r="E164" s="179" t="s">
        <v>1</v>
      </c>
      <c r="F164" s="180" t="s">
        <v>2594</v>
      </c>
      <c r="H164" s="181">
        <v>17.100000000000001</v>
      </c>
      <c r="I164" s="182"/>
      <c r="L164" s="177"/>
      <c r="M164" s="183"/>
      <c r="N164" s="184"/>
      <c r="O164" s="184"/>
      <c r="P164" s="184"/>
      <c r="Q164" s="184"/>
      <c r="R164" s="184"/>
      <c r="S164" s="184"/>
      <c r="T164" s="185"/>
      <c r="AT164" s="179" t="s">
        <v>548</v>
      </c>
      <c r="AU164" s="179" t="s">
        <v>91</v>
      </c>
      <c r="AV164" s="13" t="s">
        <v>91</v>
      </c>
      <c r="AW164" s="13" t="s">
        <v>30</v>
      </c>
      <c r="AX164" s="13" t="s">
        <v>75</v>
      </c>
      <c r="AY164" s="179" t="s">
        <v>203</v>
      </c>
    </row>
    <row r="165" spans="1:65" s="14" customFormat="1">
      <c r="B165" s="186"/>
      <c r="D165" s="178" t="s">
        <v>548</v>
      </c>
      <c r="E165" s="187" t="s">
        <v>1</v>
      </c>
      <c r="F165" s="188" t="s">
        <v>2590</v>
      </c>
      <c r="H165" s="189">
        <v>17.100000000000001</v>
      </c>
      <c r="I165" s="190"/>
      <c r="L165" s="186"/>
      <c r="M165" s="191"/>
      <c r="N165" s="192"/>
      <c r="O165" s="192"/>
      <c r="P165" s="192"/>
      <c r="Q165" s="192"/>
      <c r="R165" s="192"/>
      <c r="S165" s="192"/>
      <c r="T165" s="193"/>
      <c r="AT165" s="187" t="s">
        <v>548</v>
      </c>
      <c r="AU165" s="187" t="s">
        <v>91</v>
      </c>
      <c r="AV165" s="14" t="s">
        <v>208</v>
      </c>
      <c r="AW165" s="14" t="s">
        <v>30</v>
      </c>
      <c r="AX165" s="14" t="s">
        <v>83</v>
      </c>
      <c r="AY165" s="187" t="s">
        <v>203</v>
      </c>
    </row>
    <row r="166" spans="1:65" s="2" customFormat="1" ht="33" customHeight="1">
      <c r="A166" s="33"/>
      <c r="B166" s="154"/>
      <c r="C166" s="155" t="s">
        <v>231</v>
      </c>
      <c r="D166" s="155" t="s">
        <v>204</v>
      </c>
      <c r="E166" s="156" t="s">
        <v>2595</v>
      </c>
      <c r="F166" s="157" t="s">
        <v>2596</v>
      </c>
      <c r="G166" s="158" t="s">
        <v>213</v>
      </c>
      <c r="H166" s="159">
        <v>240.25</v>
      </c>
      <c r="I166" s="160"/>
      <c r="J166" s="161">
        <f>ROUND(I166*H166,2)</f>
        <v>0</v>
      </c>
      <c r="K166" s="162"/>
      <c r="L166" s="34"/>
      <c r="M166" s="163" t="s">
        <v>1</v>
      </c>
      <c r="N166" s="164" t="s">
        <v>41</v>
      </c>
      <c r="O166" s="62"/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91</v>
      </c>
      <c r="BK166" s="168">
        <f>ROUND(I166*H166,2)</f>
        <v>0</v>
      </c>
      <c r="BL166" s="18" t="s">
        <v>208</v>
      </c>
      <c r="BM166" s="167" t="s">
        <v>2597</v>
      </c>
    </row>
    <row r="167" spans="1:65" s="13" customFormat="1">
      <c r="B167" s="177"/>
      <c r="D167" s="178" t="s">
        <v>548</v>
      </c>
      <c r="E167" s="179" t="s">
        <v>1</v>
      </c>
      <c r="F167" s="180" t="s">
        <v>2598</v>
      </c>
      <c r="H167" s="181">
        <v>48</v>
      </c>
      <c r="I167" s="182"/>
      <c r="L167" s="177"/>
      <c r="M167" s="183"/>
      <c r="N167" s="184"/>
      <c r="O167" s="184"/>
      <c r="P167" s="184"/>
      <c r="Q167" s="184"/>
      <c r="R167" s="184"/>
      <c r="S167" s="184"/>
      <c r="T167" s="185"/>
      <c r="AT167" s="179" t="s">
        <v>548</v>
      </c>
      <c r="AU167" s="179" t="s">
        <v>91</v>
      </c>
      <c r="AV167" s="13" t="s">
        <v>91</v>
      </c>
      <c r="AW167" s="13" t="s">
        <v>30</v>
      </c>
      <c r="AX167" s="13" t="s">
        <v>75</v>
      </c>
      <c r="AY167" s="179" t="s">
        <v>203</v>
      </c>
    </row>
    <row r="168" spans="1:65" s="16" customFormat="1">
      <c r="B168" s="201"/>
      <c r="D168" s="178" t="s">
        <v>548</v>
      </c>
      <c r="E168" s="202" t="s">
        <v>1</v>
      </c>
      <c r="F168" s="203" t="s">
        <v>576</v>
      </c>
      <c r="H168" s="204">
        <v>48</v>
      </c>
      <c r="I168" s="205"/>
      <c r="L168" s="201"/>
      <c r="M168" s="206"/>
      <c r="N168" s="207"/>
      <c r="O168" s="207"/>
      <c r="P168" s="207"/>
      <c r="Q168" s="207"/>
      <c r="R168" s="207"/>
      <c r="S168" s="207"/>
      <c r="T168" s="208"/>
      <c r="AT168" s="202" t="s">
        <v>548</v>
      </c>
      <c r="AU168" s="202" t="s">
        <v>91</v>
      </c>
      <c r="AV168" s="16" t="s">
        <v>215</v>
      </c>
      <c r="AW168" s="16" t="s">
        <v>30</v>
      </c>
      <c r="AX168" s="16" t="s">
        <v>75</v>
      </c>
      <c r="AY168" s="202" t="s">
        <v>203</v>
      </c>
    </row>
    <row r="169" spans="1:65" s="13" customFormat="1">
      <c r="B169" s="177"/>
      <c r="D169" s="178" t="s">
        <v>548</v>
      </c>
      <c r="E169" s="179" t="s">
        <v>1</v>
      </c>
      <c r="F169" s="180" t="s">
        <v>2599</v>
      </c>
      <c r="H169" s="181">
        <v>69</v>
      </c>
      <c r="I169" s="182"/>
      <c r="L169" s="177"/>
      <c r="M169" s="183"/>
      <c r="N169" s="184"/>
      <c r="O169" s="184"/>
      <c r="P169" s="184"/>
      <c r="Q169" s="184"/>
      <c r="R169" s="184"/>
      <c r="S169" s="184"/>
      <c r="T169" s="185"/>
      <c r="AT169" s="179" t="s">
        <v>548</v>
      </c>
      <c r="AU169" s="179" t="s">
        <v>91</v>
      </c>
      <c r="AV169" s="13" t="s">
        <v>91</v>
      </c>
      <c r="AW169" s="13" t="s">
        <v>30</v>
      </c>
      <c r="AX169" s="13" t="s">
        <v>75</v>
      </c>
      <c r="AY169" s="179" t="s">
        <v>203</v>
      </c>
    </row>
    <row r="170" spans="1:65" s="16" customFormat="1">
      <c r="B170" s="201"/>
      <c r="D170" s="178" t="s">
        <v>548</v>
      </c>
      <c r="E170" s="202" t="s">
        <v>1</v>
      </c>
      <c r="F170" s="203" t="s">
        <v>576</v>
      </c>
      <c r="H170" s="204">
        <v>69</v>
      </c>
      <c r="I170" s="205"/>
      <c r="L170" s="201"/>
      <c r="M170" s="206"/>
      <c r="N170" s="207"/>
      <c r="O170" s="207"/>
      <c r="P170" s="207"/>
      <c r="Q170" s="207"/>
      <c r="R170" s="207"/>
      <c r="S170" s="207"/>
      <c r="T170" s="208"/>
      <c r="AT170" s="202" t="s">
        <v>548</v>
      </c>
      <c r="AU170" s="202" t="s">
        <v>91</v>
      </c>
      <c r="AV170" s="16" t="s">
        <v>215</v>
      </c>
      <c r="AW170" s="16" t="s">
        <v>30</v>
      </c>
      <c r="AX170" s="16" t="s">
        <v>75</v>
      </c>
      <c r="AY170" s="202" t="s">
        <v>203</v>
      </c>
    </row>
    <row r="171" spans="1:65" s="13" customFormat="1">
      <c r="B171" s="177"/>
      <c r="D171" s="178" t="s">
        <v>548</v>
      </c>
      <c r="E171" s="179" t="s">
        <v>1</v>
      </c>
      <c r="F171" s="180" t="s">
        <v>2600</v>
      </c>
      <c r="H171" s="181">
        <v>123.25</v>
      </c>
      <c r="I171" s="182"/>
      <c r="L171" s="177"/>
      <c r="M171" s="183"/>
      <c r="N171" s="184"/>
      <c r="O171" s="184"/>
      <c r="P171" s="184"/>
      <c r="Q171" s="184"/>
      <c r="R171" s="184"/>
      <c r="S171" s="184"/>
      <c r="T171" s="185"/>
      <c r="AT171" s="179" t="s">
        <v>548</v>
      </c>
      <c r="AU171" s="179" t="s">
        <v>91</v>
      </c>
      <c r="AV171" s="13" t="s">
        <v>91</v>
      </c>
      <c r="AW171" s="13" t="s">
        <v>30</v>
      </c>
      <c r="AX171" s="13" t="s">
        <v>75</v>
      </c>
      <c r="AY171" s="179" t="s">
        <v>203</v>
      </c>
    </row>
    <row r="172" spans="1:65" s="16" customFormat="1">
      <c r="B172" s="201"/>
      <c r="D172" s="178" t="s">
        <v>548</v>
      </c>
      <c r="E172" s="202" t="s">
        <v>1</v>
      </c>
      <c r="F172" s="203" t="s">
        <v>576</v>
      </c>
      <c r="H172" s="204">
        <v>123.25</v>
      </c>
      <c r="I172" s="205"/>
      <c r="L172" s="201"/>
      <c r="M172" s="206"/>
      <c r="N172" s="207"/>
      <c r="O172" s="207"/>
      <c r="P172" s="207"/>
      <c r="Q172" s="207"/>
      <c r="R172" s="207"/>
      <c r="S172" s="207"/>
      <c r="T172" s="208"/>
      <c r="AT172" s="202" t="s">
        <v>548</v>
      </c>
      <c r="AU172" s="202" t="s">
        <v>91</v>
      </c>
      <c r="AV172" s="16" t="s">
        <v>215</v>
      </c>
      <c r="AW172" s="16" t="s">
        <v>30</v>
      </c>
      <c r="AX172" s="16" t="s">
        <v>75</v>
      </c>
      <c r="AY172" s="202" t="s">
        <v>203</v>
      </c>
    </row>
    <row r="173" spans="1:65" s="14" customFormat="1">
      <c r="B173" s="186"/>
      <c r="D173" s="178" t="s">
        <v>548</v>
      </c>
      <c r="E173" s="187" t="s">
        <v>2544</v>
      </c>
      <c r="F173" s="188" t="s">
        <v>550</v>
      </c>
      <c r="H173" s="189">
        <v>240.25</v>
      </c>
      <c r="I173" s="190"/>
      <c r="L173" s="186"/>
      <c r="M173" s="191"/>
      <c r="N173" s="192"/>
      <c r="O173" s="192"/>
      <c r="P173" s="192"/>
      <c r="Q173" s="192"/>
      <c r="R173" s="192"/>
      <c r="S173" s="192"/>
      <c r="T173" s="193"/>
      <c r="AT173" s="187" t="s">
        <v>548</v>
      </c>
      <c r="AU173" s="187" t="s">
        <v>91</v>
      </c>
      <c r="AV173" s="14" t="s">
        <v>208</v>
      </c>
      <c r="AW173" s="14" t="s">
        <v>30</v>
      </c>
      <c r="AX173" s="14" t="s">
        <v>83</v>
      </c>
      <c r="AY173" s="187" t="s">
        <v>203</v>
      </c>
    </row>
    <row r="174" spans="1:65" s="2" customFormat="1" ht="24.2" customHeight="1">
      <c r="A174" s="33"/>
      <c r="B174" s="154"/>
      <c r="C174" s="155" t="s">
        <v>234</v>
      </c>
      <c r="D174" s="155" t="s">
        <v>204</v>
      </c>
      <c r="E174" s="156" t="s">
        <v>2601</v>
      </c>
      <c r="F174" s="157" t="s">
        <v>1711</v>
      </c>
      <c r="G174" s="158" t="s">
        <v>213</v>
      </c>
      <c r="H174" s="159">
        <v>271.363</v>
      </c>
      <c r="I174" s="160"/>
      <c r="J174" s="161">
        <f>ROUND(I174*H174,2)</f>
        <v>0</v>
      </c>
      <c r="K174" s="162"/>
      <c r="L174" s="34"/>
      <c r="M174" s="163" t="s">
        <v>1</v>
      </c>
      <c r="N174" s="164" t="s">
        <v>41</v>
      </c>
      <c r="O174" s="62"/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208</v>
      </c>
      <c r="AT174" s="167" t="s">
        <v>204</v>
      </c>
      <c r="AU174" s="167" t="s">
        <v>91</v>
      </c>
      <c r="AY174" s="18" t="s">
        <v>203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8" t="s">
        <v>91</v>
      </c>
      <c r="BK174" s="168">
        <f>ROUND(I174*H174,2)</f>
        <v>0</v>
      </c>
      <c r="BL174" s="18" t="s">
        <v>208</v>
      </c>
      <c r="BM174" s="167" t="s">
        <v>2602</v>
      </c>
    </row>
    <row r="175" spans="1:65" s="13" customFormat="1">
      <c r="B175" s="177"/>
      <c r="D175" s="178" t="s">
        <v>548</v>
      </c>
      <c r="E175" s="179" t="s">
        <v>1</v>
      </c>
      <c r="F175" s="180" t="s">
        <v>2550</v>
      </c>
      <c r="H175" s="181">
        <v>30.600999999999999</v>
      </c>
      <c r="I175" s="182"/>
      <c r="L175" s="177"/>
      <c r="M175" s="183"/>
      <c r="N175" s="184"/>
      <c r="O175" s="184"/>
      <c r="P175" s="184"/>
      <c r="Q175" s="184"/>
      <c r="R175" s="184"/>
      <c r="S175" s="184"/>
      <c r="T175" s="185"/>
      <c r="AT175" s="179" t="s">
        <v>548</v>
      </c>
      <c r="AU175" s="179" t="s">
        <v>91</v>
      </c>
      <c r="AV175" s="13" t="s">
        <v>91</v>
      </c>
      <c r="AW175" s="13" t="s">
        <v>30</v>
      </c>
      <c r="AX175" s="13" t="s">
        <v>75</v>
      </c>
      <c r="AY175" s="179" t="s">
        <v>203</v>
      </c>
    </row>
    <row r="176" spans="1:65" s="16" customFormat="1">
      <c r="B176" s="201"/>
      <c r="D176" s="178" t="s">
        <v>548</v>
      </c>
      <c r="E176" s="202" t="s">
        <v>1</v>
      </c>
      <c r="F176" s="203" t="s">
        <v>576</v>
      </c>
      <c r="H176" s="204">
        <v>30.600999999999999</v>
      </c>
      <c r="I176" s="205"/>
      <c r="L176" s="201"/>
      <c r="M176" s="206"/>
      <c r="N176" s="207"/>
      <c r="O176" s="207"/>
      <c r="P176" s="207"/>
      <c r="Q176" s="207"/>
      <c r="R176" s="207"/>
      <c r="S176" s="207"/>
      <c r="T176" s="208"/>
      <c r="AT176" s="202" t="s">
        <v>548</v>
      </c>
      <c r="AU176" s="202" t="s">
        <v>91</v>
      </c>
      <c r="AV176" s="16" t="s">
        <v>215</v>
      </c>
      <c r="AW176" s="16" t="s">
        <v>30</v>
      </c>
      <c r="AX176" s="16" t="s">
        <v>75</v>
      </c>
      <c r="AY176" s="202" t="s">
        <v>203</v>
      </c>
    </row>
    <row r="177" spans="1:65" s="13" customFormat="1">
      <c r="B177" s="177"/>
      <c r="D177" s="178" t="s">
        <v>548</v>
      </c>
      <c r="E177" s="179" t="s">
        <v>1</v>
      </c>
      <c r="F177" s="180" t="s">
        <v>2544</v>
      </c>
      <c r="H177" s="181">
        <v>240.25</v>
      </c>
      <c r="I177" s="182"/>
      <c r="L177" s="177"/>
      <c r="M177" s="183"/>
      <c r="N177" s="184"/>
      <c r="O177" s="184"/>
      <c r="P177" s="184"/>
      <c r="Q177" s="184"/>
      <c r="R177" s="184"/>
      <c r="S177" s="184"/>
      <c r="T177" s="185"/>
      <c r="AT177" s="179" t="s">
        <v>548</v>
      </c>
      <c r="AU177" s="179" t="s">
        <v>91</v>
      </c>
      <c r="AV177" s="13" t="s">
        <v>91</v>
      </c>
      <c r="AW177" s="13" t="s">
        <v>30</v>
      </c>
      <c r="AX177" s="13" t="s">
        <v>75</v>
      </c>
      <c r="AY177" s="179" t="s">
        <v>203</v>
      </c>
    </row>
    <row r="178" spans="1:65" s="16" customFormat="1">
      <c r="B178" s="201"/>
      <c r="D178" s="178" t="s">
        <v>548</v>
      </c>
      <c r="E178" s="202" t="s">
        <v>1</v>
      </c>
      <c r="F178" s="203" t="s">
        <v>576</v>
      </c>
      <c r="H178" s="204">
        <v>240.25</v>
      </c>
      <c r="I178" s="205"/>
      <c r="L178" s="201"/>
      <c r="M178" s="206"/>
      <c r="N178" s="207"/>
      <c r="O178" s="207"/>
      <c r="P178" s="207"/>
      <c r="Q178" s="207"/>
      <c r="R178" s="207"/>
      <c r="S178" s="207"/>
      <c r="T178" s="208"/>
      <c r="AT178" s="202" t="s">
        <v>548</v>
      </c>
      <c r="AU178" s="202" t="s">
        <v>91</v>
      </c>
      <c r="AV178" s="16" t="s">
        <v>215</v>
      </c>
      <c r="AW178" s="16" t="s">
        <v>30</v>
      </c>
      <c r="AX178" s="16" t="s">
        <v>75</v>
      </c>
      <c r="AY178" s="202" t="s">
        <v>203</v>
      </c>
    </row>
    <row r="179" spans="1:65" s="15" customFormat="1">
      <c r="B179" s="194"/>
      <c r="D179" s="178" t="s">
        <v>548</v>
      </c>
      <c r="E179" s="195" t="s">
        <v>1</v>
      </c>
      <c r="F179" s="196" t="s">
        <v>2603</v>
      </c>
      <c r="H179" s="195" t="s">
        <v>1</v>
      </c>
      <c r="I179" s="197"/>
      <c r="L179" s="194"/>
      <c r="M179" s="198"/>
      <c r="N179" s="199"/>
      <c r="O179" s="199"/>
      <c r="P179" s="199"/>
      <c r="Q179" s="199"/>
      <c r="R179" s="199"/>
      <c r="S179" s="199"/>
      <c r="T179" s="200"/>
      <c r="AT179" s="195" t="s">
        <v>548</v>
      </c>
      <c r="AU179" s="195" t="s">
        <v>91</v>
      </c>
      <c r="AV179" s="15" t="s">
        <v>83</v>
      </c>
      <c r="AW179" s="15" t="s">
        <v>30</v>
      </c>
      <c r="AX179" s="15" t="s">
        <v>75</v>
      </c>
      <c r="AY179" s="195" t="s">
        <v>203</v>
      </c>
    </row>
    <row r="180" spans="1:65" s="13" customFormat="1">
      <c r="B180" s="177"/>
      <c r="D180" s="178" t="s">
        <v>548</v>
      </c>
      <c r="E180" s="179" t="s">
        <v>1</v>
      </c>
      <c r="F180" s="180" t="s">
        <v>2604</v>
      </c>
      <c r="H180" s="181">
        <v>0.51200000000000001</v>
      </c>
      <c r="I180" s="182"/>
      <c r="L180" s="177"/>
      <c r="M180" s="183"/>
      <c r="N180" s="184"/>
      <c r="O180" s="184"/>
      <c r="P180" s="184"/>
      <c r="Q180" s="184"/>
      <c r="R180" s="184"/>
      <c r="S180" s="184"/>
      <c r="T180" s="185"/>
      <c r="AT180" s="179" t="s">
        <v>548</v>
      </c>
      <c r="AU180" s="179" t="s">
        <v>91</v>
      </c>
      <c r="AV180" s="13" t="s">
        <v>91</v>
      </c>
      <c r="AW180" s="13" t="s">
        <v>30</v>
      </c>
      <c r="AX180" s="13" t="s">
        <v>75</v>
      </c>
      <c r="AY180" s="179" t="s">
        <v>203</v>
      </c>
    </row>
    <row r="181" spans="1:65" s="16" customFormat="1">
      <c r="B181" s="201"/>
      <c r="D181" s="178" t="s">
        <v>548</v>
      </c>
      <c r="E181" s="202" t="s">
        <v>1</v>
      </c>
      <c r="F181" s="203" t="s">
        <v>576</v>
      </c>
      <c r="H181" s="204">
        <v>0.51200000000000001</v>
      </c>
      <c r="I181" s="205"/>
      <c r="L181" s="201"/>
      <c r="M181" s="206"/>
      <c r="N181" s="207"/>
      <c r="O181" s="207"/>
      <c r="P181" s="207"/>
      <c r="Q181" s="207"/>
      <c r="R181" s="207"/>
      <c r="S181" s="207"/>
      <c r="T181" s="208"/>
      <c r="AT181" s="202" t="s">
        <v>548</v>
      </c>
      <c r="AU181" s="202" t="s">
        <v>91</v>
      </c>
      <c r="AV181" s="16" t="s">
        <v>215</v>
      </c>
      <c r="AW181" s="16" t="s">
        <v>30</v>
      </c>
      <c r="AX181" s="16" t="s">
        <v>75</v>
      </c>
      <c r="AY181" s="202" t="s">
        <v>203</v>
      </c>
    </row>
    <row r="182" spans="1:65" s="14" customFormat="1">
      <c r="B182" s="186"/>
      <c r="D182" s="178" t="s">
        <v>548</v>
      </c>
      <c r="E182" s="187" t="s">
        <v>2547</v>
      </c>
      <c r="F182" s="188" t="s">
        <v>550</v>
      </c>
      <c r="H182" s="189">
        <v>271.363</v>
      </c>
      <c r="I182" s="190"/>
      <c r="L182" s="186"/>
      <c r="M182" s="191"/>
      <c r="N182" s="192"/>
      <c r="O182" s="192"/>
      <c r="P182" s="192"/>
      <c r="Q182" s="192"/>
      <c r="R182" s="192"/>
      <c r="S182" s="192"/>
      <c r="T182" s="193"/>
      <c r="AT182" s="187" t="s">
        <v>548</v>
      </c>
      <c r="AU182" s="187" t="s">
        <v>91</v>
      </c>
      <c r="AV182" s="14" t="s">
        <v>208</v>
      </c>
      <c r="AW182" s="14" t="s">
        <v>30</v>
      </c>
      <c r="AX182" s="14" t="s">
        <v>83</v>
      </c>
      <c r="AY182" s="187" t="s">
        <v>203</v>
      </c>
    </row>
    <row r="183" spans="1:65" s="2" customFormat="1" ht="37.9" customHeight="1">
      <c r="A183" s="33"/>
      <c r="B183" s="154"/>
      <c r="C183" s="155" t="s">
        <v>238</v>
      </c>
      <c r="D183" s="155" t="s">
        <v>204</v>
      </c>
      <c r="E183" s="156" t="s">
        <v>2605</v>
      </c>
      <c r="F183" s="157" t="s">
        <v>2606</v>
      </c>
      <c r="G183" s="158" t="s">
        <v>213</v>
      </c>
      <c r="H183" s="159">
        <v>271.363</v>
      </c>
      <c r="I183" s="160"/>
      <c r="J183" s="161">
        <f>ROUND(I183*H183,2)</f>
        <v>0</v>
      </c>
      <c r="K183" s="162"/>
      <c r="L183" s="34"/>
      <c r="M183" s="163" t="s">
        <v>1</v>
      </c>
      <c r="N183" s="164" t="s">
        <v>41</v>
      </c>
      <c r="O183" s="62"/>
      <c r="P183" s="165">
        <f>O183*H183</f>
        <v>0</v>
      </c>
      <c r="Q183" s="165">
        <v>0</v>
      </c>
      <c r="R183" s="165">
        <f>Q183*H183</f>
        <v>0</v>
      </c>
      <c r="S183" s="165">
        <v>0</v>
      </c>
      <c r="T183" s="16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208</v>
      </c>
      <c r="AT183" s="167" t="s">
        <v>204</v>
      </c>
      <c r="AU183" s="167" t="s">
        <v>91</v>
      </c>
      <c r="AY183" s="18" t="s">
        <v>203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8" t="s">
        <v>91</v>
      </c>
      <c r="BK183" s="168">
        <f>ROUND(I183*H183,2)</f>
        <v>0</v>
      </c>
      <c r="BL183" s="18" t="s">
        <v>208</v>
      </c>
      <c r="BM183" s="167" t="s">
        <v>2607</v>
      </c>
    </row>
    <row r="184" spans="1:65" s="13" customFormat="1">
      <c r="B184" s="177"/>
      <c r="D184" s="178" t="s">
        <v>548</v>
      </c>
      <c r="E184" s="179" t="s">
        <v>1</v>
      </c>
      <c r="F184" s="180" t="s">
        <v>2547</v>
      </c>
      <c r="H184" s="181">
        <v>271.363</v>
      </c>
      <c r="I184" s="182"/>
      <c r="L184" s="177"/>
      <c r="M184" s="183"/>
      <c r="N184" s="184"/>
      <c r="O184" s="184"/>
      <c r="P184" s="184"/>
      <c r="Q184" s="184"/>
      <c r="R184" s="184"/>
      <c r="S184" s="184"/>
      <c r="T184" s="185"/>
      <c r="AT184" s="179" t="s">
        <v>548</v>
      </c>
      <c r="AU184" s="179" t="s">
        <v>91</v>
      </c>
      <c r="AV184" s="13" t="s">
        <v>91</v>
      </c>
      <c r="AW184" s="13" t="s">
        <v>30</v>
      </c>
      <c r="AX184" s="13" t="s">
        <v>75</v>
      </c>
      <c r="AY184" s="179" t="s">
        <v>203</v>
      </c>
    </row>
    <row r="185" spans="1:65" s="14" customFormat="1">
      <c r="B185" s="186"/>
      <c r="D185" s="178" t="s">
        <v>548</v>
      </c>
      <c r="E185" s="187" t="s">
        <v>1</v>
      </c>
      <c r="F185" s="188" t="s">
        <v>550</v>
      </c>
      <c r="H185" s="189">
        <v>271.363</v>
      </c>
      <c r="I185" s="190"/>
      <c r="L185" s="186"/>
      <c r="M185" s="191"/>
      <c r="N185" s="192"/>
      <c r="O185" s="192"/>
      <c r="P185" s="192"/>
      <c r="Q185" s="192"/>
      <c r="R185" s="192"/>
      <c r="S185" s="192"/>
      <c r="T185" s="193"/>
      <c r="AT185" s="187" t="s">
        <v>548</v>
      </c>
      <c r="AU185" s="187" t="s">
        <v>91</v>
      </c>
      <c r="AV185" s="14" t="s">
        <v>208</v>
      </c>
      <c r="AW185" s="14" t="s">
        <v>30</v>
      </c>
      <c r="AX185" s="14" t="s">
        <v>83</v>
      </c>
      <c r="AY185" s="187" t="s">
        <v>203</v>
      </c>
    </row>
    <row r="186" spans="1:65" s="2" customFormat="1" ht="44.25" customHeight="1">
      <c r="A186" s="33"/>
      <c r="B186" s="154"/>
      <c r="C186" s="155" t="s">
        <v>214</v>
      </c>
      <c r="D186" s="155" t="s">
        <v>204</v>
      </c>
      <c r="E186" s="156" t="s">
        <v>2608</v>
      </c>
      <c r="F186" s="157" t="s">
        <v>2609</v>
      </c>
      <c r="G186" s="158" t="s">
        <v>213</v>
      </c>
      <c r="H186" s="159">
        <v>814.08900000000006</v>
      </c>
      <c r="I186" s="160"/>
      <c r="J186" s="161">
        <f>ROUND(I186*H186,2)</f>
        <v>0</v>
      </c>
      <c r="K186" s="162"/>
      <c r="L186" s="34"/>
      <c r="M186" s="163" t="s">
        <v>1</v>
      </c>
      <c r="N186" s="164" t="s">
        <v>41</v>
      </c>
      <c r="O186" s="62"/>
      <c r="P186" s="165">
        <f>O186*H186</f>
        <v>0</v>
      </c>
      <c r="Q186" s="165">
        <v>0</v>
      </c>
      <c r="R186" s="165">
        <f>Q186*H186</f>
        <v>0</v>
      </c>
      <c r="S186" s="165">
        <v>0</v>
      </c>
      <c r="T186" s="16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208</v>
      </c>
      <c r="AT186" s="167" t="s">
        <v>204</v>
      </c>
      <c r="AU186" s="167" t="s">
        <v>91</v>
      </c>
      <c r="AY186" s="18" t="s">
        <v>203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8" t="s">
        <v>91</v>
      </c>
      <c r="BK186" s="168">
        <f>ROUND(I186*H186,2)</f>
        <v>0</v>
      </c>
      <c r="BL186" s="18" t="s">
        <v>208</v>
      </c>
      <c r="BM186" s="167" t="s">
        <v>2610</v>
      </c>
    </row>
    <row r="187" spans="1:65" s="13" customFormat="1">
      <c r="B187" s="177"/>
      <c r="D187" s="178" t="s">
        <v>548</v>
      </c>
      <c r="E187" s="179" t="s">
        <v>1</v>
      </c>
      <c r="F187" s="180" t="s">
        <v>2611</v>
      </c>
      <c r="H187" s="181">
        <v>814.08900000000006</v>
      </c>
      <c r="I187" s="182"/>
      <c r="L187" s="177"/>
      <c r="M187" s="183"/>
      <c r="N187" s="184"/>
      <c r="O187" s="184"/>
      <c r="P187" s="184"/>
      <c r="Q187" s="184"/>
      <c r="R187" s="184"/>
      <c r="S187" s="184"/>
      <c r="T187" s="185"/>
      <c r="AT187" s="179" t="s">
        <v>548</v>
      </c>
      <c r="AU187" s="179" t="s">
        <v>91</v>
      </c>
      <c r="AV187" s="13" t="s">
        <v>91</v>
      </c>
      <c r="AW187" s="13" t="s">
        <v>30</v>
      </c>
      <c r="AX187" s="13" t="s">
        <v>75</v>
      </c>
      <c r="AY187" s="179" t="s">
        <v>203</v>
      </c>
    </row>
    <row r="188" spans="1:65" s="14" customFormat="1">
      <c r="B188" s="186"/>
      <c r="D188" s="178" t="s">
        <v>548</v>
      </c>
      <c r="E188" s="187" t="s">
        <v>1</v>
      </c>
      <c r="F188" s="188" t="s">
        <v>550</v>
      </c>
      <c r="H188" s="189">
        <v>814.08900000000006</v>
      </c>
      <c r="I188" s="190"/>
      <c r="L188" s="186"/>
      <c r="M188" s="191"/>
      <c r="N188" s="192"/>
      <c r="O188" s="192"/>
      <c r="P188" s="192"/>
      <c r="Q188" s="192"/>
      <c r="R188" s="192"/>
      <c r="S188" s="192"/>
      <c r="T188" s="193"/>
      <c r="AT188" s="187" t="s">
        <v>548</v>
      </c>
      <c r="AU188" s="187" t="s">
        <v>91</v>
      </c>
      <c r="AV188" s="14" t="s">
        <v>208</v>
      </c>
      <c r="AW188" s="14" t="s">
        <v>30</v>
      </c>
      <c r="AX188" s="14" t="s">
        <v>83</v>
      </c>
      <c r="AY188" s="187" t="s">
        <v>203</v>
      </c>
    </row>
    <row r="189" spans="1:65" s="2" customFormat="1" ht="24.2" customHeight="1">
      <c r="A189" s="33"/>
      <c r="B189" s="154"/>
      <c r="C189" s="155" t="s">
        <v>246</v>
      </c>
      <c r="D189" s="155" t="s">
        <v>204</v>
      </c>
      <c r="E189" s="156" t="s">
        <v>2612</v>
      </c>
      <c r="F189" s="157" t="s">
        <v>2613</v>
      </c>
      <c r="G189" s="158" t="s">
        <v>249</v>
      </c>
      <c r="H189" s="159">
        <v>530.51499999999999</v>
      </c>
      <c r="I189" s="160"/>
      <c r="J189" s="161">
        <f>ROUND(I189*H189,2)</f>
        <v>0</v>
      </c>
      <c r="K189" s="162"/>
      <c r="L189" s="34"/>
      <c r="M189" s="163" t="s">
        <v>1</v>
      </c>
      <c r="N189" s="164" t="s">
        <v>41</v>
      </c>
      <c r="O189" s="62"/>
      <c r="P189" s="165">
        <f>O189*H189</f>
        <v>0</v>
      </c>
      <c r="Q189" s="165">
        <v>0</v>
      </c>
      <c r="R189" s="165">
        <f>Q189*H189</f>
        <v>0</v>
      </c>
      <c r="S189" s="165">
        <v>0</v>
      </c>
      <c r="T189" s="16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208</v>
      </c>
      <c r="AT189" s="167" t="s">
        <v>204</v>
      </c>
      <c r="AU189" s="167" t="s">
        <v>91</v>
      </c>
      <c r="AY189" s="18" t="s">
        <v>203</v>
      </c>
      <c r="BE189" s="168">
        <f>IF(N189="základná",J189,0)</f>
        <v>0</v>
      </c>
      <c r="BF189" s="168">
        <f>IF(N189="znížená",J189,0)</f>
        <v>0</v>
      </c>
      <c r="BG189" s="168">
        <f>IF(N189="zákl. prenesená",J189,0)</f>
        <v>0</v>
      </c>
      <c r="BH189" s="168">
        <f>IF(N189="zníž. prenesená",J189,0)</f>
        <v>0</v>
      </c>
      <c r="BI189" s="168">
        <f>IF(N189="nulová",J189,0)</f>
        <v>0</v>
      </c>
      <c r="BJ189" s="18" t="s">
        <v>91</v>
      </c>
      <c r="BK189" s="168">
        <f>ROUND(I189*H189,2)</f>
        <v>0</v>
      </c>
      <c r="BL189" s="18" t="s">
        <v>208</v>
      </c>
      <c r="BM189" s="167" t="s">
        <v>2614</v>
      </c>
    </row>
    <row r="190" spans="1:65" s="13" customFormat="1">
      <c r="B190" s="177"/>
      <c r="D190" s="178" t="s">
        <v>548</v>
      </c>
      <c r="E190" s="179" t="s">
        <v>1</v>
      </c>
      <c r="F190" s="180" t="s">
        <v>2615</v>
      </c>
      <c r="H190" s="181">
        <v>530.51499999999999</v>
      </c>
      <c r="I190" s="182"/>
      <c r="L190" s="177"/>
      <c r="M190" s="183"/>
      <c r="N190" s="184"/>
      <c r="O190" s="184"/>
      <c r="P190" s="184"/>
      <c r="Q190" s="184"/>
      <c r="R190" s="184"/>
      <c r="S190" s="184"/>
      <c r="T190" s="185"/>
      <c r="AT190" s="179" t="s">
        <v>548</v>
      </c>
      <c r="AU190" s="179" t="s">
        <v>91</v>
      </c>
      <c r="AV190" s="13" t="s">
        <v>91</v>
      </c>
      <c r="AW190" s="13" t="s">
        <v>30</v>
      </c>
      <c r="AX190" s="13" t="s">
        <v>75</v>
      </c>
      <c r="AY190" s="179" t="s">
        <v>203</v>
      </c>
    </row>
    <row r="191" spans="1:65" s="14" customFormat="1">
      <c r="B191" s="186"/>
      <c r="D191" s="178" t="s">
        <v>548</v>
      </c>
      <c r="E191" s="187" t="s">
        <v>1</v>
      </c>
      <c r="F191" s="188" t="s">
        <v>550</v>
      </c>
      <c r="H191" s="189">
        <v>530.51499999999999</v>
      </c>
      <c r="I191" s="190"/>
      <c r="L191" s="186"/>
      <c r="M191" s="191"/>
      <c r="N191" s="192"/>
      <c r="O191" s="192"/>
      <c r="P191" s="192"/>
      <c r="Q191" s="192"/>
      <c r="R191" s="192"/>
      <c r="S191" s="192"/>
      <c r="T191" s="193"/>
      <c r="AT191" s="187" t="s">
        <v>548</v>
      </c>
      <c r="AU191" s="187" t="s">
        <v>91</v>
      </c>
      <c r="AV191" s="14" t="s">
        <v>208</v>
      </c>
      <c r="AW191" s="14" t="s">
        <v>30</v>
      </c>
      <c r="AX191" s="14" t="s">
        <v>83</v>
      </c>
      <c r="AY191" s="187" t="s">
        <v>203</v>
      </c>
    </row>
    <row r="192" spans="1:65" s="2" customFormat="1" ht="21.75" customHeight="1">
      <c r="A192" s="33"/>
      <c r="B192" s="154"/>
      <c r="C192" s="155" t="s">
        <v>218</v>
      </c>
      <c r="D192" s="155" t="s">
        <v>204</v>
      </c>
      <c r="E192" s="156" t="s">
        <v>820</v>
      </c>
      <c r="F192" s="157" t="s">
        <v>2616</v>
      </c>
      <c r="G192" s="158" t="s">
        <v>221</v>
      </c>
      <c r="H192" s="159">
        <v>180</v>
      </c>
      <c r="I192" s="160"/>
      <c r="J192" s="161">
        <f>ROUND(I192*H192,2)</f>
        <v>0</v>
      </c>
      <c r="K192" s="162"/>
      <c r="L192" s="34"/>
      <c r="M192" s="163" t="s">
        <v>1</v>
      </c>
      <c r="N192" s="164" t="s">
        <v>41</v>
      </c>
      <c r="O192" s="62"/>
      <c r="P192" s="165">
        <f>O192*H192</f>
        <v>0</v>
      </c>
      <c r="Q192" s="165">
        <v>0</v>
      </c>
      <c r="R192" s="165">
        <f>Q192*H192</f>
        <v>0</v>
      </c>
      <c r="S192" s="165">
        <v>0</v>
      </c>
      <c r="T192" s="16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208</v>
      </c>
      <c r="AT192" s="167" t="s">
        <v>204</v>
      </c>
      <c r="AU192" s="167" t="s">
        <v>91</v>
      </c>
      <c r="AY192" s="18" t="s">
        <v>203</v>
      </c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18" t="s">
        <v>91</v>
      </c>
      <c r="BK192" s="168">
        <f>ROUND(I192*H192,2)</f>
        <v>0</v>
      </c>
      <c r="BL192" s="18" t="s">
        <v>208</v>
      </c>
      <c r="BM192" s="167" t="s">
        <v>2617</v>
      </c>
    </row>
    <row r="193" spans="1:65" s="13" customFormat="1">
      <c r="B193" s="177"/>
      <c r="D193" s="178" t="s">
        <v>548</v>
      </c>
      <c r="E193" s="179" t="s">
        <v>1</v>
      </c>
      <c r="F193" s="180" t="s">
        <v>2618</v>
      </c>
      <c r="H193" s="181">
        <v>0</v>
      </c>
      <c r="I193" s="182"/>
      <c r="L193" s="177"/>
      <c r="M193" s="183"/>
      <c r="N193" s="184"/>
      <c r="O193" s="184"/>
      <c r="P193" s="184"/>
      <c r="Q193" s="184"/>
      <c r="R193" s="184"/>
      <c r="S193" s="184"/>
      <c r="T193" s="185"/>
      <c r="AT193" s="179" t="s">
        <v>548</v>
      </c>
      <c r="AU193" s="179" t="s">
        <v>91</v>
      </c>
      <c r="AV193" s="13" t="s">
        <v>91</v>
      </c>
      <c r="AW193" s="13" t="s">
        <v>30</v>
      </c>
      <c r="AX193" s="13" t="s">
        <v>75</v>
      </c>
      <c r="AY193" s="179" t="s">
        <v>203</v>
      </c>
    </row>
    <row r="194" spans="1:65" s="16" customFormat="1">
      <c r="B194" s="201"/>
      <c r="D194" s="178" t="s">
        <v>548</v>
      </c>
      <c r="E194" s="202" t="s">
        <v>1</v>
      </c>
      <c r="F194" s="203" t="s">
        <v>576</v>
      </c>
      <c r="H194" s="204">
        <v>0</v>
      </c>
      <c r="I194" s="205"/>
      <c r="L194" s="201"/>
      <c r="M194" s="206"/>
      <c r="N194" s="207"/>
      <c r="O194" s="207"/>
      <c r="P194" s="207"/>
      <c r="Q194" s="207"/>
      <c r="R194" s="207"/>
      <c r="S194" s="207"/>
      <c r="T194" s="208"/>
      <c r="AT194" s="202" t="s">
        <v>548</v>
      </c>
      <c r="AU194" s="202" t="s">
        <v>91</v>
      </c>
      <c r="AV194" s="16" t="s">
        <v>215</v>
      </c>
      <c r="AW194" s="16" t="s">
        <v>30</v>
      </c>
      <c r="AX194" s="16" t="s">
        <v>75</v>
      </c>
      <c r="AY194" s="202" t="s">
        <v>203</v>
      </c>
    </row>
    <row r="195" spans="1:65" s="13" customFormat="1">
      <c r="B195" s="177"/>
      <c r="D195" s="178" t="s">
        <v>548</v>
      </c>
      <c r="E195" s="179" t="s">
        <v>1</v>
      </c>
      <c r="F195" s="180" t="s">
        <v>2537</v>
      </c>
      <c r="H195" s="181">
        <v>32</v>
      </c>
      <c r="I195" s="182"/>
      <c r="L195" s="177"/>
      <c r="M195" s="183"/>
      <c r="N195" s="184"/>
      <c r="O195" s="184"/>
      <c r="P195" s="184"/>
      <c r="Q195" s="184"/>
      <c r="R195" s="184"/>
      <c r="S195" s="184"/>
      <c r="T195" s="185"/>
      <c r="AT195" s="179" t="s">
        <v>548</v>
      </c>
      <c r="AU195" s="179" t="s">
        <v>91</v>
      </c>
      <c r="AV195" s="13" t="s">
        <v>91</v>
      </c>
      <c r="AW195" s="13" t="s">
        <v>30</v>
      </c>
      <c r="AX195" s="13" t="s">
        <v>75</v>
      </c>
      <c r="AY195" s="179" t="s">
        <v>203</v>
      </c>
    </row>
    <row r="196" spans="1:65" s="16" customFormat="1">
      <c r="B196" s="201"/>
      <c r="D196" s="178" t="s">
        <v>548</v>
      </c>
      <c r="E196" s="202" t="s">
        <v>1</v>
      </c>
      <c r="F196" s="203" t="s">
        <v>576</v>
      </c>
      <c r="H196" s="204">
        <v>32</v>
      </c>
      <c r="I196" s="205"/>
      <c r="L196" s="201"/>
      <c r="M196" s="206"/>
      <c r="N196" s="207"/>
      <c r="O196" s="207"/>
      <c r="P196" s="207"/>
      <c r="Q196" s="207"/>
      <c r="R196" s="207"/>
      <c r="S196" s="207"/>
      <c r="T196" s="208"/>
      <c r="AT196" s="202" t="s">
        <v>548</v>
      </c>
      <c r="AU196" s="202" t="s">
        <v>91</v>
      </c>
      <c r="AV196" s="16" t="s">
        <v>215</v>
      </c>
      <c r="AW196" s="16" t="s">
        <v>30</v>
      </c>
      <c r="AX196" s="16" t="s">
        <v>75</v>
      </c>
      <c r="AY196" s="202" t="s">
        <v>203</v>
      </c>
    </row>
    <row r="197" spans="1:65" s="13" customFormat="1">
      <c r="B197" s="177"/>
      <c r="D197" s="178" t="s">
        <v>548</v>
      </c>
      <c r="E197" s="179" t="s">
        <v>1</v>
      </c>
      <c r="F197" s="180" t="s">
        <v>2535</v>
      </c>
      <c r="H197" s="181">
        <v>80</v>
      </c>
      <c r="I197" s="182"/>
      <c r="L197" s="177"/>
      <c r="M197" s="183"/>
      <c r="N197" s="184"/>
      <c r="O197" s="184"/>
      <c r="P197" s="184"/>
      <c r="Q197" s="184"/>
      <c r="R197" s="184"/>
      <c r="S197" s="184"/>
      <c r="T197" s="185"/>
      <c r="AT197" s="179" t="s">
        <v>548</v>
      </c>
      <c r="AU197" s="179" t="s">
        <v>91</v>
      </c>
      <c r="AV197" s="13" t="s">
        <v>91</v>
      </c>
      <c r="AW197" s="13" t="s">
        <v>30</v>
      </c>
      <c r="AX197" s="13" t="s">
        <v>75</v>
      </c>
      <c r="AY197" s="179" t="s">
        <v>203</v>
      </c>
    </row>
    <row r="198" spans="1:65" s="16" customFormat="1">
      <c r="B198" s="201"/>
      <c r="D198" s="178" t="s">
        <v>548</v>
      </c>
      <c r="E198" s="202" t="s">
        <v>1</v>
      </c>
      <c r="F198" s="203" t="s">
        <v>576</v>
      </c>
      <c r="H198" s="204">
        <v>80</v>
      </c>
      <c r="I198" s="205"/>
      <c r="L198" s="201"/>
      <c r="M198" s="206"/>
      <c r="N198" s="207"/>
      <c r="O198" s="207"/>
      <c r="P198" s="207"/>
      <c r="Q198" s="207"/>
      <c r="R198" s="207"/>
      <c r="S198" s="207"/>
      <c r="T198" s="208"/>
      <c r="AT198" s="202" t="s">
        <v>548</v>
      </c>
      <c r="AU198" s="202" t="s">
        <v>91</v>
      </c>
      <c r="AV198" s="16" t="s">
        <v>215</v>
      </c>
      <c r="AW198" s="16" t="s">
        <v>30</v>
      </c>
      <c r="AX198" s="16" t="s">
        <v>75</v>
      </c>
      <c r="AY198" s="202" t="s">
        <v>203</v>
      </c>
    </row>
    <row r="199" spans="1:65" s="15" customFormat="1">
      <c r="B199" s="194"/>
      <c r="D199" s="178" t="s">
        <v>548</v>
      </c>
      <c r="E199" s="195" t="s">
        <v>1</v>
      </c>
      <c r="F199" s="196" t="s">
        <v>2619</v>
      </c>
      <c r="H199" s="195" t="s">
        <v>1</v>
      </c>
      <c r="I199" s="197"/>
      <c r="L199" s="194"/>
      <c r="M199" s="198"/>
      <c r="N199" s="199"/>
      <c r="O199" s="199"/>
      <c r="P199" s="199"/>
      <c r="Q199" s="199"/>
      <c r="R199" s="199"/>
      <c r="S199" s="199"/>
      <c r="T199" s="200"/>
      <c r="AT199" s="195" t="s">
        <v>548</v>
      </c>
      <c r="AU199" s="195" t="s">
        <v>91</v>
      </c>
      <c r="AV199" s="15" t="s">
        <v>83</v>
      </c>
      <c r="AW199" s="15" t="s">
        <v>30</v>
      </c>
      <c r="AX199" s="15" t="s">
        <v>75</v>
      </c>
      <c r="AY199" s="195" t="s">
        <v>203</v>
      </c>
    </row>
    <row r="200" spans="1:65" s="13" customFormat="1">
      <c r="B200" s="177"/>
      <c r="D200" s="178" t="s">
        <v>548</v>
      </c>
      <c r="E200" s="179" t="s">
        <v>1</v>
      </c>
      <c r="F200" s="180" t="s">
        <v>2620</v>
      </c>
      <c r="H200" s="181">
        <v>34.704000000000001</v>
      </c>
      <c r="I200" s="182"/>
      <c r="L200" s="177"/>
      <c r="M200" s="183"/>
      <c r="N200" s="184"/>
      <c r="O200" s="184"/>
      <c r="P200" s="184"/>
      <c r="Q200" s="184"/>
      <c r="R200" s="184"/>
      <c r="S200" s="184"/>
      <c r="T200" s="185"/>
      <c r="AT200" s="179" t="s">
        <v>548</v>
      </c>
      <c r="AU200" s="179" t="s">
        <v>91</v>
      </c>
      <c r="AV200" s="13" t="s">
        <v>91</v>
      </c>
      <c r="AW200" s="13" t="s">
        <v>30</v>
      </c>
      <c r="AX200" s="13" t="s">
        <v>75</v>
      </c>
      <c r="AY200" s="179" t="s">
        <v>203</v>
      </c>
    </row>
    <row r="201" spans="1:65" s="13" customFormat="1">
      <c r="B201" s="177"/>
      <c r="D201" s="178" t="s">
        <v>548</v>
      </c>
      <c r="E201" s="179" t="s">
        <v>1</v>
      </c>
      <c r="F201" s="180" t="s">
        <v>2621</v>
      </c>
      <c r="H201" s="181">
        <v>31.768000000000001</v>
      </c>
      <c r="I201" s="182"/>
      <c r="L201" s="177"/>
      <c r="M201" s="183"/>
      <c r="N201" s="184"/>
      <c r="O201" s="184"/>
      <c r="P201" s="184"/>
      <c r="Q201" s="184"/>
      <c r="R201" s="184"/>
      <c r="S201" s="184"/>
      <c r="T201" s="185"/>
      <c r="AT201" s="179" t="s">
        <v>548</v>
      </c>
      <c r="AU201" s="179" t="s">
        <v>91</v>
      </c>
      <c r="AV201" s="13" t="s">
        <v>91</v>
      </c>
      <c r="AW201" s="13" t="s">
        <v>30</v>
      </c>
      <c r="AX201" s="13" t="s">
        <v>75</v>
      </c>
      <c r="AY201" s="179" t="s">
        <v>203</v>
      </c>
    </row>
    <row r="202" spans="1:65" s="13" customFormat="1">
      <c r="B202" s="177"/>
      <c r="D202" s="178" t="s">
        <v>548</v>
      </c>
      <c r="E202" s="179" t="s">
        <v>1</v>
      </c>
      <c r="F202" s="180" t="s">
        <v>2622</v>
      </c>
      <c r="H202" s="181">
        <v>1.528</v>
      </c>
      <c r="I202" s="182"/>
      <c r="L202" s="177"/>
      <c r="M202" s="183"/>
      <c r="N202" s="184"/>
      <c r="O202" s="184"/>
      <c r="P202" s="184"/>
      <c r="Q202" s="184"/>
      <c r="R202" s="184"/>
      <c r="S202" s="184"/>
      <c r="T202" s="185"/>
      <c r="AT202" s="179" t="s">
        <v>548</v>
      </c>
      <c r="AU202" s="179" t="s">
        <v>91</v>
      </c>
      <c r="AV202" s="13" t="s">
        <v>91</v>
      </c>
      <c r="AW202" s="13" t="s">
        <v>30</v>
      </c>
      <c r="AX202" s="13" t="s">
        <v>75</v>
      </c>
      <c r="AY202" s="179" t="s">
        <v>203</v>
      </c>
    </row>
    <row r="203" spans="1:65" s="16" customFormat="1">
      <c r="B203" s="201"/>
      <c r="D203" s="178" t="s">
        <v>548</v>
      </c>
      <c r="E203" s="202" t="s">
        <v>1</v>
      </c>
      <c r="F203" s="203" t="s">
        <v>576</v>
      </c>
      <c r="H203" s="204">
        <v>68</v>
      </c>
      <c r="I203" s="205"/>
      <c r="L203" s="201"/>
      <c r="M203" s="206"/>
      <c r="N203" s="207"/>
      <c r="O203" s="207"/>
      <c r="P203" s="207"/>
      <c r="Q203" s="207"/>
      <c r="R203" s="207"/>
      <c r="S203" s="207"/>
      <c r="T203" s="208"/>
      <c r="AT203" s="202" t="s">
        <v>548</v>
      </c>
      <c r="AU203" s="202" t="s">
        <v>91</v>
      </c>
      <c r="AV203" s="16" t="s">
        <v>215</v>
      </c>
      <c r="AW203" s="16" t="s">
        <v>30</v>
      </c>
      <c r="AX203" s="16" t="s">
        <v>75</v>
      </c>
      <c r="AY203" s="202" t="s">
        <v>203</v>
      </c>
    </row>
    <row r="204" spans="1:65" s="14" customFormat="1">
      <c r="B204" s="186"/>
      <c r="D204" s="178" t="s">
        <v>548</v>
      </c>
      <c r="E204" s="187" t="s">
        <v>1</v>
      </c>
      <c r="F204" s="188" t="s">
        <v>550</v>
      </c>
      <c r="H204" s="189">
        <v>180</v>
      </c>
      <c r="I204" s="190"/>
      <c r="L204" s="186"/>
      <c r="M204" s="191"/>
      <c r="N204" s="192"/>
      <c r="O204" s="192"/>
      <c r="P204" s="192"/>
      <c r="Q204" s="192"/>
      <c r="R204" s="192"/>
      <c r="S204" s="192"/>
      <c r="T204" s="193"/>
      <c r="AT204" s="187" t="s">
        <v>548</v>
      </c>
      <c r="AU204" s="187" t="s">
        <v>91</v>
      </c>
      <c r="AV204" s="14" t="s">
        <v>208</v>
      </c>
      <c r="AW204" s="14" t="s">
        <v>30</v>
      </c>
      <c r="AX204" s="14" t="s">
        <v>83</v>
      </c>
      <c r="AY204" s="187" t="s">
        <v>203</v>
      </c>
    </row>
    <row r="205" spans="1:65" s="12" customFormat="1" ht="22.9" customHeight="1">
      <c r="B205" s="143"/>
      <c r="D205" s="144" t="s">
        <v>74</v>
      </c>
      <c r="E205" s="169" t="s">
        <v>2623</v>
      </c>
      <c r="F205" s="169" t="s">
        <v>2624</v>
      </c>
      <c r="I205" s="146"/>
      <c r="J205" s="170">
        <f>BK205</f>
        <v>0</v>
      </c>
      <c r="L205" s="143"/>
      <c r="M205" s="148"/>
      <c r="N205" s="149"/>
      <c r="O205" s="149"/>
      <c r="P205" s="150">
        <f>SUM(P206:P259)</f>
        <v>0</v>
      </c>
      <c r="Q205" s="149"/>
      <c r="R205" s="150">
        <f>SUM(R206:R259)</f>
        <v>4.7004999999999999</v>
      </c>
      <c r="S205" s="149"/>
      <c r="T205" s="151">
        <f>SUM(T206:T259)</f>
        <v>217.50624999999999</v>
      </c>
      <c r="AR205" s="144" t="s">
        <v>83</v>
      </c>
      <c r="AT205" s="152" t="s">
        <v>74</v>
      </c>
      <c r="AU205" s="152" t="s">
        <v>83</v>
      </c>
      <c r="AY205" s="144" t="s">
        <v>203</v>
      </c>
      <c r="BK205" s="153">
        <f>SUM(BK206:BK259)</f>
        <v>0</v>
      </c>
    </row>
    <row r="206" spans="1:65" s="2" customFormat="1" ht="33" customHeight="1">
      <c r="A206" s="33"/>
      <c r="B206" s="154"/>
      <c r="C206" s="155" t="s">
        <v>253</v>
      </c>
      <c r="D206" s="155" t="s">
        <v>204</v>
      </c>
      <c r="E206" s="156" t="s">
        <v>2625</v>
      </c>
      <c r="F206" s="157" t="s">
        <v>2626</v>
      </c>
      <c r="G206" s="158" t="s">
        <v>244</v>
      </c>
      <c r="H206" s="159">
        <v>170</v>
      </c>
      <c r="I206" s="160"/>
      <c r="J206" s="161">
        <f>ROUND(I206*H206,2)</f>
        <v>0</v>
      </c>
      <c r="K206" s="162"/>
      <c r="L206" s="34"/>
      <c r="M206" s="163" t="s">
        <v>1</v>
      </c>
      <c r="N206" s="164" t="s">
        <v>41</v>
      </c>
      <c r="O206" s="62"/>
      <c r="P206" s="165">
        <f>O206*H206</f>
        <v>0</v>
      </c>
      <c r="Q206" s="165">
        <v>0</v>
      </c>
      <c r="R206" s="165">
        <f>Q206*H206</f>
        <v>0</v>
      </c>
      <c r="S206" s="165">
        <v>0.14499999999999999</v>
      </c>
      <c r="T206" s="166">
        <f>S206*H206</f>
        <v>24.65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208</v>
      </c>
      <c r="AT206" s="167" t="s">
        <v>204</v>
      </c>
      <c r="AU206" s="167" t="s">
        <v>91</v>
      </c>
      <c r="AY206" s="18" t="s">
        <v>203</v>
      </c>
      <c r="BE206" s="168">
        <f>IF(N206="základná",J206,0)</f>
        <v>0</v>
      </c>
      <c r="BF206" s="168">
        <f>IF(N206="znížená",J206,0)</f>
        <v>0</v>
      </c>
      <c r="BG206" s="168">
        <f>IF(N206="zákl. prenesená",J206,0)</f>
        <v>0</v>
      </c>
      <c r="BH206" s="168">
        <f>IF(N206="zníž. prenesená",J206,0)</f>
        <v>0</v>
      </c>
      <c r="BI206" s="168">
        <f>IF(N206="nulová",J206,0)</f>
        <v>0</v>
      </c>
      <c r="BJ206" s="18" t="s">
        <v>91</v>
      </c>
      <c r="BK206" s="168">
        <f>ROUND(I206*H206,2)</f>
        <v>0</v>
      </c>
      <c r="BL206" s="18" t="s">
        <v>208</v>
      </c>
      <c r="BM206" s="167" t="s">
        <v>2627</v>
      </c>
    </row>
    <row r="207" spans="1:65" s="15" customFormat="1">
      <c r="B207" s="194"/>
      <c r="D207" s="178" t="s">
        <v>548</v>
      </c>
      <c r="E207" s="195" t="s">
        <v>1</v>
      </c>
      <c r="F207" s="196" t="s">
        <v>4273</v>
      </c>
      <c r="H207" s="195" t="s">
        <v>1</v>
      </c>
      <c r="I207" s="197"/>
      <c r="L207" s="194"/>
      <c r="M207" s="198"/>
      <c r="N207" s="199"/>
      <c r="O207" s="199"/>
      <c r="P207" s="199"/>
      <c r="Q207" s="199"/>
      <c r="R207" s="199"/>
      <c r="S207" s="199"/>
      <c r="T207" s="200"/>
      <c r="AT207" s="195" t="s">
        <v>548</v>
      </c>
      <c r="AU207" s="195" t="s">
        <v>91</v>
      </c>
      <c r="AV207" s="15" t="s">
        <v>83</v>
      </c>
      <c r="AW207" s="15" t="s">
        <v>30</v>
      </c>
      <c r="AX207" s="15" t="s">
        <v>75</v>
      </c>
      <c r="AY207" s="195" t="s">
        <v>203</v>
      </c>
    </row>
    <row r="208" spans="1:65" s="13" customFormat="1">
      <c r="B208" s="177"/>
      <c r="D208" s="178" t="s">
        <v>548</v>
      </c>
      <c r="E208" s="179" t="s">
        <v>1</v>
      </c>
      <c r="F208" s="180" t="s">
        <v>1372</v>
      </c>
      <c r="H208" s="181">
        <v>170</v>
      </c>
      <c r="I208" s="182"/>
      <c r="L208" s="177"/>
      <c r="M208" s="183"/>
      <c r="N208" s="184"/>
      <c r="O208" s="184"/>
      <c r="P208" s="184"/>
      <c r="Q208" s="184"/>
      <c r="R208" s="184"/>
      <c r="S208" s="184"/>
      <c r="T208" s="185"/>
      <c r="AT208" s="179" t="s">
        <v>548</v>
      </c>
      <c r="AU208" s="179" t="s">
        <v>91</v>
      </c>
      <c r="AV208" s="13" t="s">
        <v>91</v>
      </c>
      <c r="AW208" s="13" t="s">
        <v>30</v>
      </c>
      <c r="AX208" s="13" t="s">
        <v>75</v>
      </c>
      <c r="AY208" s="179" t="s">
        <v>203</v>
      </c>
    </row>
    <row r="209" spans="1:65" s="16" customFormat="1">
      <c r="B209" s="201"/>
      <c r="D209" s="178" t="s">
        <v>548</v>
      </c>
      <c r="E209" s="202" t="s">
        <v>1</v>
      </c>
      <c r="F209" s="203" t="s">
        <v>2628</v>
      </c>
      <c r="H209" s="204">
        <v>170</v>
      </c>
      <c r="I209" s="205"/>
      <c r="L209" s="201"/>
      <c r="M209" s="206"/>
      <c r="N209" s="207"/>
      <c r="O209" s="207"/>
      <c r="P209" s="207"/>
      <c r="Q209" s="207"/>
      <c r="R209" s="207"/>
      <c r="S209" s="207"/>
      <c r="T209" s="208"/>
      <c r="AT209" s="202" t="s">
        <v>548</v>
      </c>
      <c r="AU209" s="202" t="s">
        <v>91</v>
      </c>
      <c r="AV209" s="16" t="s">
        <v>215</v>
      </c>
      <c r="AW209" s="16" t="s">
        <v>30</v>
      </c>
      <c r="AX209" s="16" t="s">
        <v>75</v>
      </c>
      <c r="AY209" s="202" t="s">
        <v>203</v>
      </c>
    </row>
    <row r="210" spans="1:65" s="14" customFormat="1">
      <c r="B210" s="186"/>
      <c r="D210" s="178" t="s">
        <v>548</v>
      </c>
      <c r="E210" s="187" t="s">
        <v>1</v>
      </c>
      <c r="F210" s="188" t="s">
        <v>550</v>
      </c>
      <c r="H210" s="189">
        <v>170</v>
      </c>
      <c r="I210" s="190"/>
      <c r="L210" s="186"/>
      <c r="M210" s="191"/>
      <c r="N210" s="192"/>
      <c r="O210" s="192"/>
      <c r="P210" s="192"/>
      <c r="Q210" s="192"/>
      <c r="R210" s="192"/>
      <c r="S210" s="192"/>
      <c r="T210" s="193"/>
      <c r="AT210" s="187" t="s">
        <v>548</v>
      </c>
      <c r="AU210" s="187" t="s">
        <v>91</v>
      </c>
      <c r="AV210" s="14" t="s">
        <v>208</v>
      </c>
      <c r="AW210" s="14" t="s">
        <v>30</v>
      </c>
      <c r="AX210" s="14" t="s">
        <v>83</v>
      </c>
      <c r="AY210" s="187" t="s">
        <v>203</v>
      </c>
    </row>
    <row r="211" spans="1:65" s="2" customFormat="1" ht="33" customHeight="1">
      <c r="A211" s="33"/>
      <c r="B211" s="154"/>
      <c r="C211" s="155" t="s">
        <v>222</v>
      </c>
      <c r="D211" s="155" t="s">
        <v>204</v>
      </c>
      <c r="E211" s="156" t="s">
        <v>2629</v>
      </c>
      <c r="F211" s="157" t="s">
        <v>2630</v>
      </c>
      <c r="G211" s="158" t="s">
        <v>221</v>
      </c>
      <c r="H211" s="159">
        <v>7.65</v>
      </c>
      <c r="I211" s="160"/>
      <c r="J211" s="161">
        <f>ROUND(I211*H211,2)</f>
        <v>0</v>
      </c>
      <c r="K211" s="162"/>
      <c r="L211" s="34"/>
      <c r="M211" s="163" t="s">
        <v>1</v>
      </c>
      <c r="N211" s="164" t="s">
        <v>41</v>
      </c>
      <c r="O211" s="62"/>
      <c r="P211" s="165">
        <f>O211*H211</f>
        <v>0</v>
      </c>
      <c r="Q211" s="165">
        <v>0</v>
      </c>
      <c r="R211" s="165">
        <f>Q211*H211</f>
        <v>0</v>
      </c>
      <c r="S211" s="165">
        <v>0.22500000000000001</v>
      </c>
      <c r="T211" s="166">
        <f>S211*H211</f>
        <v>1.7212500000000002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7" t="s">
        <v>208</v>
      </c>
      <c r="AT211" s="167" t="s">
        <v>204</v>
      </c>
      <c r="AU211" s="167" t="s">
        <v>91</v>
      </c>
      <c r="AY211" s="18" t="s">
        <v>203</v>
      </c>
      <c r="BE211" s="168">
        <f>IF(N211="základná",J211,0)</f>
        <v>0</v>
      </c>
      <c r="BF211" s="168">
        <f>IF(N211="znížená",J211,0)</f>
        <v>0</v>
      </c>
      <c r="BG211" s="168">
        <f>IF(N211="zákl. prenesená",J211,0)</f>
        <v>0</v>
      </c>
      <c r="BH211" s="168">
        <f>IF(N211="zníž. prenesená",J211,0)</f>
        <v>0</v>
      </c>
      <c r="BI211" s="168">
        <f>IF(N211="nulová",J211,0)</f>
        <v>0</v>
      </c>
      <c r="BJ211" s="18" t="s">
        <v>91</v>
      </c>
      <c r="BK211" s="168">
        <f>ROUND(I211*H211,2)</f>
        <v>0</v>
      </c>
      <c r="BL211" s="18" t="s">
        <v>208</v>
      </c>
      <c r="BM211" s="167" t="s">
        <v>2631</v>
      </c>
    </row>
    <row r="212" spans="1:65" s="15" customFormat="1">
      <c r="B212" s="194"/>
      <c r="D212" s="178" t="s">
        <v>548</v>
      </c>
      <c r="E212" s="195" t="s">
        <v>1</v>
      </c>
      <c r="F212" s="196" t="s">
        <v>2632</v>
      </c>
      <c r="H212" s="195" t="s">
        <v>1</v>
      </c>
      <c r="I212" s="197"/>
      <c r="L212" s="194"/>
      <c r="M212" s="198"/>
      <c r="N212" s="199"/>
      <c r="O212" s="199"/>
      <c r="P212" s="199"/>
      <c r="Q212" s="199"/>
      <c r="R212" s="199"/>
      <c r="S212" s="199"/>
      <c r="T212" s="200"/>
      <c r="AT212" s="195" t="s">
        <v>548</v>
      </c>
      <c r="AU212" s="195" t="s">
        <v>91</v>
      </c>
      <c r="AV212" s="15" t="s">
        <v>83</v>
      </c>
      <c r="AW212" s="15" t="s">
        <v>30</v>
      </c>
      <c r="AX212" s="15" t="s">
        <v>75</v>
      </c>
      <c r="AY212" s="195" t="s">
        <v>203</v>
      </c>
    </row>
    <row r="213" spans="1:65" s="13" customFormat="1">
      <c r="B213" s="177"/>
      <c r="D213" s="178" t="s">
        <v>548</v>
      </c>
      <c r="E213" s="179" t="s">
        <v>1</v>
      </c>
      <c r="F213" s="180" t="s">
        <v>2633</v>
      </c>
      <c r="H213" s="181">
        <v>7.65</v>
      </c>
      <c r="I213" s="182"/>
      <c r="L213" s="177"/>
      <c r="M213" s="183"/>
      <c r="N213" s="184"/>
      <c r="O213" s="184"/>
      <c r="P213" s="184"/>
      <c r="Q213" s="184"/>
      <c r="R213" s="184"/>
      <c r="S213" s="184"/>
      <c r="T213" s="185"/>
      <c r="AT213" s="179" t="s">
        <v>548</v>
      </c>
      <c r="AU213" s="179" t="s">
        <v>91</v>
      </c>
      <c r="AV213" s="13" t="s">
        <v>91</v>
      </c>
      <c r="AW213" s="13" t="s">
        <v>30</v>
      </c>
      <c r="AX213" s="13" t="s">
        <v>75</v>
      </c>
      <c r="AY213" s="179" t="s">
        <v>203</v>
      </c>
    </row>
    <row r="214" spans="1:65" s="14" customFormat="1">
      <c r="B214" s="186"/>
      <c r="D214" s="178" t="s">
        <v>548</v>
      </c>
      <c r="E214" s="187" t="s">
        <v>1</v>
      </c>
      <c r="F214" s="188" t="s">
        <v>550</v>
      </c>
      <c r="H214" s="189">
        <v>7.65</v>
      </c>
      <c r="I214" s="190"/>
      <c r="L214" s="186"/>
      <c r="M214" s="191"/>
      <c r="N214" s="192"/>
      <c r="O214" s="192"/>
      <c r="P214" s="192"/>
      <c r="Q214" s="192"/>
      <c r="R214" s="192"/>
      <c r="S214" s="192"/>
      <c r="T214" s="193"/>
      <c r="AT214" s="187" t="s">
        <v>548</v>
      </c>
      <c r="AU214" s="187" t="s">
        <v>91</v>
      </c>
      <c r="AV214" s="14" t="s">
        <v>208</v>
      </c>
      <c r="AW214" s="14" t="s">
        <v>30</v>
      </c>
      <c r="AX214" s="14" t="s">
        <v>83</v>
      </c>
      <c r="AY214" s="187" t="s">
        <v>203</v>
      </c>
    </row>
    <row r="215" spans="1:65" s="2" customFormat="1" ht="33" customHeight="1">
      <c r="A215" s="33"/>
      <c r="B215" s="154"/>
      <c r="C215" s="155" t="s">
        <v>259</v>
      </c>
      <c r="D215" s="155" t="s">
        <v>204</v>
      </c>
      <c r="E215" s="156" t="s">
        <v>2634</v>
      </c>
      <c r="F215" s="157" t="s">
        <v>2635</v>
      </c>
      <c r="G215" s="158" t="s">
        <v>221</v>
      </c>
      <c r="H215" s="159">
        <v>230</v>
      </c>
      <c r="I215" s="160"/>
      <c r="J215" s="161">
        <f>ROUND(I215*H215,2)</f>
        <v>0</v>
      </c>
      <c r="K215" s="162"/>
      <c r="L215" s="34"/>
      <c r="M215" s="163" t="s">
        <v>1</v>
      </c>
      <c r="N215" s="164" t="s">
        <v>41</v>
      </c>
      <c r="O215" s="62"/>
      <c r="P215" s="165">
        <f>O215*H215</f>
        <v>0</v>
      </c>
      <c r="Q215" s="165">
        <v>0</v>
      </c>
      <c r="R215" s="165">
        <f>Q215*H215</f>
        <v>0</v>
      </c>
      <c r="S215" s="165">
        <v>0.23499999999999999</v>
      </c>
      <c r="T215" s="166">
        <f>S215*H215</f>
        <v>54.05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208</v>
      </c>
      <c r="AT215" s="167" t="s">
        <v>204</v>
      </c>
      <c r="AU215" s="167" t="s">
        <v>91</v>
      </c>
      <c r="AY215" s="18" t="s">
        <v>203</v>
      </c>
      <c r="BE215" s="168">
        <f>IF(N215="základná",J215,0)</f>
        <v>0</v>
      </c>
      <c r="BF215" s="168">
        <f>IF(N215="znížená",J215,0)</f>
        <v>0</v>
      </c>
      <c r="BG215" s="168">
        <f>IF(N215="zákl. prenesená",J215,0)</f>
        <v>0</v>
      </c>
      <c r="BH215" s="168">
        <f>IF(N215="zníž. prenesená",J215,0)</f>
        <v>0</v>
      </c>
      <c r="BI215" s="168">
        <f>IF(N215="nulová",J215,0)</f>
        <v>0</v>
      </c>
      <c r="BJ215" s="18" t="s">
        <v>91</v>
      </c>
      <c r="BK215" s="168">
        <f>ROUND(I215*H215,2)</f>
        <v>0</v>
      </c>
      <c r="BL215" s="18" t="s">
        <v>208</v>
      </c>
      <c r="BM215" s="167" t="s">
        <v>2636</v>
      </c>
    </row>
    <row r="216" spans="1:65" s="15" customFormat="1">
      <c r="B216" s="194"/>
      <c r="D216" s="178" t="s">
        <v>548</v>
      </c>
      <c r="E216" s="195" t="s">
        <v>1</v>
      </c>
      <c r="F216" s="196" t="s">
        <v>2637</v>
      </c>
      <c r="H216" s="195" t="s">
        <v>1</v>
      </c>
      <c r="I216" s="197"/>
      <c r="L216" s="194"/>
      <c r="M216" s="198"/>
      <c r="N216" s="199"/>
      <c r="O216" s="199"/>
      <c r="P216" s="199"/>
      <c r="Q216" s="199"/>
      <c r="R216" s="199"/>
      <c r="S216" s="199"/>
      <c r="T216" s="200"/>
      <c r="AT216" s="195" t="s">
        <v>548</v>
      </c>
      <c r="AU216" s="195" t="s">
        <v>91</v>
      </c>
      <c r="AV216" s="15" t="s">
        <v>83</v>
      </c>
      <c r="AW216" s="15" t="s">
        <v>30</v>
      </c>
      <c r="AX216" s="15" t="s">
        <v>75</v>
      </c>
      <c r="AY216" s="195" t="s">
        <v>203</v>
      </c>
    </row>
    <row r="217" spans="1:65" s="15" customFormat="1">
      <c r="B217" s="194"/>
      <c r="D217" s="178" t="s">
        <v>548</v>
      </c>
      <c r="E217" s="195" t="s">
        <v>1</v>
      </c>
      <c r="F217" s="196" t="s">
        <v>2638</v>
      </c>
      <c r="H217" s="195" t="s">
        <v>1</v>
      </c>
      <c r="I217" s="197"/>
      <c r="L217" s="194"/>
      <c r="M217" s="198"/>
      <c r="N217" s="199"/>
      <c r="O217" s="199"/>
      <c r="P217" s="199"/>
      <c r="Q217" s="199"/>
      <c r="R217" s="199"/>
      <c r="S217" s="199"/>
      <c r="T217" s="200"/>
      <c r="AT217" s="195" t="s">
        <v>548</v>
      </c>
      <c r="AU217" s="195" t="s">
        <v>91</v>
      </c>
      <c r="AV217" s="15" t="s">
        <v>83</v>
      </c>
      <c r="AW217" s="15" t="s">
        <v>30</v>
      </c>
      <c r="AX217" s="15" t="s">
        <v>75</v>
      </c>
      <c r="AY217" s="195" t="s">
        <v>203</v>
      </c>
    </row>
    <row r="218" spans="1:65" s="15" customFormat="1">
      <c r="B218" s="194"/>
      <c r="D218" s="178" t="s">
        <v>548</v>
      </c>
      <c r="E218" s="195" t="s">
        <v>1</v>
      </c>
      <c r="F218" s="196" t="s">
        <v>2639</v>
      </c>
      <c r="H218" s="195" t="s">
        <v>1</v>
      </c>
      <c r="I218" s="197"/>
      <c r="L218" s="194"/>
      <c r="M218" s="198"/>
      <c r="N218" s="199"/>
      <c r="O218" s="199"/>
      <c r="P218" s="199"/>
      <c r="Q218" s="199"/>
      <c r="R218" s="199"/>
      <c r="S218" s="199"/>
      <c r="T218" s="200"/>
      <c r="AT218" s="195" t="s">
        <v>548</v>
      </c>
      <c r="AU218" s="195" t="s">
        <v>91</v>
      </c>
      <c r="AV218" s="15" t="s">
        <v>83</v>
      </c>
      <c r="AW218" s="15" t="s">
        <v>30</v>
      </c>
      <c r="AX218" s="15" t="s">
        <v>75</v>
      </c>
      <c r="AY218" s="195" t="s">
        <v>203</v>
      </c>
    </row>
    <row r="219" spans="1:65" s="13" customFormat="1">
      <c r="B219" s="177"/>
      <c r="D219" s="178" t="s">
        <v>548</v>
      </c>
      <c r="E219" s="179" t="s">
        <v>1</v>
      </c>
      <c r="F219" s="180" t="s">
        <v>2640</v>
      </c>
      <c r="H219" s="181">
        <v>230</v>
      </c>
      <c r="I219" s="182"/>
      <c r="L219" s="177"/>
      <c r="M219" s="183"/>
      <c r="N219" s="184"/>
      <c r="O219" s="184"/>
      <c r="P219" s="184"/>
      <c r="Q219" s="184"/>
      <c r="R219" s="184"/>
      <c r="S219" s="184"/>
      <c r="T219" s="185"/>
      <c r="AT219" s="179" t="s">
        <v>548</v>
      </c>
      <c r="AU219" s="179" t="s">
        <v>91</v>
      </c>
      <c r="AV219" s="13" t="s">
        <v>91</v>
      </c>
      <c r="AW219" s="13" t="s">
        <v>30</v>
      </c>
      <c r="AX219" s="13" t="s">
        <v>75</v>
      </c>
      <c r="AY219" s="179" t="s">
        <v>203</v>
      </c>
    </row>
    <row r="220" spans="1:65" s="16" customFormat="1">
      <c r="B220" s="201"/>
      <c r="D220" s="178" t="s">
        <v>548</v>
      </c>
      <c r="E220" s="202" t="s">
        <v>2539</v>
      </c>
      <c r="F220" s="203" t="s">
        <v>2641</v>
      </c>
      <c r="H220" s="204">
        <v>230</v>
      </c>
      <c r="I220" s="205"/>
      <c r="L220" s="201"/>
      <c r="M220" s="206"/>
      <c r="N220" s="207"/>
      <c r="O220" s="207"/>
      <c r="P220" s="207"/>
      <c r="Q220" s="207"/>
      <c r="R220" s="207"/>
      <c r="S220" s="207"/>
      <c r="T220" s="208"/>
      <c r="AT220" s="202" t="s">
        <v>548</v>
      </c>
      <c r="AU220" s="202" t="s">
        <v>91</v>
      </c>
      <c r="AV220" s="16" t="s">
        <v>215</v>
      </c>
      <c r="AW220" s="16" t="s">
        <v>30</v>
      </c>
      <c r="AX220" s="16" t="s">
        <v>75</v>
      </c>
      <c r="AY220" s="202" t="s">
        <v>203</v>
      </c>
    </row>
    <row r="221" spans="1:65" s="14" customFormat="1">
      <c r="B221" s="186"/>
      <c r="D221" s="178" t="s">
        <v>548</v>
      </c>
      <c r="E221" s="187" t="s">
        <v>1</v>
      </c>
      <c r="F221" s="188" t="s">
        <v>550</v>
      </c>
      <c r="H221" s="189">
        <v>230</v>
      </c>
      <c r="I221" s="190"/>
      <c r="L221" s="186"/>
      <c r="M221" s="191"/>
      <c r="N221" s="192"/>
      <c r="O221" s="192"/>
      <c r="P221" s="192"/>
      <c r="Q221" s="192"/>
      <c r="R221" s="192"/>
      <c r="S221" s="192"/>
      <c r="T221" s="193"/>
      <c r="AT221" s="187" t="s">
        <v>548</v>
      </c>
      <c r="AU221" s="187" t="s">
        <v>91</v>
      </c>
      <c r="AV221" s="14" t="s">
        <v>208</v>
      </c>
      <c r="AW221" s="14" t="s">
        <v>30</v>
      </c>
      <c r="AX221" s="14" t="s">
        <v>83</v>
      </c>
      <c r="AY221" s="187" t="s">
        <v>203</v>
      </c>
    </row>
    <row r="222" spans="1:65" s="2" customFormat="1" ht="33" customHeight="1">
      <c r="A222" s="33"/>
      <c r="B222" s="154"/>
      <c r="C222" s="155" t="s">
        <v>226</v>
      </c>
      <c r="D222" s="155" t="s">
        <v>204</v>
      </c>
      <c r="E222" s="156" t="s">
        <v>560</v>
      </c>
      <c r="F222" s="157" t="s">
        <v>2642</v>
      </c>
      <c r="G222" s="158" t="s">
        <v>221</v>
      </c>
      <c r="H222" s="159">
        <v>350</v>
      </c>
      <c r="I222" s="160"/>
      <c r="J222" s="161">
        <f>ROUND(I222*H222,2)</f>
        <v>0</v>
      </c>
      <c r="K222" s="162"/>
      <c r="L222" s="34"/>
      <c r="M222" s="163" t="s">
        <v>1</v>
      </c>
      <c r="N222" s="164" t="s">
        <v>41</v>
      </c>
      <c r="O222" s="62"/>
      <c r="P222" s="165">
        <f>O222*H222</f>
        <v>0</v>
      </c>
      <c r="Q222" s="165">
        <v>0</v>
      </c>
      <c r="R222" s="165">
        <f>Q222*H222</f>
        <v>0</v>
      </c>
      <c r="S222" s="165">
        <v>0.13800000000000001</v>
      </c>
      <c r="T222" s="166">
        <f>S222*H222</f>
        <v>48.300000000000004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7" t="s">
        <v>208</v>
      </c>
      <c r="AT222" s="167" t="s">
        <v>204</v>
      </c>
      <c r="AU222" s="167" t="s">
        <v>91</v>
      </c>
      <c r="AY222" s="18" t="s">
        <v>203</v>
      </c>
      <c r="BE222" s="168">
        <f>IF(N222="základná",J222,0)</f>
        <v>0</v>
      </c>
      <c r="BF222" s="168">
        <f>IF(N222="znížená",J222,0)</f>
        <v>0</v>
      </c>
      <c r="BG222" s="168">
        <f>IF(N222="zákl. prenesená",J222,0)</f>
        <v>0</v>
      </c>
      <c r="BH222" s="168">
        <f>IF(N222="zníž. prenesená",J222,0)</f>
        <v>0</v>
      </c>
      <c r="BI222" s="168">
        <f>IF(N222="nulová",J222,0)</f>
        <v>0</v>
      </c>
      <c r="BJ222" s="18" t="s">
        <v>91</v>
      </c>
      <c r="BK222" s="168">
        <f>ROUND(I222*H222,2)</f>
        <v>0</v>
      </c>
      <c r="BL222" s="18" t="s">
        <v>208</v>
      </c>
      <c r="BM222" s="167" t="s">
        <v>2643</v>
      </c>
    </row>
    <row r="223" spans="1:65" s="15" customFormat="1" ht="22.5">
      <c r="B223" s="194"/>
      <c r="D223" s="178" t="s">
        <v>548</v>
      </c>
      <c r="E223" s="195" t="s">
        <v>1</v>
      </c>
      <c r="F223" s="196" t="s">
        <v>4274</v>
      </c>
      <c r="H223" s="195" t="s">
        <v>1</v>
      </c>
      <c r="I223" s="197"/>
      <c r="L223" s="194"/>
      <c r="M223" s="198"/>
      <c r="N223" s="199"/>
      <c r="O223" s="199"/>
      <c r="P223" s="199"/>
      <c r="Q223" s="199"/>
      <c r="R223" s="199"/>
      <c r="S223" s="199"/>
      <c r="T223" s="200"/>
      <c r="AT223" s="195" t="s">
        <v>548</v>
      </c>
      <c r="AU223" s="195" t="s">
        <v>91</v>
      </c>
      <c r="AV223" s="15" t="s">
        <v>83</v>
      </c>
      <c r="AW223" s="15" t="s">
        <v>30</v>
      </c>
      <c r="AX223" s="15" t="s">
        <v>75</v>
      </c>
      <c r="AY223" s="195" t="s">
        <v>203</v>
      </c>
    </row>
    <row r="224" spans="1:65" s="15" customFormat="1">
      <c r="B224" s="194"/>
      <c r="D224" s="178" t="s">
        <v>548</v>
      </c>
      <c r="E224" s="195" t="s">
        <v>1</v>
      </c>
      <c r="F224" s="196" t="s">
        <v>2644</v>
      </c>
      <c r="H224" s="195" t="s">
        <v>1</v>
      </c>
      <c r="I224" s="197"/>
      <c r="L224" s="194"/>
      <c r="M224" s="198"/>
      <c r="N224" s="199"/>
      <c r="O224" s="199"/>
      <c r="P224" s="199"/>
      <c r="Q224" s="199"/>
      <c r="R224" s="199"/>
      <c r="S224" s="199"/>
      <c r="T224" s="200"/>
      <c r="AT224" s="195" t="s">
        <v>548</v>
      </c>
      <c r="AU224" s="195" t="s">
        <v>91</v>
      </c>
      <c r="AV224" s="15" t="s">
        <v>83</v>
      </c>
      <c r="AW224" s="15" t="s">
        <v>30</v>
      </c>
      <c r="AX224" s="15" t="s">
        <v>75</v>
      </c>
      <c r="AY224" s="195" t="s">
        <v>203</v>
      </c>
    </row>
    <row r="225" spans="1:65" s="15" customFormat="1">
      <c r="B225" s="194"/>
      <c r="D225" s="178" t="s">
        <v>548</v>
      </c>
      <c r="E225" s="195" t="s">
        <v>1</v>
      </c>
      <c r="F225" s="196" t="s">
        <v>2645</v>
      </c>
      <c r="H225" s="195" t="s">
        <v>1</v>
      </c>
      <c r="I225" s="197"/>
      <c r="L225" s="194"/>
      <c r="M225" s="198"/>
      <c r="N225" s="199"/>
      <c r="O225" s="199"/>
      <c r="P225" s="199"/>
      <c r="Q225" s="199"/>
      <c r="R225" s="199"/>
      <c r="S225" s="199"/>
      <c r="T225" s="200"/>
      <c r="AT225" s="195" t="s">
        <v>548</v>
      </c>
      <c r="AU225" s="195" t="s">
        <v>91</v>
      </c>
      <c r="AV225" s="15" t="s">
        <v>83</v>
      </c>
      <c r="AW225" s="15" t="s">
        <v>30</v>
      </c>
      <c r="AX225" s="15" t="s">
        <v>75</v>
      </c>
      <c r="AY225" s="195" t="s">
        <v>203</v>
      </c>
    </row>
    <row r="226" spans="1:65" s="15" customFormat="1">
      <c r="B226" s="194"/>
      <c r="D226" s="178" t="s">
        <v>548</v>
      </c>
      <c r="E226" s="195" t="s">
        <v>1</v>
      </c>
      <c r="F226" s="196" t="s">
        <v>2646</v>
      </c>
      <c r="H226" s="195" t="s">
        <v>1</v>
      </c>
      <c r="I226" s="197"/>
      <c r="L226" s="194"/>
      <c r="M226" s="198"/>
      <c r="N226" s="199"/>
      <c r="O226" s="199"/>
      <c r="P226" s="199"/>
      <c r="Q226" s="199"/>
      <c r="R226" s="199"/>
      <c r="S226" s="199"/>
      <c r="T226" s="200"/>
      <c r="AT226" s="195" t="s">
        <v>548</v>
      </c>
      <c r="AU226" s="195" t="s">
        <v>91</v>
      </c>
      <c r="AV226" s="15" t="s">
        <v>83</v>
      </c>
      <c r="AW226" s="15" t="s">
        <v>30</v>
      </c>
      <c r="AX226" s="15" t="s">
        <v>75</v>
      </c>
      <c r="AY226" s="195" t="s">
        <v>203</v>
      </c>
    </row>
    <row r="227" spans="1:65" s="15" customFormat="1">
      <c r="B227" s="194"/>
      <c r="D227" s="178" t="s">
        <v>548</v>
      </c>
      <c r="E227" s="195" t="s">
        <v>1</v>
      </c>
      <c r="F227" s="196" t="s">
        <v>2647</v>
      </c>
      <c r="H227" s="195" t="s">
        <v>1</v>
      </c>
      <c r="I227" s="197"/>
      <c r="L227" s="194"/>
      <c r="M227" s="198"/>
      <c r="N227" s="199"/>
      <c r="O227" s="199"/>
      <c r="P227" s="199"/>
      <c r="Q227" s="199"/>
      <c r="R227" s="199"/>
      <c r="S227" s="199"/>
      <c r="T227" s="200"/>
      <c r="AT227" s="195" t="s">
        <v>548</v>
      </c>
      <c r="AU227" s="195" t="s">
        <v>91</v>
      </c>
      <c r="AV227" s="15" t="s">
        <v>83</v>
      </c>
      <c r="AW227" s="15" t="s">
        <v>30</v>
      </c>
      <c r="AX227" s="15" t="s">
        <v>75</v>
      </c>
      <c r="AY227" s="195" t="s">
        <v>203</v>
      </c>
    </row>
    <row r="228" spans="1:65" s="13" customFormat="1">
      <c r="B228" s="177"/>
      <c r="D228" s="178" t="s">
        <v>548</v>
      </c>
      <c r="E228" s="179" t="s">
        <v>1</v>
      </c>
      <c r="F228" s="180" t="s">
        <v>1388</v>
      </c>
      <c r="H228" s="181">
        <v>190</v>
      </c>
      <c r="I228" s="182"/>
      <c r="L228" s="177"/>
      <c r="M228" s="183"/>
      <c r="N228" s="184"/>
      <c r="O228" s="184"/>
      <c r="P228" s="184"/>
      <c r="Q228" s="184"/>
      <c r="R228" s="184"/>
      <c r="S228" s="184"/>
      <c r="T228" s="185"/>
      <c r="AT228" s="179" t="s">
        <v>548</v>
      </c>
      <c r="AU228" s="179" t="s">
        <v>91</v>
      </c>
      <c r="AV228" s="13" t="s">
        <v>91</v>
      </c>
      <c r="AW228" s="13" t="s">
        <v>30</v>
      </c>
      <c r="AX228" s="13" t="s">
        <v>75</v>
      </c>
      <c r="AY228" s="179" t="s">
        <v>203</v>
      </c>
    </row>
    <row r="229" spans="1:65" s="16" customFormat="1">
      <c r="B229" s="201"/>
      <c r="D229" s="178" t="s">
        <v>548</v>
      </c>
      <c r="E229" s="202" t="s">
        <v>2530</v>
      </c>
      <c r="F229" s="203" t="s">
        <v>576</v>
      </c>
      <c r="H229" s="204">
        <v>190</v>
      </c>
      <c r="I229" s="205"/>
      <c r="L229" s="201"/>
      <c r="M229" s="206"/>
      <c r="N229" s="207"/>
      <c r="O229" s="207"/>
      <c r="P229" s="207"/>
      <c r="Q229" s="207"/>
      <c r="R229" s="207"/>
      <c r="S229" s="207"/>
      <c r="T229" s="208"/>
      <c r="AT229" s="202" t="s">
        <v>548</v>
      </c>
      <c r="AU229" s="202" t="s">
        <v>91</v>
      </c>
      <c r="AV229" s="16" t="s">
        <v>215</v>
      </c>
      <c r="AW229" s="16" t="s">
        <v>30</v>
      </c>
      <c r="AX229" s="16" t="s">
        <v>75</v>
      </c>
      <c r="AY229" s="202" t="s">
        <v>203</v>
      </c>
    </row>
    <row r="230" spans="1:65" s="15" customFormat="1" ht="22.5">
      <c r="B230" s="194"/>
      <c r="D230" s="178" t="s">
        <v>548</v>
      </c>
      <c r="E230" s="195" t="s">
        <v>1</v>
      </c>
      <c r="F230" s="196" t="s">
        <v>2648</v>
      </c>
      <c r="H230" s="195" t="s">
        <v>1</v>
      </c>
      <c r="I230" s="197"/>
      <c r="L230" s="194"/>
      <c r="M230" s="198"/>
      <c r="N230" s="199"/>
      <c r="O230" s="199"/>
      <c r="P230" s="199"/>
      <c r="Q230" s="199"/>
      <c r="R230" s="199"/>
      <c r="S230" s="199"/>
      <c r="T230" s="200"/>
      <c r="AT230" s="195" t="s">
        <v>548</v>
      </c>
      <c r="AU230" s="195" t="s">
        <v>91</v>
      </c>
      <c r="AV230" s="15" t="s">
        <v>83</v>
      </c>
      <c r="AW230" s="15" t="s">
        <v>30</v>
      </c>
      <c r="AX230" s="15" t="s">
        <v>75</v>
      </c>
      <c r="AY230" s="195" t="s">
        <v>203</v>
      </c>
    </row>
    <row r="231" spans="1:65" s="15" customFormat="1">
      <c r="B231" s="194"/>
      <c r="D231" s="178" t="s">
        <v>548</v>
      </c>
      <c r="E231" s="195" t="s">
        <v>1</v>
      </c>
      <c r="F231" s="196" t="s">
        <v>2644</v>
      </c>
      <c r="H231" s="195" t="s">
        <v>1</v>
      </c>
      <c r="I231" s="197"/>
      <c r="L231" s="194"/>
      <c r="M231" s="198"/>
      <c r="N231" s="199"/>
      <c r="O231" s="199"/>
      <c r="P231" s="199"/>
      <c r="Q231" s="199"/>
      <c r="R231" s="199"/>
      <c r="S231" s="199"/>
      <c r="T231" s="200"/>
      <c r="AT231" s="195" t="s">
        <v>548</v>
      </c>
      <c r="AU231" s="195" t="s">
        <v>91</v>
      </c>
      <c r="AV231" s="15" t="s">
        <v>83</v>
      </c>
      <c r="AW231" s="15" t="s">
        <v>30</v>
      </c>
      <c r="AX231" s="15" t="s">
        <v>75</v>
      </c>
      <c r="AY231" s="195" t="s">
        <v>203</v>
      </c>
    </row>
    <row r="232" spans="1:65" s="15" customFormat="1">
      <c r="B232" s="194"/>
      <c r="D232" s="178" t="s">
        <v>548</v>
      </c>
      <c r="E232" s="195" t="s">
        <v>1</v>
      </c>
      <c r="F232" s="196" t="s">
        <v>2645</v>
      </c>
      <c r="H232" s="195" t="s">
        <v>1</v>
      </c>
      <c r="I232" s="197"/>
      <c r="L232" s="194"/>
      <c r="M232" s="198"/>
      <c r="N232" s="199"/>
      <c r="O232" s="199"/>
      <c r="P232" s="199"/>
      <c r="Q232" s="199"/>
      <c r="R232" s="199"/>
      <c r="S232" s="199"/>
      <c r="T232" s="200"/>
      <c r="AT232" s="195" t="s">
        <v>548</v>
      </c>
      <c r="AU232" s="195" t="s">
        <v>91</v>
      </c>
      <c r="AV232" s="15" t="s">
        <v>83</v>
      </c>
      <c r="AW232" s="15" t="s">
        <v>30</v>
      </c>
      <c r="AX232" s="15" t="s">
        <v>75</v>
      </c>
      <c r="AY232" s="195" t="s">
        <v>203</v>
      </c>
    </row>
    <row r="233" spans="1:65" s="15" customFormat="1">
      <c r="B233" s="194"/>
      <c r="D233" s="178" t="s">
        <v>548</v>
      </c>
      <c r="E233" s="195" t="s">
        <v>1</v>
      </c>
      <c r="F233" s="196" t="s">
        <v>2646</v>
      </c>
      <c r="H233" s="195" t="s">
        <v>1</v>
      </c>
      <c r="I233" s="197"/>
      <c r="L233" s="194"/>
      <c r="M233" s="198"/>
      <c r="N233" s="199"/>
      <c r="O233" s="199"/>
      <c r="P233" s="199"/>
      <c r="Q233" s="199"/>
      <c r="R233" s="199"/>
      <c r="S233" s="199"/>
      <c r="T233" s="200"/>
      <c r="AT233" s="195" t="s">
        <v>548</v>
      </c>
      <c r="AU233" s="195" t="s">
        <v>91</v>
      </c>
      <c r="AV233" s="15" t="s">
        <v>83</v>
      </c>
      <c r="AW233" s="15" t="s">
        <v>30</v>
      </c>
      <c r="AX233" s="15" t="s">
        <v>75</v>
      </c>
      <c r="AY233" s="195" t="s">
        <v>203</v>
      </c>
    </row>
    <row r="234" spans="1:65" s="15" customFormat="1">
      <c r="B234" s="194"/>
      <c r="D234" s="178" t="s">
        <v>548</v>
      </c>
      <c r="E234" s="195" t="s">
        <v>1</v>
      </c>
      <c r="F234" s="196" t="s">
        <v>2647</v>
      </c>
      <c r="H234" s="195" t="s">
        <v>1</v>
      </c>
      <c r="I234" s="197"/>
      <c r="L234" s="194"/>
      <c r="M234" s="198"/>
      <c r="N234" s="199"/>
      <c r="O234" s="199"/>
      <c r="P234" s="199"/>
      <c r="Q234" s="199"/>
      <c r="R234" s="199"/>
      <c r="S234" s="199"/>
      <c r="T234" s="200"/>
      <c r="AT234" s="195" t="s">
        <v>548</v>
      </c>
      <c r="AU234" s="195" t="s">
        <v>91</v>
      </c>
      <c r="AV234" s="15" t="s">
        <v>83</v>
      </c>
      <c r="AW234" s="15" t="s">
        <v>30</v>
      </c>
      <c r="AX234" s="15" t="s">
        <v>75</v>
      </c>
      <c r="AY234" s="195" t="s">
        <v>203</v>
      </c>
    </row>
    <row r="235" spans="1:65" s="13" customFormat="1">
      <c r="B235" s="177"/>
      <c r="D235" s="178" t="s">
        <v>548</v>
      </c>
      <c r="E235" s="179" t="s">
        <v>1</v>
      </c>
      <c r="F235" s="180" t="s">
        <v>1359</v>
      </c>
      <c r="H235" s="181">
        <v>160</v>
      </c>
      <c r="I235" s="182"/>
      <c r="L235" s="177"/>
      <c r="M235" s="183"/>
      <c r="N235" s="184"/>
      <c r="O235" s="184"/>
      <c r="P235" s="184"/>
      <c r="Q235" s="184"/>
      <c r="R235" s="184"/>
      <c r="S235" s="184"/>
      <c r="T235" s="185"/>
      <c r="AT235" s="179" t="s">
        <v>548</v>
      </c>
      <c r="AU235" s="179" t="s">
        <v>91</v>
      </c>
      <c r="AV235" s="13" t="s">
        <v>91</v>
      </c>
      <c r="AW235" s="13" t="s">
        <v>30</v>
      </c>
      <c r="AX235" s="13" t="s">
        <v>75</v>
      </c>
      <c r="AY235" s="179" t="s">
        <v>203</v>
      </c>
    </row>
    <row r="236" spans="1:65" s="16" customFormat="1">
      <c r="B236" s="201"/>
      <c r="D236" s="178" t="s">
        <v>548</v>
      </c>
      <c r="E236" s="202" t="s">
        <v>2528</v>
      </c>
      <c r="F236" s="203" t="s">
        <v>576</v>
      </c>
      <c r="H236" s="204">
        <v>160</v>
      </c>
      <c r="I236" s="205"/>
      <c r="L236" s="201"/>
      <c r="M236" s="206"/>
      <c r="N236" s="207"/>
      <c r="O236" s="207"/>
      <c r="P236" s="207"/>
      <c r="Q236" s="207"/>
      <c r="R236" s="207"/>
      <c r="S236" s="207"/>
      <c r="T236" s="208"/>
      <c r="AT236" s="202" t="s">
        <v>548</v>
      </c>
      <c r="AU236" s="202" t="s">
        <v>91</v>
      </c>
      <c r="AV236" s="16" t="s">
        <v>215</v>
      </c>
      <c r="AW236" s="16" t="s">
        <v>30</v>
      </c>
      <c r="AX236" s="16" t="s">
        <v>75</v>
      </c>
      <c r="AY236" s="202" t="s">
        <v>203</v>
      </c>
    </row>
    <row r="237" spans="1:65" s="14" customFormat="1">
      <c r="B237" s="186"/>
      <c r="D237" s="178" t="s">
        <v>548</v>
      </c>
      <c r="E237" s="187" t="s">
        <v>1</v>
      </c>
      <c r="F237" s="188" t="s">
        <v>550</v>
      </c>
      <c r="H237" s="189">
        <v>350</v>
      </c>
      <c r="I237" s="190"/>
      <c r="L237" s="186"/>
      <c r="M237" s="191"/>
      <c r="N237" s="192"/>
      <c r="O237" s="192"/>
      <c r="P237" s="192"/>
      <c r="Q237" s="192"/>
      <c r="R237" s="192"/>
      <c r="S237" s="192"/>
      <c r="T237" s="193"/>
      <c r="AT237" s="187" t="s">
        <v>548</v>
      </c>
      <c r="AU237" s="187" t="s">
        <v>91</v>
      </c>
      <c r="AV237" s="14" t="s">
        <v>208</v>
      </c>
      <c r="AW237" s="14" t="s">
        <v>30</v>
      </c>
      <c r="AX237" s="14" t="s">
        <v>83</v>
      </c>
      <c r="AY237" s="187" t="s">
        <v>203</v>
      </c>
    </row>
    <row r="238" spans="1:65" s="2" customFormat="1" ht="33" customHeight="1">
      <c r="A238" s="33"/>
      <c r="B238" s="154"/>
      <c r="C238" s="155" t="s">
        <v>268</v>
      </c>
      <c r="D238" s="155" t="s">
        <v>204</v>
      </c>
      <c r="E238" s="156" t="s">
        <v>2649</v>
      </c>
      <c r="F238" s="157" t="s">
        <v>2650</v>
      </c>
      <c r="G238" s="158" t="s">
        <v>221</v>
      </c>
      <c r="H238" s="159">
        <v>350</v>
      </c>
      <c r="I238" s="160"/>
      <c r="J238" s="161">
        <f>ROUND(I238*H238,2)</f>
        <v>0</v>
      </c>
      <c r="K238" s="162"/>
      <c r="L238" s="34"/>
      <c r="M238" s="163" t="s">
        <v>1</v>
      </c>
      <c r="N238" s="164" t="s">
        <v>41</v>
      </c>
      <c r="O238" s="62"/>
      <c r="P238" s="165">
        <f>O238*H238</f>
        <v>0</v>
      </c>
      <c r="Q238" s="165">
        <v>0</v>
      </c>
      <c r="R238" s="165">
        <f>Q238*H238</f>
        <v>0</v>
      </c>
      <c r="S238" s="165">
        <v>0.24</v>
      </c>
      <c r="T238" s="166">
        <f>S238*H238</f>
        <v>84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7" t="s">
        <v>208</v>
      </c>
      <c r="AT238" s="167" t="s">
        <v>204</v>
      </c>
      <c r="AU238" s="167" t="s">
        <v>91</v>
      </c>
      <c r="AY238" s="18" t="s">
        <v>203</v>
      </c>
      <c r="BE238" s="168">
        <f>IF(N238="základná",J238,0)</f>
        <v>0</v>
      </c>
      <c r="BF238" s="168">
        <f>IF(N238="znížená",J238,0)</f>
        <v>0</v>
      </c>
      <c r="BG238" s="168">
        <f>IF(N238="zákl. prenesená",J238,0)</f>
        <v>0</v>
      </c>
      <c r="BH238" s="168">
        <f>IF(N238="zníž. prenesená",J238,0)</f>
        <v>0</v>
      </c>
      <c r="BI238" s="168">
        <f>IF(N238="nulová",J238,0)</f>
        <v>0</v>
      </c>
      <c r="BJ238" s="18" t="s">
        <v>91</v>
      </c>
      <c r="BK238" s="168">
        <f>ROUND(I238*H238,2)</f>
        <v>0</v>
      </c>
      <c r="BL238" s="18" t="s">
        <v>208</v>
      </c>
      <c r="BM238" s="167" t="s">
        <v>2651</v>
      </c>
    </row>
    <row r="239" spans="1:65" s="13" customFormat="1">
      <c r="B239" s="177"/>
      <c r="D239" s="178" t="s">
        <v>548</v>
      </c>
      <c r="E239" s="179" t="s">
        <v>1</v>
      </c>
      <c r="F239" s="180" t="s">
        <v>2528</v>
      </c>
      <c r="H239" s="181">
        <v>160</v>
      </c>
      <c r="I239" s="182"/>
      <c r="L239" s="177"/>
      <c r="M239" s="183"/>
      <c r="N239" s="184"/>
      <c r="O239" s="184"/>
      <c r="P239" s="184"/>
      <c r="Q239" s="184"/>
      <c r="R239" s="184"/>
      <c r="S239" s="184"/>
      <c r="T239" s="185"/>
      <c r="AT239" s="179" t="s">
        <v>548</v>
      </c>
      <c r="AU239" s="179" t="s">
        <v>91</v>
      </c>
      <c r="AV239" s="13" t="s">
        <v>91</v>
      </c>
      <c r="AW239" s="13" t="s">
        <v>30</v>
      </c>
      <c r="AX239" s="13" t="s">
        <v>75</v>
      </c>
      <c r="AY239" s="179" t="s">
        <v>203</v>
      </c>
    </row>
    <row r="240" spans="1:65" s="13" customFormat="1">
      <c r="B240" s="177"/>
      <c r="D240" s="178" t="s">
        <v>548</v>
      </c>
      <c r="E240" s="179" t="s">
        <v>1</v>
      </c>
      <c r="F240" s="180" t="s">
        <v>2530</v>
      </c>
      <c r="H240" s="181">
        <v>190</v>
      </c>
      <c r="I240" s="182"/>
      <c r="L240" s="177"/>
      <c r="M240" s="183"/>
      <c r="N240" s="184"/>
      <c r="O240" s="184"/>
      <c r="P240" s="184"/>
      <c r="Q240" s="184"/>
      <c r="R240" s="184"/>
      <c r="S240" s="184"/>
      <c r="T240" s="185"/>
      <c r="AT240" s="179" t="s">
        <v>548</v>
      </c>
      <c r="AU240" s="179" t="s">
        <v>91</v>
      </c>
      <c r="AV240" s="13" t="s">
        <v>91</v>
      </c>
      <c r="AW240" s="13" t="s">
        <v>30</v>
      </c>
      <c r="AX240" s="13" t="s">
        <v>75</v>
      </c>
      <c r="AY240" s="179" t="s">
        <v>203</v>
      </c>
    </row>
    <row r="241" spans="1:65" s="14" customFormat="1">
      <c r="B241" s="186"/>
      <c r="D241" s="178" t="s">
        <v>548</v>
      </c>
      <c r="E241" s="187" t="s">
        <v>1</v>
      </c>
      <c r="F241" s="188" t="s">
        <v>550</v>
      </c>
      <c r="H241" s="189">
        <v>350</v>
      </c>
      <c r="I241" s="190"/>
      <c r="L241" s="186"/>
      <c r="M241" s="191"/>
      <c r="N241" s="192"/>
      <c r="O241" s="192"/>
      <c r="P241" s="192"/>
      <c r="Q241" s="192"/>
      <c r="R241" s="192"/>
      <c r="S241" s="192"/>
      <c r="T241" s="193"/>
      <c r="AT241" s="187" t="s">
        <v>548</v>
      </c>
      <c r="AU241" s="187" t="s">
        <v>91</v>
      </c>
      <c r="AV241" s="14" t="s">
        <v>208</v>
      </c>
      <c r="AW241" s="14" t="s">
        <v>30</v>
      </c>
      <c r="AX241" s="14" t="s">
        <v>83</v>
      </c>
      <c r="AY241" s="187" t="s">
        <v>203</v>
      </c>
    </row>
    <row r="242" spans="1:65" s="2" customFormat="1" ht="21.75" customHeight="1">
      <c r="A242" s="33"/>
      <c r="B242" s="154"/>
      <c r="C242" s="155" t="s">
        <v>230</v>
      </c>
      <c r="D242" s="155" t="s">
        <v>204</v>
      </c>
      <c r="E242" s="156" t="s">
        <v>2652</v>
      </c>
      <c r="F242" s="157" t="s">
        <v>2653</v>
      </c>
      <c r="G242" s="158" t="s">
        <v>244</v>
      </c>
      <c r="H242" s="159">
        <v>33</v>
      </c>
      <c r="I242" s="160"/>
      <c r="J242" s="161">
        <f>ROUND(I242*H242,2)</f>
        <v>0</v>
      </c>
      <c r="K242" s="162"/>
      <c r="L242" s="34"/>
      <c r="M242" s="163" t="s">
        <v>1</v>
      </c>
      <c r="N242" s="164" t="s">
        <v>41</v>
      </c>
      <c r="O242" s="62"/>
      <c r="P242" s="165">
        <f>O242*H242</f>
        <v>0</v>
      </c>
      <c r="Q242" s="165">
        <v>0</v>
      </c>
      <c r="R242" s="165">
        <f>Q242*H242</f>
        <v>0</v>
      </c>
      <c r="S242" s="165">
        <v>0.14499999999999999</v>
      </c>
      <c r="T242" s="166">
        <f>S242*H242</f>
        <v>4.7849999999999993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7" t="s">
        <v>208</v>
      </c>
      <c r="AT242" s="167" t="s">
        <v>204</v>
      </c>
      <c r="AU242" s="167" t="s">
        <v>91</v>
      </c>
      <c r="AY242" s="18" t="s">
        <v>203</v>
      </c>
      <c r="BE242" s="168">
        <f>IF(N242="základná",J242,0)</f>
        <v>0</v>
      </c>
      <c r="BF242" s="168">
        <f>IF(N242="znížená",J242,0)</f>
        <v>0</v>
      </c>
      <c r="BG242" s="168">
        <f>IF(N242="zákl. prenesená",J242,0)</f>
        <v>0</v>
      </c>
      <c r="BH242" s="168">
        <f>IF(N242="zníž. prenesená",J242,0)</f>
        <v>0</v>
      </c>
      <c r="BI242" s="168">
        <f>IF(N242="nulová",J242,0)</f>
        <v>0</v>
      </c>
      <c r="BJ242" s="18" t="s">
        <v>91</v>
      </c>
      <c r="BK242" s="168">
        <f>ROUND(I242*H242,2)</f>
        <v>0</v>
      </c>
      <c r="BL242" s="18" t="s">
        <v>208</v>
      </c>
      <c r="BM242" s="167" t="s">
        <v>2654</v>
      </c>
    </row>
    <row r="243" spans="1:65" s="15" customFormat="1">
      <c r="B243" s="194"/>
      <c r="D243" s="178" t="s">
        <v>548</v>
      </c>
      <c r="E243" s="195" t="s">
        <v>1</v>
      </c>
      <c r="F243" s="196" t="s">
        <v>2655</v>
      </c>
      <c r="H243" s="195" t="s">
        <v>1</v>
      </c>
      <c r="I243" s="197"/>
      <c r="L243" s="194"/>
      <c r="M243" s="198"/>
      <c r="N243" s="199"/>
      <c r="O243" s="199"/>
      <c r="P243" s="199"/>
      <c r="Q243" s="199"/>
      <c r="R243" s="199"/>
      <c r="S243" s="199"/>
      <c r="T243" s="200"/>
      <c r="AT243" s="195" t="s">
        <v>548</v>
      </c>
      <c r="AU243" s="195" t="s">
        <v>91</v>
      </c>
      <c r="AV243" s="15" t="s">
        <v>83</v>
      </c>
      <c r="AW243" s="15" t="s">
        <v>30</v>
      </c>
      <c r="AX243" s="15" t="s">
        <v>75</v>
      </c>
      <c r="AY243" s="195" t="s">
        <v>203</v>
      </c>
    </row>
    <row r="244" spans="1:65" s="13" customFormat="1">
      <c r="B244" s="177"/>
      <c r="D244" s="178" t="s">
        <v>548</v>
      </c>
      <c r="E244" s="179" t="s">
        <v>1</v>
      </c>
      <c r="F244" s="180" t="s">
        <v>328</v>
      </c>
      <c r="H244" s="181">
        <v>33</v>
      </c>
      <c r="I244" s="182"/>
      <c r="L244" s="177"/>
      <c r="M244" s="183"/>
      <c r="N244" s="184"/>
      <c r="O244" s="184"/>
      <c r="P244" s="184"/>
      <c r="Q244" s="184"/>
      <c r="R244" s="184"/>
      <c r="S244" s="184"/>
      <c r="T244" s="185"/>
      <c r="AT244" s="179" t="s">
        <v>548</v>
      </c>
      <c r="AU244" s="179" t="s">
        <v>91</v>
      </c>
      <c r="AV244" s="13" t="s">
        <v>91</v>
      </c>
      <c r="AW244" s="13" t="s">
        <v>30</v>
      </c>
      <c r="AX244" s="13" t="s">
        <v>75</v>
      </c>
      <c r="AY244" s="179" t="s">
        <v>203</v>
      </c>
    </row>
    <row r="245" spans="1:65" s="14" customFormat="1">
      <c r="B245" s="186"/>
      <c r="D245" s="178" t="s">
        <v>548</v>
      </c>
      <c r="E245" s="187" t="s">
        <v>1</v>
      </c>
      <c r="F245" s="188" t="s">
        <v>550</v>
      </c>
      <c r="H245" s="189">
        <v>33</v>
      </c>
      <c r="I245" s="190"/>
      <c r="L245" s="186"/>
      <c r="M245" s="191"/>
      <c r="N245" s="192"/>
      <c r="O245" s="192"/>
      <c r="P245" s="192"/>
      <c r="Q245" s="192"/>
      <c r="R245" s="192"/>
      <c r="S245" s="192"/>
      <c r="T245" s="193"/>
      <c r="AT245" s="187" t="s">
        <v>548</v>
      </c>
      <c r="AU245" s="187" t="s">
        <v>91</v>
      </c>
      <c r="AV245" s="14" t="s">
        <v>208</v>
      </c>
      <c r="AW245" s="14" t="s">
        <v>30</v>
      </c>
      <c r="AX245" s="14" t="s">
        <v>83</v>
      </c>
      <c r="AY245" s="187" t="s">
        <v>203</v>
      </c>
    </row>
    <row r="246" spans="1:65" s="2" customFormat="1" ht="24.2" customHeight="1">
      <c r="A246" s="33"/>
      <c r="B246" s="154"/>
      <c r="C246" s="155" t="s">
        <v>277</v>
      </c>
      <c r="D246" s="155" t="s">
        <v>204</v>
      </c>
      <c r="E246" s="156" t="s">
        <v>2656</v>
      </c>
      <c r="F246" s="157" t="s">
        <v>2657</v>
      </c>
      <c r="G246" s="158" t="s">
        <v>340</v>
      </c>
      <c r="H246" s="159">
        <v>10</v>
      </c>
      <c r="I246" s="160"/>
      <c r="J246" s="161">
        <f>ROUND(I246*H246,2)</f>
        <v>0</v>
      </c>
      <c r="K246" s="162"/>
      <c r="L246" s="34"/>
      <c r="M246" s="163" t="s">
        <v>1</v>
      </c>
      <c r="N246" s="164" t="s">
        <v>41</v>
      </c>
      <c r="O246" s="62"/>
      <c r="P246" s="165">
        <f>O246*H246</f>
        <v>0</v>
      </c>
      <c r="Q246" s="165">
        <v>0</v>
      </c>
      <c r="R246" s="165">
        <f>Q246*H246</f>
        <v>0</v>
      </c>
      <c r="S246" s="165">
        <v>0</v>
      </c>
      <c r="T246" s="166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7" t="s">
        <v>208</v>
      </c>
      <c r="AT246" s="167" t="s">
        <v>204</v>
      </c>
      <c r="AU246" s="167" t="s">
        <v>91</v>
      </c>
      <c r="AY246" s="18" t="s">
        <v>203</v>
      </c>
      <c r="BE246" s="168">
        <f>IF(N246="základná",J246,0)</f>
        <v>0</v>
      </c>
      <c r="BF246" s="168">
        <f>IF(N246="znížená",J246,0)</f>
        <v>0</v>
      </c>
      <c r="BG246" s="168">
        <f>IF(N246="zákl. prenesená",J246,0)</f>
        <v>0</v>
      </c>
      <c r="BH246" s="168">
        <f>IF(N246="zníž. prenesená",J246,0)</f>
        <v>0</v>
      </c>
      <c r="BI246" s="168">
        <f>IF(N246="nulová",J246,0)</f>
        <v>0</v>
      </c>
      <c r="BJ246" s="18" t="s">
        <v>91</v>
      </c>
      <c r="BK246" s="168">
        <f>ROUND(I246*H246,2)</f>
        <v>0</v>
      </c>
      <c r="BL246" s="18" t="s">
        <v>208</v>
      </c>
      <c r="BM246" s="167" t="s">
        <v>2658</v>
      </c>
    </row>
    <row r="247" spans="1:65" s="13" customFormat="1">
      <c r="B247" s="177"/>
      <c r="D247" s="178" t="s">
        <v>548</v>
      </c>
      <c r="E247" s="179" t="s">
        <v>1</v>
      </c>
      <c r="F247" s="180" t="s">
        <v>2659</v>
      </c>
      <c r="H247" s="181">
        <v>10</v>
      </c>
      <c r="I247" s="182"/>
      <c r="L247" s="177"/>
      <c r="M247" s="183"/>
      <c r="N247" s="184"/>
      <c r="O247" s="184"/>
      <c r="P247" s="184"/>
      <c r="Q247" s="184"/>
      <c r="R247" s="184"/>
      <c r="S247" s="184"/>
      <c r="T247" s="185"/>
      <c r="AT247" s="179" t="s">
        <v>548</v>
      </c>
      <c r="AU247" s="179" t="s">
        <v>91</v>
      </c>
      <c r="AV247" s="13" t="s">
        <v>91</v>
      </c>
      <c r="AW247" s="13" t="s">
        <v>30</v>
      </c>
      <c r="AX247" s="13" t="s">
        <v>75</v>
      </c>
      <c r="AY247" s="179" t="s">
        <v>203</v>
      </c>
    </row>
    <row r="248" spans="1:65" s="14" customFormat="1">
      <c r="B248" s="186"/>
      <c r="D248" s="178" t="s">
        <v>548</v>
      </c>
      <c r="E248" s="187" t="s">
        <v>1</v>
      </c>
      <c r="F248" s="188" t="s">
        <v>2590</v>
      </c>
      <c r="H248" s="189">
        <v>10</v>
      </c>
      <c r="I248" s="190"/>
      <c r="L248" s="186"/>
      <c r="M248" s="191"/>
      <c r="N248" s="192"/>
      <c r="O248" s="192"/>
      <c r="P248" s="192"/>
      <c r="Q248" s="192"/>
      <c r="R248" s="192"/>
      <c r="S248" s="192"/>
      <c r="T248" s="193"/>
      <c r="AT248" s="187" t="s">
        <v>548</v>
      </c>
      <c r="AU248" s="187" t="s">
        <v>91</v>
      </c>
      <c r="AV248" s="14" t="s">
        <v>208</v>
      </c>
      <c r="AW248" s="14" t="s">
        <v>30</v>
      </c>
      <c r="AX248" s="14" t="s">
        <v>83</v>
      </c>
      <c r="AY248" s="187" t="s">
        <v>203</v>
      </c>
    </row>
    <row r="249" spans="1:65" s="2" customFormat="1" ht="33" customHeight="1">
      <c r="A249" s="33"/>
      <c r="B249" s="154"/>
      <c r="C249" s="155" t="s">
        <v>7</v>
      </c>
      <c r="D249" s="155" t="s">
        <v>204</v>
      </c>
      <c r="E249" s="156" t="s">
        <v>2660</v>
      </c>
      <c r="F249" s="157" t="s">
        <v>2661</v>
      </c>
      <c r="G249" s="158" t="s">
        <v>213</v>
      </c>
      <c r="H249" s="159">
        <v>2.7650000000000001</v>
      </c>
      <c r="I249" s="160"/>
      <c r="J249" s="161">
        <f>ROUND(I249*H249,2)</f>
        <v>0</v>
      </c>
      <c r="K249" s="162"/>
      <c r="L249" s="34"/>
      <c r="M249" s="163" t="s">
        <v>1</v>
      </c>
      <c r="N249" s="164" t="s">
        <v>41</v>
      </c>
      <c r="O249" s="62"/>
      <c r="P249" s="165">
        <f>O249*H249</f>
        <v>0</v>
      </c>
      <c r="Q249" s="165">
        <v>1.7</v>
      </c>
      <c r="R249" s="165">
        <f>Q249*H249</f>
        <v>4.7004999999999999</v>
      </c>
      <c r="S249" s="165">
        <v>0</v>
      </c>
      <c r="T249" s="166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7" t="s">
        <v>208</v>
      </c>
      <c r="AT249" s="167" t="s">
        <v>204</v>
      </c>
      <c r="AU249" s="167" t="s">
        <v>91</v>
      </c>
      <c r="AY249" s="18" t="s">
        <v>203</v>
      </c>
      <c r="BE249" s="168">
        <f>IF(N249="základná",J249,0)</f>
        <v>0</v>
      </c>
      <c r="BF249" s="168">
        <f>IF(N249="znížená",J249,0)</f>
        <v>0</v>
      </c>
      <c r="BG249" s="168">
        <f>IF(N249="zákl. prenesená",J249,0)</f>
        <v>0</v>
      </c>
      <c r="BH249" s="168">
        <f>IF(N249="zníž. prenesená",J249,0)</f>
        <v>0</v>
      </c>
      <c r="BI249" s="168">
        <f>IF(N249="nulová",J249,0)</f>
        <v>0</v>
      </c>
      <c r="BJ249" s="18" t="s">
        <v>91</v>
      </c>
      <c r="BK249" s="168">
        <f>ROUND(I249*H249,2)</f>
        <v>0</v>
      </c>
      <c r="BL249" s="18" t="s">
        <v>208</v>
      </c>
      <c r="BM249" s="167" t="s">
        <v>2662</v>
      </c>
    </row>
    <row r="250" spans="1:65" s="15" customFormat="1">
      <c r="B250" s="194"/>
      <c r="D250" s="178" t="s">
        <v>548</v>
      </c>
      <c r="E250" s="195" t="s">
        <v>1</v>
      </c>
      <c r="F250" s="196" t="s">
        <v>2663</v>
      </c>
      <c r="H250" s="195" t="s">
        <v>1</v>
      </c>
      <c r="I250" s="197"/>
      <c r="L250" s="194"/>
      <c r="M250" s="198"/>
      <c r="N250" s="199"/>
      <c r="O250" s="199"/>
      <c r="P250" s="199"/>
      <c r="Q250" s="199"/>
      <c r="R250" s="199"/>
      <c r="S250" s="199"/>
      <c r="T250" s="200"/>
      <c r="AT250" s="195" t="s">
        <v>548</v>
      </c>
      <c r="AU250" s="195" t="s">
        <v>91</v>
      </c>
      <c r="AV250" s="15" t="s">
        <v>83</v>
      </c>
      <c r="AW250" s="15" t="s">
        <v>30</v>
      </c>
      <c r="AX250" s="15" t="s">
        <v>75</v>
      </c>
      <c r="AY250" s="195" t="s">
        <v>203</v>
      </c>
    </row>
    <row r="251" spans="1:65" s="13" customFormat="1">
      <c r="B251" s="177"/>
      <c r="D251" s="178" t="s">
        <v>548</v>
      </c>
      <c r="E251" s="179" t="s">
        <v>1</v>
      </c>
      <c r="F251" s="180" t="s">
        <v>2664</v>
      </c>
      <c r="H251" s="181">
        <v>0.56100000000000005</v>
      </c>
      <c r="I251" s="182"/>
      <c r="L251" s="177"/>
      <c r="M251" s="183"/>
      <c r="N251" s="184"/>
      <c r="O251" s="184"/>
      <c r="P251" s="184"/>
      <c r="Q251" s="184"/>
      <c r="R251" s="184"/>
      <c r="S251" s="184"/>
      <c r="T251" s="185"/>
      <c r="AT251" s="179" t="s">
        <v>548</v>
      </c>
      <c r="AU251" s="179" t="s">
        <v>91</v>
      </c>
      <c r="AV251" s="13" t="s">
        <v>91</v>
      </c>
      <c r="AW251" s="13" t="s">
        <v>30</v>
      </c>
      <c r="AX251" s="13" t="s">
        <v>75</v>
      </c>
      <c r="AY251" s="179" t="s">
        <v>203</v>
      </c>
    </row>
    <row r="252" spans="1:65" s="13" customFormat="1">
      <c r="B252" s="177"/>
      <c r="D252" s="178" t="s">
        <v>548</v>
      </c>
      <c r="E252" s="179" t="s">
        <v>1</v>
      </c>
      <c r="F252" s="180" t="s">
        <v>2665</v>
      </c>
      <c r="H252" s="181">
        <v>1.7549999999999999</v>
      </c>
      <c r="I252" s="182"/>
      <c r="L252" s="177"/>
      <c r="M252" s="183"/>
      <c r="N252" s="184"/>
      <c r="O252" s="184"/>
      <c r="P252" s="184"/>
      <c r="Q252" s="184"/>
      <c r="R252" s="184"/>
      <c r="S252" s="184"/>
      <c r="T252" s="185"/>
      <c r="AT252" s="179" t="s">
        <v>548</v>
      </c>
      <c r="AU252" s="179" t="s">
        <v>91</v>
      </c>
      <c r="AV252" s="13" t="s">
        <v>91</v>
      </c>
      <c r="AW252" s="13" t="s">
        <v>30</v>
      </c>
      <c r="AX252" s="13" t="s">
        <v>75</v>
      </c>
      <c r="AY252" s="179" t="s">
        <v>203</v>
      </c>
    </row>
    <row r="253" spans="1:65" s="13" customFormat="1">
      <c r="B253" s="177"/>
      <c r="D253" s="178" t="s">
        <v>548</v>
      </c>
      <c r="E253" s="179" t="s">
        <v>1</v>
      </c>
      <c r="F253" s="180" t="s">
        <v>2666</v>
      </c>
      <c r="H253" s="181">
        <v>0.44900000000000001</v>
      </c>
      <c r="I253" s="182"/>
      <c r="L253" s="177"/>
      <c r="M253" s="183"/>
      <c r="N253" s="184"/>
      <c r="O253" s="184"/>
      <c r="P253" s="184"/>
      <c r="Q253" s="184"/>
      <c r="R253" s="184"/>
      <c r="S253" s="184"/>
      <c r="T253" s="185"/>
      <c r="AT253" s="179" t="s">
        <v>548</v>
      </c>
      <c r="AU253" s="179" t="s">
        <v>91</v>
      </c>
      <c r="AV253" s="13" t="s">
        <v>91</v>
      </c>
      <c r="AW253" s="13" t="s">
        <v>30</v>
      </c>
      <c r="AX253" s="13" t="s">
        <v>75</v>
      </c>
      <c r="AY253" s="179" t="s">
        <v>203</v>
      </c>
    </row>
    <row r="254" spans="1:65" s="14" customFormat="1">
      <c r="B254" s="186"/>
      <c r="D254" s="178" t="s">
        <v>548</v>
      </c>
      <c r="E254" s="187" t="s">
        <v>1</v>
      </c>
      <c r="F254" s="188" t="s">
        <v>550</v>
      </c>
      <c r="H254" s="189">
        <v>2.7650000000000001</v>
      </c>
      <c r="I254" s="190"/>
      <c r="L254" s="186"/>
      <c r="M254" s="191"/>
      <c r="N254" s="192"/>
      <c r="O254" s="192"/>
      <c r="P254" s="192"/>
      <c r="Q254" s="192"/>
      <c r="R254" s="192"/>
      <c r="S254" s="192"/>
      <c r="T254" s="193"/>
      <c r="AT254" s="187" t="s">
        <v>548</v>
      </c>
      <c r="AU254" s="187" t="s">
        <v>91</v>
      </c>
      <c r="AV254" s="14" t="s">
        <v>208</v>
      </c>
      <c r="AW254" s="14" t="s">
        <v>30</v>
      </c>
      <c r="AX254" s="14" t="s">
        <v>83</v>
      </c>
      <c r="AY254" s="187" t="s">
        <v>203</v>
      </c>
    </row>
    <row r="255" spans="1:65" s="2" customFormat="1" ht="33" customHeight="1">
      <c r="A255" s="33"/>
      <c r="B255" s="154"/>
      <c r="C255" s="155" t="s">
        <v>284</v>
      </c>
      <c r="D255" s="155" t="s">
        <v>204</v>
      </c>
      <c r="E255" s="156" t="s">
        <v>2667</v>
      </c>
      <c r="F255" s="157" t="s">
        <v>2668</v>
      </c>
      <c r="G255" s="158" t="s">
        <v>249</v>
      </c>
      <c r="H255" s="159">
        <v>217.506</v>
      </c>
      <c r="I255" s="160"/>
      <c r="J255" s="161">
        <f>ROUND(I255*H255,2)</f>
        <v>0</v>
      </c>
      <c r="K255" s="162"/>
      <c r="L255" s="34"/>
      <c r="M255" s="163" t="s">
        <v>1</v>
      </c>
      <c r="N255" s="164" t="s">
        <v>41</v>
      </c>
      <c r="O255" s="62"/>
      <c r="P255" s="165">
        <f>O255*H255</f>
        <v>0</v>
      </c>
      <c r="Q255" s="165">
        <v>0</v>
      </c>
      <c r="R255" s="165">
        <f>Q255*H255</f>
        <v>0</v>
      </c>
      <c r="S255" s="165">
        <v>0</v>
      </c>
      <c r="T255" s="166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7" t="s">
        <v>208</v>
      </c>
      <c r="AT255" s="167" t="s">
        <v>204</v>
      </c>
      <c r="AU255" s="167" t="s">
        <v>91</v>
      </c>
      <c r="AY255" s="18" t="s">
        <v>203</v>
      </c>
      <c r="BE255" s="168">
        <f>IF(N255="základná",J255,0)</f>
        <v>0</v>
      </c>
      <c r="BF255" s="168">
        <f>IF(N255="znížená",J255,0)</f>
        <v>0</v>
      </c>
      <c r="BG255" s="168">
        <f>IF(N255="zákl. prenesená",J255,0)</f>
        <v>0</v>
      </c>
      <c r="BH255" s="168">
        <f>IF(N255="zníž. prenesená",J255,0)</f>
        <v>0</v>
      </c>
      <c r="BI255" s="168">
        <f>IF(N255="nulová",J255,0)</f>
        <v>0</v>
      </c>
      <c r="BJ255" s="18" t="s">
        <v>91</v>
      </c>
      <c r="BK255" s="168">
        <f>ROUND(I255*H255,2)</f>
        <v>0</v>
      </c>
      <c r="BL255" s="18" t="s">
        <v>208</v>
      </c>
      <c r="BM255" s="167" t="s">
        <v>2669</v>
      </c>
    </row>
    <row r="256" spans="1:65" s="15" customFormat="1" ht="33.75">
      <c r="B256" s="194"/>
      <c r="D256" s="178" t="s">
        <v>548</v>
      </c>
      <c r="E256" s="195" t="s">
        <v>1</v>
      </c>
      <c r="F256" s="196" t="s">
        <v>2670</v>
      </c>
      <c r="H256" s="195" t="s">
        <v>1</v>
      </c>
      <c r="I256" s="197"/>
      <c r="L256" s="194"/>
      <c r="M256" s="198"/>
      <c r="N256" s="199"/>
      <c r="O256" s="199"/>
      <c r="P256" s="199"/>
      <c r="Q256" s="199"/>
      <c r="R256" s="199"/>
      <c r="S256" s="199"/>
      <c r="T256" s="200"/>
      <c r="AT256" s="195" t="s">
        <v>548</v>
      </c>
      <c r="AU256" s="195" t="s">
        <v>91</v>
      </c>
      <c r="AV256" s="15" t="s">
        <v>83</v>
      </c>
      <c r="AW256" s="15" t="s">
        <v>30</v>
      </c>
      <c r="AX256" s="15" t="s">
        <v>75</v>
      </c>
      <c r="AY256" s="195" t="s">
        <v>203</v>
      </c>
    </row>
    <row r="257" spans="1:65" s="13" customFormat="1">
      <c r="B257" s="177"/>
      <c r="D257" s="178" t="s">
        <v>548</v>
      </c>
      <c r="E257" s="179" t="s">
        <v>1</v>
      </c>
      <c r="F257" s="180" t="s">
        <v>2671</v>
      </c>
      <c r="H257" s="181">
        <v>217.506</v>
      </c>
      <c r="I257" s="182"/>
      <c r="L257" s="177"/>
      <c r="M257" s="183"/>
      <c r="N257" s="184"/>
      <c r="O257" s="184"/>
      <c r="P257" s="184"/>
      <c r="Q257" s="184"/>
      <c r="R257" s="184"/>
      <c r="S257" s="184"/>
      <c r="T257" s="185"/>
      <c r="AT257" s="179" t="s">
        <v>548</v>
      </c>
      <c r="AU257" s="179" t="s">
        <v>91</v>
      </c>
      <c r="AV257" s="13" t="s">
        <v>91</v>
      </c>
      <c r="AW257" s="13" t="s">
        <v>30</v>
      </c>
      <c r="AX257" s="13" t="s">
        <v>75</v>
      </c>
      <c r="AY257" s="179" t="s">
        <v>203</v>
      </c>
    </row>
    <row r="258" spans="1:65" s="16" customFormat="1">
      <c r="B258" s="201"/>
      <c r="D258" s="178" t="s">
        <v>548</v>
      </c>
      <c r="E258" s="202" t="s">
        <v>1</v>
      </c>
      <c r="F258" s="203" t="s">
        <v>576</v>
      </c>
      <c r="H258" s="204">
        <v>217.506</v>
      </c>
      <c r="I258" s="205"/>
      <c r="L258" s="201"/>
      <c r="M258" s="206"/>
      <c r="N258" s="207"/>
      <c r="O258" s="207"/>
      <c r="P258" s="207"/>
      <c r="Q258" s="207"/>
      <c r="R258" s="207"/>
      <c r="S258" s="207"/>
      <c r="T258" s="208"/>
      <c r="AT258" s="202" t="s">
        <v>548</v>
      </c>
      <c r="AU258" s="202" t="s">
        <v>91</v>
      </c>
      <c r="AV258" s="16" t="s">
        <v>215</v>
      </c>
      <c r="AW258" s="16" t="s">
        <v>30</v>
      </c>
      <c r="AX258" s="16" t="s">
        <v>75</v>
      </c>
      <c r="AY258" s="202" t="s">
        <v>203</v>
      </c>
    </row>
    <row r="259" spans="1:65" s="14" customFormat="1">
      <c r="B259" s="186"/>
      <c r="D259" s="178" t="s">
        <v>548</v>
      </c>
      <c r="E259" s="187" t="s">
        <v>1</v>
      </c>
      <c r="F259" s="188" t="s">
        <v>550</v>
      </c>
      <c r="H259" s="189">
        <v>217.506</v>
      </c>
      <c r="I259" s="190"/>
      <c r="L259" s="186"/>
      <c r="M259" s="191"/>
      <c r="N259" s="192"/>
      <c r="O259" s="192"/>
      <c r="P259" s="192"/>
      <c r="Q259" s="192"/>
      <c r="R259" s="192"/>
      <c r="S259" s="192"/>
      <c r="T259" s="193"/>
      <c r="AT259" s="187" t="s">
        <v>548</v>
      </c>
      <c r="AU259" s="187" t="s">
        <v>91</v>
      </c>
      <c r="AV259" s="14" t="s">
        <v>208</v>
      </c>
      <c r="AW259" s="14" t="s">
        <v>30</v>
      </c>
      <c r="AX259" s="14" t="s">
        <v>83</v>
      </c>
      <c r="AY259" s="187" t="s">
        <v>203</v>
      </c>
    </row>
    <row r="260" spans="1:65" s="12" customFormat="1" ht="22.9" customHeight="1">
      <c r="B260" s="143"/>
      <c r="D260" s="144" t="s">
        <v>74</v>
      </c>
      <c r="E260" s="169" t="s">
        <v>91</v>
      </c>
      <c r="F260" s="169" t="s">
        <v>828</v>
      </c>
      <c r="I260" s="146"/>
      <c r="J260" s="170">
        <f>BK260</f>
        <v>0</v>
      </c>
      <c r="L260" s="143"/>
      <c r="M260" s="148"/>
      <c r="N260" s="149"/>
      <c r="O260" s="149"/>
      <c r="P260" s="150">
        <f>SUM(P261:P333)</f>
        <v>0</v>
      </c>
      <c r="Q260" s="149"/>
      <c r="R260" s="150">
        <f>SUM(R261:R333)</f>
        <v>308.98521732</v>
      </c>
      <c r="S260" s="149"/>
      <c r="T260" s="151">
        <f>SUM(T261:T333)</f>
        <v>0</v>
      </c>
      <c r="AR260" s="144" t="s">
        <v>83</v>
      </c>
      <c r="AT260" s="152" t="s">
        <v>74</v>
      </c>
      <c r="AU260" s="152" t="s">
        <v>83</v>
      </c>
      <c r="AY260" s="144" t="s">
        <v>203</v>
      </c>
      <c r="BK260" s="153">
        <f>SUM(BK261:BK333)</f>
        <v>0</v>
      </c>
    </row>
    <row r="261" spans="1:65" s="2" customFormat="1" ht="33" customHeight="1">
      <c r="A261" s="33"/>
      <c r="B261" s="154"/>
      <c r="C261" s="155" t="s">
        <v>237</v>
      </c>
      <c r="D261" s="155" t="s">
        <v>204</v>
      </c>
      <c r="E261" s="156" t="s">
        <v>2672</v>
      </c>
      <c r="F261" s="157" t="s">
        <v>2673</v>
      </c>
      <c r="G261" s="158" t="s">
        <v>213</v>
      </c>
      <c r="H261" s="159">
        <v>39</v>
      </c>
      <c r="I261" s="160"/>
      <c r="J261" s="161">
        <f>ROUND(I261*H261,2)</f>
        <v>0</v>
      </c>
      <c r="K261" s="162"/>
      <c r="L261" s="34"/>
      <c r="M261" s="163" t="s">
        <v>1</v>
      </c>
      <c r="N261" s="164" t="s">
        <v>41</v>
      </c>
      <c r="O261" s="62"/>
      <c r="P261" s="165">
        <f>O261*H261</f>
        <v>0</v>
      </c>
      <c r="Q261" s="165">
        <v>1.665</v>
      </c>
      <c r="R261" s="165">
        <f>Q261*H261</f>
        <v>64.935000000000002</v>
      </c>
      <c r="S261" s="165">
        <v>0</v>
      </c>
      <c r="T261" s="166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7" t="s">
        <v>208</v>
      </c>
      <c r="AT261" s="167" t="s">
        <v>204</v>
      </c>
      <c r="AU261" s="167" t="s">
        <v>91</v>
      </c>
      <c r="AY261" s="18" t="s">
        <v>203</v>
      </c>
      <c r="BE261" s="168">
        <f>IF(N261="základná",J261,0)</f>
        <v>0</v>
      </c>
      <c r="BF261" s="168">
        <f>IF(N261="znížená",J261,0)</f>
        <v>0</v>
      </c>
      <c r="BG261" s="168">
        <f>IF(N261="zákl. prenesená",J261,0)</f>
        <v>0</v>
      </c>
      <c r="BH261" s="168">
        <f>IF(N261="zníž. prenesená",J261,0)</f>
        <v>0</v>
      </c>
      <c r="BI261" s="168">
        <f>IF(N261="nulová",J261,0)</f>
        <v>0</v>
      </c>
      <c r="BJ261" s="18" t="s">
        <v>91</v>
      </c>
      <c r="BK261" s="168">
        <f>ROUND(I261*H261,2)</f>
        <v>0</v>
      </c>
      <c r="BL261" s="18" t="s">
        <v>208</v>
      </c>
      <c r="BM261" s="167" t="s">
        <v>2674</v>
      </c>
    </row>
    <row r="262" spans="1:65" s="13" customFormat="1">
      <c r="B262" s="177"/>
      <c r="D262" s="178" t="s">
        <v>548</v>
      </c>
      <c r="E262" s="179" t="s">
        <v>1</v>
      </c>
      <c r="F262" s="180" t="s">
        <v>2675</v>
      </c>
      <c r="H262" s="181">
        <v>39</v>
      </c>
      <c r="I262" s="182"/>
      <c r="L262" s="177"/>
      <c r="M262" s="183"/>
      <c r="N262" s="184"/>
      <c r="O262" s="184"/>
      <c r="P262" s="184"/>
      <c r="Q262" s="184"/>
      <c r="R262" s="184"/>
      <c r="S262" s="184"/>
      <c r="T262" s="185"/>
      <c r="AT262" s="179" t="s">
        <v>548</v>
      </c>
      <c r="AU262" s="179" t="s">
        <v>91</v>
      </c>
      <c r="AV262" s="13" t="s">
        <v>91</v>
      </c>
      <c r="AW262" s="13" t="s">
        <v>30</v>
      </c>
      <c r="AX262" s="13" t="s">
        <v>75</v>
      </c>
      <c r="AY262" s="179" t="s">
        <v>203</v>
      </c>
    </row>
    <row r="263" spans="1:65" s="14" customFormat="1">
      <c r="B263" s="186"/>
      <c r="D263" s="178" t="s">
        <v>548</v>
      </c>
      <c r="E263" s="187" t="s">
        <v>1</v>
      </c>
      <c r="F263" s="188" t="s">
        <v>550</v>
      </c>
      <c r="H263" s="189">
        <v>39</v>
      </c>
      <c r="I263" s="190"/>
      <c r="L263" s="186"/>
      <c r="M263" s="191"/>
      <c r="N263" s="192"/>
      <c r="O263" s="192"/>
      <c r="P263" s="192"/>
      <c r="Q263" s="192"/>
      <c r="R263" s="192"/>
      <c r="S263" s="192"/>
      <c r="T263" s="193"/>
      <c r="AT263" s="187" t="s">
        <v>548</v>
      </c>
      <c r="AU263" s="187" t="s">
        <v>91</v>
      </c>
      <c r="AV263" s="14" t="s">
        <v>208</v>
      </c>
      <c r="AW263" s="14" t="s">
        <v>30</v>
      </c>
      <c r="AX263" s="14" t="s">
        <v>83</v>
      </c>
      <c r="AY263" s="187" t="s">
        <v>203</v>
      </c>
    </row>
    <row r="264" spans="1:65" s="2" customFormat="1" ht="33" customHeight="1">
      <c r="A264" s="33"/>
      <c r="B264" s="154"/>
      <c r="C264" s="155" t="s">
        <v>291</v>
      </c>
      <c r="D264" s="155" t="s">
        <v>204</v>
      </c>
      <c r="E264" s="156" t="s">
        <v>2676</v>
      </c>
      <c r="F264" s="157" t="s">
        <v>2677</v>
      </c>
      <c r="G264" s="158" t="s">
        <v>221</v>
      </c>
      <c r="H264" s="159">
        <v>248.6</v>
      </c>
      <c r="I264" s="160"/>
      <c r="J264" s="161">
        <f>ROUND(I264*H264,2)</f>
        <v>0</v>
      </c>
      <c r="K264" s="162"/>
      <c r="L264" s="34"/>
      <c r="M264" s="163" t="s">
        <v>1</v>
      </c>
      <c r="N264" s="164" t="s">
        <v>41</v>
      </c>
      <c r="O264" s="62"/>
      <c r="P264" s="165">
        <f>O264*H264</f>
        <v>0</v>
      </c>
      <c r="Q264" s="165">
        <v>1.8000000000000001E-4</v>
      </c>
      <c r="R264" s="165">
        <f>Q264*H264</f>
        <v>4.4748000000000003E-2</v>
      </c>
      <c r="S264" s="165">
        <v>0</v>
      </c>
      <c r="T264" s="166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7" t="s">
        <v>208</v>
      </c>
      <c r="AT264" s="167" t="s">
        <v>204</v>
      </c>
      <c r="AU264" s="167" t="s">
        <v>91</v>
      </c>
      <c r="AY264" s="18" t="s">
        <v>203</v>
      </c>
      <c r="BE264" s="168">
        <f>IF(N264="základná",J264,0)</f>
        <v>0</v>
      </c>
      <c r="BF264" s="168">
        <f>IF(N264="znížená",J264,0)</f>
        <v>0</v>
      </c>
      <c r="BG264" s="168">
        <f>IF(N264="zákl. prenesená",J264,0)</f>
        <v>0</v>
      </c>
      <c r="BH264" s="168">
        <f>IF(N264="zníž. prenesená",J264,0)</f>
        <v>0</v>
      </c>
      <c r="BI264" s="168">
        <f>IF(N264="nulová",J264,0)</f>
        <v>0</v>
      </c>
      <c r="BJ264" s="18" t="s">
        <v>91</v>
      </c>
      <c r="BK264" s="168">
        <f>ROUND(I264*H264,2)</f>
        <v>0</v>
      </c>
      <c r="BL264" s="18" t="s">
        <v>208</v>
      </c>
      <c r="BM264" s="167" t="s">
        <v>2678</v>
      </c>
    </row>
    <row r="265" spans="1:65" s="13" customFormat="1">
      <c r="B265" s="177"/>
      <c r="D265" s="178" t="s">
        <v>548</v>
      </c>
      <c r="E265" s="179" t="s">
        <v>1</v>
      </c>
      <c r="F265" s="180" t="s">
        <v>2679</v>
      </c>
      <c r="H265" s="181">
        <v>248.6</v>
      </c>
      <c r="I265" s="182"/>
      <c r="L265" s="177"/>
      <c r="M265" s="183"/>
      <c r="N265" s="184"/>
      <c r="O265" s="184"/>
      <c r="P265" s="184"/>
      <c r="Q265" s="184"/>
      <c r="R265" s="184"/>
      <c r="S265" s="184"/>
      <c r="T265" s="185"/>
      <c r="AT265" s="179" t="s">
        <v>548</v>
      </c>
      <c r="AU265" s="179" t="s">
        <v>91</v>
      </c>
      <c r="AV265" s="13" t="s">
        <v>91</v>
      </c>
      <c r="AW265" s="13" t="s">
        <v>30</v>
      </c>
      <c r="AX265" s="13" t="s">
        <v>75</v>
      </c>
      <c r="AY265" s="179" t="s">
        <v>203</v>
      </c>
    </row>
    <row r="266" spans="1:65" s="14" customFormat="1">
      <c r="B266" s="186"/>
      <c r="D266" s="178" t="s">
        <v>548</v>
      </c>
      <c r="E266" s="187" t="s">
        <v>1</v>
      </c>
      <c r="F266" s="188" t="s">
        <v>550</v>
      </c>
      <c r="H266" s="189">
        <v>248.6</v>
      </c>
      <c r="I266" s="190"/>
      <c r="L266" s="186"/>
      <c r="M266" s="191"/>
      <c r="N266" s="192"/>
      <c r="O266" s="192"/>
      <c r="P266" s="192"/>
      <c r="Q266" s="192"/>
      <c r="R266" s="192"/>
      <c r="S266" s="192"/>
      <c r="T266" s="193"/>
      <c r="AT266" s="187" t="s">
        <v>548</v>
      </c>
      <c r="AU266" s="187" t="s">
        <v>91</v>
      </c>
      <c r="AV266" s="14" t="s">
        <v>208</v>
      </c>
      <c r="AW266" s="14" t="s">
        <v>30</v>
      </c>
      <c r="AX266" s="14" t="s">
        <v>83</v>
      </c>
      <c r="AY266" s="187" t="s">
        <v>203</v>
      </c>
    </row>
    <row r="267" spans="1:65" s="2" customFormat="1" ht="16.5" customHeight="1">
      <c r="A267" s="33"/>
      <c r="B267" s="154"/>
      <c r="C267" s="212" t="s">
        <v>241</v>
      </c>
      <c r="D267" s="212" t="s">
        <v>836</v>
      </c>
      <c r="E267" s="213" t="s">
        <v>2313</v>
      </c>
      <c r="F267" s="214" t="s">
        <v>2314</v>
      </c>
      <c r="G267" s="215" t="s">
        <v>221</v>
      </c>
      <c r="H267" s="216">
        <v>253.572</v>
      </c>
      <c r="I267" s="217"/>
      <c r="J267" s="218">
        <f>ROUND(I267*H267,2)</f>
        <v>0</v>
      </c>
      <c r="K267" s="219"/>
      <c r="L267" s="220"/>
      <c r="M267" s="221" t="s">
        <v>1</v>
      </c>
      <c r="N267" s="222" t="s">
        <v>41</v>
      </c>
      <c r="O267" s="62"/>
      <c r="P267" s="165">
        <f>O267*H267</f>
        <v>0</v>
      </c>
      <c r="Q267" s="165">
        <v>5.0000000000000001E-4</v>
      </c>
      <c r="R267" s="165">
        <f>Q267*H267</f>
        <v>0.12678600000000001</v>
      </c>
      <c r="S267" s="165">
        <v>0</v>
      </c>
      <c r="T267" s="166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7" t="s">
        <v>234</v>
      </c>
      <c r="AT267" s="167" t="s">
        <v>836</v>
      </c>
      <c r="AU267" s="167" t="s">
        <v>91</v>
      </c>
      <c r="AY267" s="18" t="s">
        <v>203</v>
      </c>
      <c r="BE267" s="168">
        <f>IF(N267="základná",J267,0)</f>
        <v>0</v>
      </c>
      <c r="BF267" s="168">
        <f>IF(N267="znížená",J267,0)</f>
        <v>0</v>
      </c>
      <c r="BG267" s="168">
        <f>IF(N267="zákl. prenesená",J267,0)</f>
        <v>0</v>
      </c>
      <c r="BH267" s="168">
        <f>IF(N267="zníž. prenesená",J267,0)</f>
        <v>0</v>
      </c>
      <c r="BI267" s="168">
        <f>IF(N267="nulová",J267,0)</f>
        <v>0</v>
      </c>
      <c r="BJ267" s="18" t="s">
        <v>91</v>
      </c>
      <c r="BK267" s="168">
        <f>ROUND(I267*H267,2)</f>
        <v>0</v>
      </c>
      <c r="BL267" s="18" t="s">
        <v>208</v>
      </c>
      <c r="BM267" s="167" t="s">
        <v>2680</v>
      </c>
    </row>
    <row r="268" spans="1:65" s="13" customFormat="1">
      <c r="B268" s="177"/>
      <c r="D268" s="178" t="s">
        <v>548</v>
      </c>
      <c r="F268" s="180" t="s">
        <v>2681</v>
      </c>
      <c r="H268" s="181">
        <v>253.572</v>
      </c>
      <c r="I268" s="182"/>
      <c r="L268" s="177"/>
      <c r="M268" s="183"/>
      <c r="N268" s="184"/>
      <c r="O268" s="184"/>
      <c r="P268" s="184"/>
      <c r="Q268" s="184"/>
      <c r="R268" s="184"/>
      <c r="S268" s="184"/>
      <c r="T268" s="185"/>
      <c r="AT268" s="179" t="s">
        <v>548</v>
      </c>
      <c r="AU268" s="179" t="s">
        <v>91</v>
      </c>
      <c r="AV268" s="13" t="s">
        <v>91</v>
      </c>
      <c r="AW268" s="13" t="s">
        <v>3</v>
      </c>
      <c r="AX268" s="13" t="s">
        <v>83</v>
      </c>
      <c r="AY268" s="179" t="s">
        <v>203</v>
      </c>
    </row>
    <row r="269" spans="1:65" s="2" customFormat="1" ht="33" customHeight="1">
      <c r="A269" s="33"/>
      <c r="B269" s="154"/>
      <c r="C269" s="155" t="s">
        <v>298</v>
      </c>
      <c r="D269" s="155" t="s">
        <v>204</v>
      </c>
      <c r="E269" s="156" t="s">
        <v>2682</v>
      </c>
      <c r="F269" s="157" t="s">
        <v>2683</v>
      </c>
      <c r="G269" s="158" t="s">
        <v>244</v>
      </c>
      <c r="H269" s="159">
        <v>226</v>
      </c>
      <c r="I269" s="160"/>
      <c r="J269" s="161">
        <f>ROUND(I269*H269,2)</f>
        <v>0</v>
      </c>
      <c r="K269" s="162"/>
      <c r="L269" s="34"/>
      <c r="M269" s="163" t="s">
        <v>1</v>
      </c>
      <c r="N269" s="164" t="s">
        <v>41</v>
      </c>
      <c r="O269" s="62"/>
      <c r="P269" s="165">
        <f>O269*H269</f>
        <v>0</v>
      </c>
      <c r="Q269" s="165">
        <v>9.92E-3</v>
      </c>
      <c r="R269" s="165">
        <f>Q269*H269</f>
        <v>2.2419199999999999</v>
      </c>
      <c r="S269" s="165">
        <v>0</v>
      </c>
      <c r="T269" s="16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7" t="s">
        <v>208</v>
      </c>
      <c r="AT269" s="167" t="s">
        <v>204</v>
      </c>
      <c r="AU269" s="167" t="s">
        <v>91</v>
      </c>
      <c r="AY269" s="18" t="s">
        <v>203</v>
      </c>
      <c r="BE269" s="168">
        <f>IF(N269="základná",J269,0)</f>
        <v>0</v>
      </c>
      <c r="BF269" s="168">
        <f>IF(N269="znížená",J269,0)</f>
        <v>0</v>
      </c>
      <c r="BG269" s="168">
        <f>IF(N269="zákl. prenesená",J269,0)</f>
        <v>0</v>
      </c>
      <c r="BH269" s="168">
        <f>IF(N269="zníž. prenesená",J269,0)</f>
        <v>0</v>
      </c>
      <c r="BI269" s="168">
        <f>IF(N269="nulová",J269,0)</f>
        <v>0</v>
      </c>
      <c r="BJ269" s="18" t="s">
        <v>91</v>
      </c>
      <c r="BK269" s="168">
        <f>ROUND(I269*H269,2)</f>
        <v>0</v>
      </c>
      <c r="BL269" s="18" t="s">
        <v>208</v>
      </c>
      <c r="BM269" s="167" t="s">
        <v>2684</v>
      </c>
    </row>
    <row r="270" spans="1:65" s="13" customFormat="1">
      <c r="B270" s="177"/>
      <c r="D270" s="178" t="s">
        <v>548</v>
      </c>
      <c r="E270" s="179" t="s">
        <v>1</v>
      </c>
      <c r="F270" s="180" t="s">
        <v>2685</v>
      </c>
      <c r="H270" s="181">
        <v>103.84</v>
      </c>
      <c r="I270" s="182"/>
      <c r="L270" s="177"/>
      <c r="M270" s="183"/>
      <c r="N270" s="184"/>
      <c r="O270" s="184"/>
      <c r="P270" s="184"/>
      <c r="Q270" s="184"/>
      <c r="R270" s="184"/>
      <c r="S270" s="184"/>
      <c r="T270" s="185"/>
      <c r="AT270" s="179" t="s">
        <v>548</v>
      </c>
      <c r="AU270" s="179" t="s">
        <v>91</v>
      </c>
      <c r="AV270" s="13" t="s">
        <v>91</v>
      </c>
      <c r="AW270" s="13" t="s">
        <v>30</v>
      </c>
      <c r="AX270" s="13" t="s">
        <v>75</v>
      </c>
      <c r="AY270" s="179" t="s">
        <v>203</v>
      </c>
    </row>
    <row r="271" spans="1:65" s="13" customFormat="1">
      <c r="B271" s="177"/>
      <c r="D271" s="178" t="s">
        <v>548</v>
      </c>
      <c r="E271" s="179" t="s">
        <v>1</v>
      </c>
      <c r="F271" s="180" t="s">
        <v>2686</v>
      </c>
      <c r="H271" s="181">
        <v>101.129</v>
      </c>
      <c r="I271" s="182"/>
      <c r="L271" s="177"/>
      <c r="M271" s="183"/>
      <c r="N271" s="184"/>
      <c r="O271" s="184"/>
      <c r="P271" s="184"/>
      <c r="Q271" s="184"/>
      <c r="R271" s="184"/>
      <c r="S271" s="184"/>
      <c r="T271" s="185"/>
      <c r="AT271" s="179" t="s">
        <v>548</v>
      </c>
      <c r="AU271" s="179" t="s">
        <v>91</v>
      </c>
      <c r="AV271" s="13" t="s">
        <v>91</v>
      </c>
      <c r="AW271" s="13" t="s">
        <v>30</v>
      </c>
      <c r="AX271" s="13" t="s">
        <v>75</v>
      </c>
      <c r="AY271" s="179" t="s">
        <v>203</v>
      </c>
    </row>
    <row r="272" spans="1:65" s="13" customFormat="1">
      <c r="B272" s="177"/>
      <c r="D272" s="178" t="s">
        <v>548</v>
      </c>
      <c r="E272" s="179" t="s">
        <v>1</v>
      </c>
      <c r="F272" s="180" t="s">
        <v>2687</v>
      </c>
      <c r="H272" s="181">
        <v>8.4</v>
      </c>
      <c r="I272" s="182"/>
      <c r="L272" s="177"/>
      <c r="M272" s="183"/>
      <c r="N272" s="184"/>
      <c r="O272" s="184"/>
      <c r="P272" s="184"/>
      <c r="Q272" s="184"/>
      <c r="R272" s="184"/>
      <c r="S272" s="184"/>
      <c r="T272" s="185"/>
      <c r="AT272" s="179" t="s">
        <v>548</v>
      </c>
      <c r="AU272" s="179" t="s">
        <v>91</v>
      </c>
      <c r="AV272" s="13" t="s">
        <v>91</v>
      </c>
      <c r="AW272" s="13" t="s">
        <v>30</v>
      </c>
      <c r="AX272" s="13" t="s">
        <v>75</v>
      </c>
      <c r="AY272" s="179" t="s">
        <v>203</v>
      </c>
    </row>
    <row r="273" spans="1:65" s="13" customFormat="1">
      <c r="B273" s="177"/>
      <c r="D273" s="178" t="s">
        <v>548</v>
      </c>
      <c r="E273" s="179" t="s">
        <v>1</v>
      </c>
      <c r="F273" s="180" t="s">
        <v>2688</v>
      </c>
      <c r="H273" s="181">
        <v>12</v>
      </c>
      <c r="I273" s="182"/>
      <c r="L273" s="177"/>
      <c r="M273" s="183"/>
      <c r="N273" s="184"/>
      <c r="O273" s="184"/>
      <c r="P273" s="184"/>
      <c r="Q273" s="184"/>
      <c r="R273" s="184"/>
      <c r="S273" s="184"/>
      <c r="T273" s="185"/>
      <c r="AT273" s="179" t="s">
        <v>548</v>
      </c>
      <c r="AU273" s="179" t="s">
        <v>91</v>
      </c>
      <c r="AV273" s="13" t="s">
        <v>91</v>
      </c>
      <c r="AW273" s="13" t="s">
        <v>30</v>
      </c>
      <c r="AX273" s="13" t="s">
        <v>75</v>
      </c>
      <c r="AY273" s="179" t="s">
        <v>203</v>
      </c>
    </row>
    <row r="274" spans="1:65" s="13" customFormat="1">
      <c r="B274" s="177"/>
      <c r="D274" s="178" t="s">
        <v>548</v>
      </c>
      <c r="E274" s="179" t="s">
        <v>1</v>
      </c>
      <c r="F274" s="180" t="s">
        <v>2689</v>
      </c>
      <c r="H274" s="181">
        <v>0.63100000000000001</v>
      </c>
      <c r="I274" s="182"/>
      <c r="L274" s="177"/>
      <c r="M274" s="183"/>
      <c r="N274" s="184"/>
      <c r="O274" s="184"/>
      <c r="P274" s="184"/>
      <c r="Q274" s="184"/>
      <c r="R274" s="184"/>
      <c r="S274" s="184"/>
      <c r="T274" s="185"/>
      <c r="AT274" s="179" t="s">
        <v>548</v>
      </c>
      <c r="AU274" s="179" t="s">
        <v>91</v>
      </c>
      <c r="AV274" s="13" t="s">
        <v>91</v>
      </c>
      <c r="AW274" s="13" t="s">
        <v>30</v>
      </c>
      <c r="AX274" s="13" t="s">
        <v>75</v>
      </c>
      <c r="AY274" s="179" t="s">
        <v>203</v>
      </c>
    </row>
    <row r="275" spans="1:65" s="14" customFormat="1">
      <c r="B275" s="186"/>
      <c r="D275" s="178" t="s">
        <v>548</v>
      </c>
      <c r="E275" s="187" t="s">
        <v>1</v>
      </c>
      <c r="F275" s="188" t="s">
        <v>2690</v>
      </c>
      <c r="H275" s="189">
        <v>226</v>
      </c>
      <c r="I275" s="190"/>
      <c r="L275" s="186"/>
      <c r="M275" s="191"/>
      <c r="N275" s="192"/>
      <c r="O275" s="192"/>
      <c r="P275" s="192"/>
      <c r="Q275" s="192"/>
      <c r="R275" s="192"/>
      <c r="S275" s="192"/>
      <c r="T275" s="193"/>
      <c r="AT275" s="187" t="s">
        <v>548</v>
      </c>
      <c r="AU275" s="187" t="s">
        <v>91</v>
      </c>
      <c r="AV275" s="14" t="s">
        <v>208</v>
      </c>
      <c r="AW275" s="14" t="s">
        <v>30</v>
      </c>
      <c r="AX275" s="14" t="s">
        <v>83</v>
      </c>
      <c r="AY275" s="187" t="s">
        <v>203</v>
      </c>
    </row>
    <row r="276" spans="1:65" s="2" customFormat="1" ht="21.75" customHeight="1">
      <c r="A276" s="33"/>
      <c r="B276" s="154"/>
      <c r="C276" s="212" t="s">
        <v>245</v>
      </c>
      <c r="D276" s="212" t="s">
        <v>836</v>
      </c>
      <c r="E276" s="213" t="s">
        <v>2691</v>
      </c>
      <c r="F276" s="214" t="s">
        <v>2692</v>
      </c>
      <c r="G276" s="215" t="s">
        <v>244</v>
      </c>
      <c r="H276" s="216">
        <v>237</v>
      </c>
      <c r="I276" s="217"/>
      <c r="J276" s="218">
        <f>ROUND(I276*H276,2)</f>
        <v>0</v>
      </c>
      <c r="K276" s="219"/>
      <c r="L276" s="220"/>
      <c r="M276" s="221" t="s">
        <v>1</v>
      </c>
      <c r="N276" s="222" t="s">
        <v>41</v>
      </c>
      <c r="O276" s="62"/>
      <c r="P276" s="165">
        <f>O276*H276</f>
        <v>0</v>
      </c>
      <c r="Q276" s="165">
        <v>4.2000000000000002E-4</v>
      </c>
      <c r="R276" s="165">
        <f>Q276*H276</f>
        <v>9.9540000000000003E-2</v>
      </c>
      <c r="S276" s="165">
        <v>0</v>
      </c>
      <c r="T276" s="166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7" t="s">
        <v>234</v>
      </c>
      <c r="AT276" s="167" t="s">
        <v>836</v>
      </c>
      <c r="AU276" s="167" t="s">
        <v>91</v>
      </c>
      <c r="AY276" s="18" t="s">
        <v>203</v>
      </c>
      <c r="BE276" s="168">
        <f>IF(N276="základná",J276,0)</f>
        <v>0</v>
      </c>
      <c r="BF276" s="168">
        <f>IF(N276="znížená",J276,0)</f>
        <v>0</v>
      </c>
      <c r="BG276" s="168">
        <f>IF(N276="zákl. prenesená",J276,0)</f>
        <v>0</v>
      </c>
      <c r="BH276" s="168">
        <f>IF(N276="zníž. prenesená",J276,0)</f>
        <v>0</v>
      </c>
      <c r="BI276" s="168">
        <f>IF(N276="nulová",J276,0)</f>
        <v>0</v>
      </c>
      <c r="BJ276" s="18" t="s">
        <v>91</v>
      </c>
      <c r="BK276" s="168">
        <f>ROUND(I276*H276,2)</f>
        <v>0</v>
      </c>
      <c r="BL276" s="18" t="s">
        <v>208</v>
      </c>
      <c r="BM276" s="167" t="s">
        <v>2693</v>
      </c>
    </row>
    <row r="277" spans="1:65" s="13" customFormat="1">
      <c r="B277" s="177"/>
      <c r="D277" s="178" t="s">
        <v>548</v>
      </c>
      <c r="E277" s="179" t="s">
        <v>1</v>
      </c>
      <c r="F277" s="180" t="s">
        <v>2685</v>
      </c>
      <c r="H277" s="181">
        <v>103.84</v>
      </c>
      <c r="I277" s="182"/>
      <c r="L277" s="177"/>
      <c r="M277" s="183"/>
      <c r="N277" s="184"/>
      <c r="O277" s="184"/>
      <c r="P277" s="184"/>
      <c r="Q277" s="184"/>
      <c r="R277" s="184"/>
      <c r="S277" s="184"/>
      <c r="T277" s="185"/>
      <c r="AT277" s="179" t="s">
        <v>548</v>
      </c>
      <c r="AU277" s="179" t="s">
        <v>91</v>
      </c>
      <c r="AV277" s="13" t="s">
        <v>91</v>
      </c>
      <c r="AW277" s="13" t="s">
        <v>30</v>
      </c>
      <c r="AX277" s="13" t="s">
        <v>75</v>
      </c>
      <c r="AY277" s="179" t="s">
        <v>203</v>
      </c>
    </row>
    <row r="278" spans="1:65" s="13" customFormat="1">
      <c r="B278" s="177"/>
      <c r="D278" s="178" t="s">
        <v>548</v>
      </c>
      <c r="E278" s="179" t="s">
        <v>1</v>
      </c>
      <c r="F278" s="180" t="s">
        <v>2686</v>
      </c>
      <c r="H278" s="181">
        <v>101.129</v>
      </c>
      <c r="I278" s="182"/>
      <c r="L278" s="177"/>
      <c r="M278" s="183"/>
      <c r="N278" s="184"/>
      <c r="O278" s="184"/>
      <c r="P278" s="184"/>
      <c r="Q278" s="184"/>
      <c r="R278" s="184"/>
      <c r="S278" s="184"/>
      <c r="T278" s="185"/>
      <c r="AT278" s="179" t="s">
        <v>548</v>
      </c>
      <c r="AU278" s="179" t="s">
        <v>91</v>
      </c>
      <c r="AV278" s="13" t="s">
        <v>91</v>
      </c>
      <c r="AW278" s="13" t="s">
        <v>30</v>
      </c>
      <c r="AX278" s="13" t="s">
        <v>75</v>
      </c>
      <c r="AY278" s="179" t="s">
        <v>203</v>
      </c>
    </row>
    <row r="279" spans="1:65" s="13" customFormat="1">
      <c r="B279" s="177"/>
      <c r="D279" s="178" t="s">
        <v>548</v>
      </c>
      <c r="E279" s="179" t="s">
        <v>1</v>
      </c>
      <c r="F279" s="180" t="s">
        <v>2687</v>
      </c>
      <c r="H279" s="181">
        <v>8.4</v>
      </c>
      <c r="I279" s="182"/>
      <c r="L279" s="177"/>
      <c r="M279" s="183"/>
      <c r="N279" s="184"/>
      <c r="O279" s="184"/>
      <c r="P279" s="184"/>
      <c r="Q279" s="184"/>
      <c r="R279" s="184"/>
      <c r="S279" s="184"/>
      <c r="T279" s="185"/>
      <c r="AT279" s="179" t="s">
        <v>548</v>
      </c>
      <c r="AU279" s="179" t="s">
        <v>91</v>
      </c>
      <c r="AV279" s="13" t="s">
        <v>91</v>
      </c>
      <c r="AW279" s="13" t="s">
        <v>30</v>
      </c>
      <c r="AX279" s="13" t="s">
        <v>75</v>
      </c>
      <c r="AY279" s="179" t="s">
        <v>203</v>
      </c>
    </row>
    <row r="280" spans="1:65" s="13" customFormat="1">
      <c r="B280" s="177"/>
      <c r="D280" s="178" t="s">
        <v>548</v>
      </c>
      <c r="E280" s="179" t="s">
        <v>1</v>
      </c>
      <c r="F280" s="180" t="s">
        <v>2688</v>
      </c>
      <c r="H280" s="181">
        <v>12</v>
      </c>
      <c r="I280" s="182"/>
      <c r="L280" s="177"/>
      <c r="M280" s="183"/>
      <c r="N280" s="184"/>
      <c r="O280" s="184"/>
      <c r="P280" s="184"/>
      <c r="Q280" s="184"/>
      <c r="R280" s="184"/>
      <c r="S280" s="184"/>
      <c r="T280" s="185"/>
      <c r="AT280" s="179" t="s">
        <v>548</v>
      </c>
      <c r="AU280" s="179" t="s">
        <v>91</v>
      </c>
      <c r="AV280" s="13" t="s">
        <v>91</v>
      </c>
      <c r="AW280" s="13" t="s">
        <v>30</v>
      </c>
      <c r="AX280" s="13" t="s">
        <v>75</v>
      </c>
      <c r="AY280" s="179" t="s">
        <v>203</v>
      </c>
    </row>
    <row r="281" spans="1:65" s="16" customFormat="1">
      <c r="B281" s="201"/>
      <c r="D281" s="178" t="s">
        <v>548</v>
      </c>
      <c r="E281" s="202" t="s">
        <v>1</v>
      </c>
      <c r="F281" s="203" t="s">
        <v>576</v>
      </c>
      <c r="H281" s="204">
        <v>225.369</v>
      </c>
      <c r="I281" s="205"/>
      <c r="L281" s="201"/>
      <c r="M281" s="206"/>
      <c r="N281" s="207"/>
      <c r="O281" s="207"/>
      <c r="P281" s="207"/>
      <c r="Q281" s="207"/>
      <c r="R281" s="207"/>
      <c r="S281" s="207"/>
      <c r="T281" s="208"/>
      <c r="AT281" s="202" t="s">
        <v>548</v>
      </c>
      <c r="AU281" s="202" t="s">
        <v>91</v>
      </c>
      <c r="AV281" s="16" t="s">
        <v>215</v>
      </c>
      <c r="AW281" s="16" t="s">
        <v>30</v>
      </c>
      <c r="AX281" s="16" t="s">
        <v>75</v>
      </c>
      <c r="AY281" s="202" t="s">
        <v>203</v>
      </c>
    </row>
    <row r="282" spans="1:65" s="13" customFormat="1">
      <c r="B282" s="177"/>
      <c r="D282" s="178" t="s">
        <v>548</v>
      </c>
      <c r="E282" s="179" t="s">
        <v>1</v>
      </c>
      <c r="F282" s="180" t="s">
        <v>2694</v>
      </c>
      <c r="H282" s="181">
        <v>11.3</v>
      </c>
      <c r="I282" s="182"/>
      <c r="L282" s="177"/>
      <c r="M282" s="183"/>
      <c r="N282" s="184"/>
      <c r="O282" s="184"/>
      <c r="P282" s="184"/>
      <c r="Q282" s="184"/>
      <c r="R282" s="184"/>
      <c r="S282" s="184"/>
      <c r="T282" s="185"/>
      <c r="AT282" s="179" t="s">
        <v>548</v>
      </c>
      <c r="AU282" s="179" t="s">
        <v>91</v>
      </c>
      <c r="AV282" s="13" t="s">
        <v>91</v>
      </c>
      <c r="AW282" s="13" t="s">
        <v>30</v>
      </c>
      <c r="AX282" s="13" t="s">
        <v>75</v>
      </c>
      <c r="AY282" s="179" t="s">
        <v>203</v>
      </c>
    </row>
    <row r="283" spans="1:65" s="13" customFormat="1">
      <c r="B283" s="177"/>
      <c r="D283" s="178" t="s">
        <v>548</v>
      </c>
      <c r="E283" s="179" t="s">
        <v>1</v>
      </c>
      <c r="F283" s="180" t="s">
        <v>2695</v>
      </c>
      <c r="H283" s="181">
        <v>0.33100000000000002</v>
      </c>
      <c r="I283" s="182"/>
      <c r="L283" s="177"/>
      <c r="M283" s="183"/>
      <c r="N283" s="184"/>
      <c r="O283" s="184"/>
      <c r="P283" s="184"/>
      <c r="Q283" s="184"/>
      <c r="R283" s="184"/>
      <c r="S283" s="184"/>
      <c r="T283" s="185"/>
      <c r="AT283" s="179" t="s">
        <v>548</v>
      </c>
      <c r="AU283" s="179" t="s">
        <v>91</v>
      </c>
      <c r="AV283" s="13" t="s">
        <v>91</v>
      </c>
      <c r="AW283" s="13" t="s">
        <v>30</v>
      </c>
      <c r="AX283" s="13" t="s">
        <v>75</v>
      </c>
      <c r="AY283" s="179" t="s">
        <v>203</v>
      </c>
    </row>
    <row r="284" spans="1:65" s="14" customFormat="1">
      <c r="B284" s="186"/>
      <c r="D284" s="178" t="s">
        <v>548</v>
      </c>
      <c r="E284" s="187" t="s">
        <v>1</v>
      </c>
      <c r="F284" s="188" t="s">
        <v>2690</v>
      </c>
      <c r="H284" s="189">
        <v>237</v>
      </c>
      <c r="I284" s="190"/>
      <c r="L284" s="186"/>
      <c r="M284" s="191"/>
      <c r="N284" s="192"/>
      <c r="O284" s="192"/>
      <c r="P284" s="192"/>
      <c r="Q284" s="192"/>
      <c r="R284" s="192"/>
      <c r="S284" s="192"/>
      <c r="T284" s="193"/>
      <c r="AT284" s="187" t="s">
        <v>548</v>
      </c>
      <c r="AU284" s="187" t="s">
        <v>91</v>
      </c>
      <c r="AV284" s="14" t="s">
        <v>208</v>
      </c>
      <c r="AW284" s="14" t="s">
        <v>30</v>
      </c>
      <c r="AX284" s="14" t="s">
        <v>83</v>
      </c>
      <c r="AY284" s="187" t="s">
        <v>203</v>
      </c>
    </row>
    <row r="285" spans="1:65" s="2" customFormat="1" ht="33" customHeight="1">
      <c r="A285" s="33"/>
      <c r="B285" s="154"/>
      <c r="C285" s="155" t="s">
        <v>307</v>
      </c>
      <c r="D285" s="155" t="s">
        <v>204</v>
      </c>
      <c r="E285" s="156" t="s">
        <v>2696</v>
      </c>
      <c r="F285" s="157" t="s">
        <v>2697</v>
      </c>
      <c r="G285" s="158" t="s">
        <v>213</v>
      </c>
      <c r="H285" s="159">
        <v>40.68</v>
      </c>
      <c r="I285" s="160"/>
      <c r="J285" s="161">
        <f>ROUND(I285*H285,2)</f>
        <v>0</v>
      </c>
      <c r="K285" s="162"/>
      <c r="L285" s="34"/>
      <c r="M285" s="163" t="s">
        <v>1</v>
      </c>
      <c r="N285" s="164" t="s">
        <v>41</v>
      </c>
      <c r="O285" s="62"/>
      <c r="P285" s="165">
        <f>O285*H285</f>
        <v>0</v>
      </c>
      <c r="Q285" s="165">
        <v>2.1050399999999998</v>
      </c>
      <c r="R285" s="165">
        <f>Q285*H285</f>
        <v>85.633027199999987</v>
      </c>
      <c r="S285" s="165">
        <v>0</v>
      </c>
      <c r="T285" s="166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7" t="s">
        <v>208</v>
      </c>
      <c r="AT285" s="167" t="s">
        <v>204</v>
      </c>
      <c r="AU285" s="167" t="s">
        <v>91</v>
      </c>
      <c r="AY285" s="18" t="s">
        <v>203</v>
      </c>
      <c r="BE285" s="168">
        <f>IF(N285="základná",J285,0)</f>
        <v>0</v>
      </c>
      <c r="BF285" s="168">
        <f>IF(N285="znížená",J285,0)</f>
        <v>0</v>
      </c>
      <c r="BG285" s="168">
        <f>IF(N285="zákl. prenesená",J285,0)</f>
        <v>0</v>
      </c>
      <c r="BH285" s="168">
        <f>IF(N285="zníž. prenesená",J285,0)</f>
        <v>0</v>
      </c>
      <c r="BI285" s="168">
        <f>IF(N285="nulová",J285,0)</f>
        <v>0</v>
      </c>
      <c r="BJ285" s="18" t="s">
        <v>91</v>
      </c>
      <c r="BK285" s="168">
        <f>ROUND(I285*H285,2)</f>
        <v>0</v>
      </c>
      <c r="BL285" s="18" t="s">
        <v>208</v>
      </c>
      <c r="BM285" s="167" t="s">
        <v>2698</v>
      </c>
    </row>
    <row r="286" spans="1:65" s="13" customFormat="1">
      <c r="B286" s="177"/>
      <c r="D286" s="178" t="s">
        <v>548</v>
      </c>
      <c r="E286" s="179" t="s">
        <v>1</v>
      </c>
      <c r="F286" s="180" t="s">
        <v>2699</v>
      </c>
      <c r="H286" s="181">
        <v>40.68</v>
      </c>
      <c r="I286" s="182"/>
      <c r="L286" s="177"/>
      <c r="M286" s="183"/>
      <c r="N286" s="184"/>
      <c r="O286" s="184"/>
      <c r="P286" s="184"/>
      <c r="Q286" s="184"/>
      <c r="R286" s="184"/>
      <c r="S286" s="184"/>
      <c r="T286" s="185"/>
      <c r="AT286" s="179" t="s">
        <v>548</v>
      </c>
      <c r="AU286" s="179" t="s">
        <v>91</v>
      </c>
      <c r="AV286" s="13" t="s">
        <v>91</v>
      </c>
      <c r="AW286" s="13" t="s">
        <v>30</v>
      </c>
      <c r="AX286" s="13" t="s">
        <v>75</v>
      </c>
      <c r="AY286" s="179" t="s">
        <v>203</v>
      </c>
    </row>
    <row r="287" spans="1:65" s="14" customFormat="1">
      <c r="B287" s="186"/>
      <c r="D287" s="178" t="s">
        <v>548</v>
      </c>
      <c r="E287" s="187" t="s">
        <v>1</v>
      </c>
      <c r="F287" s="188" t="s">
        <v>2700</v>
      </c>
      <c r="H287" s="189">
        <v>40.68</v>
      </c>
      <c r="I287" s="190"/>
      <c r="L287" s="186"/>
      <c r="M287" s="191"/>
      <c r="N287" s="192"/>
      <c r="O287" s="192"/>
      <c r="P287" s="192"/>
      <c r="Q287" s="192"/>
      <c r="R287" s="192"/>
      <c r="S287" s="192"/>
      <c r="T287" s="193"/>
      <c r="AT287" s="187" t="s">
        <v>548</v>
      </c>
      <c r="AU287" s="187" t="s">
        <v>91</v>
      </c>
      <c r="AV287" s="14" t="s">
        <v>208</v>
      </c>
      <c r="AW287" s="14" t="s">
        <v>30</v>
      </c>
      <c r="AX287" s="14" t="s">
        <v>83</v>
      </c>
      <c r="AY287" s="187" t="s">
        <v>203</v>
      </c>
    </row>
    <row r="288" spans="1:65" s="2" customFormat="1" ht="33" customHeight="1">
      <c r="A288" s="33"/>
      <c r="B288" s="154"/>
      <c r="C288" s="155" t="s">
        <v>250</v>
      </c>
      <c r="D288" s="155" t="s">
        <v>204</v>
      </c>
      <c r="E288" s="156" t="s">
        <v>2701</v>
      </c>
      <c r="F288" s="157" t="s">
        <v>2702</v>
      </c>
      <c r="G288" s="158" t="s">
        <v>213</v>
      </c>
      <c r="H288" s="159">
        <v>10.199999999999999</v>
      </c>
      <c r="I288" s="160"/>
      <c r="J288" s="161">
        <f>ROUND(I288*H288,2)</f>
        <v>0</v>
      </c>
      <c r="K288" s="162"/>
      <c r="L288" s="34"/>
      <c r="M288" s="163" t="s">
        <v>1</v>
      </c>
      <c r="N288" s="164" t="s">
        <v>41</v>
      </c>
      <c r="O288" s="62"/>
      <c r="P288" s="165">
        <f>O288*H288</f>
        <v>0</v>
      </c>
      <c r="Q288" s="165">
        <v>2.0659999999999998</v>
      </c>
      <c r="R288" s="165">
        <f>Q288*H288</f>
        <v>21.073199999999996</v>
      </c>
      <c r="S288" s="165">
        <v>0</v>
      </c>
      <c r="T288" s="166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7" t="s">
        <v>208</v>
      </c>
      <c r="AT288" s="167" t="s">
        <v>204</v>
      </c>
      <c r="AU288" s="167" t="s">
        <v>91</v>
      </c>
      <c r="AY288" s="18" t="s">
        <v>203</v>
      </c>
      <c r="BE288" s="168">
        <f>IF(N288="základná",J288,0)</f>
        <v>0</v>
      </c>
      <c r="BF288" s="168">
        <f>IF(N288="znížená",J288,0)</f>
        <v>0</v>
      </c>
      <c r="BG288" s="168">
        <f>IF(N288="zákl. prenesená",J288,0)</f>
        <v>0</v>
      </c>
      <c r="BH288" s="168">
        <f>IF(N288="zníž. prenesená",J288,0)</f>
        <v>0</v>
      </c>
      <c r="BI288" s="168">
        <f>IF(N288="nulová",J288,0)</f>
        <v>0</v>
      </c>
      <c r="BJ288" s="18" t="s">
        <v>91</v>
      </c>
      <c r="BK288" s="168">
        <f>ROUND(I288*H288,2)</f>
        <v>0</v>
      </c>
      <c r="BL288" s="18" t="s">
        <v>208</v>
      </c>
      <c r="BM288" s="167" t="s">
        <v>2703</v>
      </c>
    </row>
    <row r="289" spans="1:65" s="15" customFormat="1">
      <c r="B289" s="194"/>
      <c r="D289" s="178" t="s">
        <v>548</v>
      </c>
      <c r="E289" s="195" t="s">
        <v>1</v>
      </c>
      <c r="F289" s="196" t="s">
        <v>2704</v>
      </c>
      <c r="H289" s="195" t="s">
        <v>1</v>
      </c>
      <c r="I289" s="197"/>
      <c r="L289" s="194"/>
      <c r="M289" s="198"/>
      <c r="N289" s="199"/>
      <c r="O289" s="199"/>
      <c r="P289" s="199"/>
      <c r="Q289" s="199"/>
      <c r="R289" s="199"/>
      <c r="S289" s="199"/>
      <c r="T289" s="200"/>
      <c r="AT289" s="195" t="s">
        <v>548</v>
      </c>
      <c r="AU289" s="195" t="s">
        <v>91</v>
      </c>
      <c r="AV289" s="15" t="s">
        <v>83</v>
      </c>
      <c r="AW289" s="15" t="s">
        <v>30</v>
      </c>
      <c r="AX289" s="15" t="s">
        <v>75</v>
      </c>
      <c r="AY289" s="195" t="s">
        <v>203</v>
      </c>
    </row>
    <row r="290" spans="1:65" s="15" customFormat="1">
      <c r="B290" s="194"/>
      <c r="D290" s="178" t="s">
        <v>548</v>
      </c>
      <c r="E290" s="195" t="s">
        <v>1</v>
      </c>
      <c r="F290" s="196" t="s">
        <v>4275</v>
      </c>
      <c r="H290" s="195" t="s">
        <v>1</v>
      </c>
      <c r="I290" s="197"/>
      <c r="L290" s="194"/>
      <c r="M290" s="198"/>
      <c r="N290" s="199"/>
      <c r="O290" s="199"/>
      <c r="P290" s="199"/>
      <c r="Q290" s="199"/>
      <c r="R290" s="199"/>
      <c r="S290" s="199"/>
      <c r="T290" s="200"/>
      <c r="AT290" s="195" t="s">
        <v>548</v>
      </c>
      <c r="AU290" s="195" t="s">
        <v>91</v>
      </c>
      <c r="AV290" s="15" t="s">
        <v>83</v>
      </c>
      <c r="AW290" s="15" t="s">
        <v>30</v>
      </c>
      <c r="AX290" s="15" t="s">
        <v>75</v>
      </c>
      <c r="AY290" s="195" t="s">
        <v>203</v>
      </c>
    </row>
    <row r="291" spans="1:65" s="15" customFormat="1">
      <c r="B291" s="194"/>
      <c r="D291" s="178" t="s">
        <v>548</v>
      </c>
      <c r="E291" s="195" t="s">
        <v>1</v>
      </c>
      <c r="F291" s="196" t="s">
        <v>2705</v>
      </c>
      <c r="H291" s="195" t="s">
        <v>1</v>
      </c>
      <c r="I291" s="197"/>
      <c r="L291" s="194"/>
      <c r="M291" s="198"/>
      <c r="N291" s="199"/>
      <c r="O291" s="199"/>
      <c r="P291" s="199"/>
      <c r="Q291" s="199"/>
      <c r="R291" s="199"/>
      <c r="S291" s="199"/>
      <c r="T291" s="200"/>
      <c r="AT291" s="195" t="s">
        <v>548</v>
      </c>
      <c r="AU291" s="195" t="s">
        <v>91</v>
      </c>
      <c r="AV291" s="15" t="s">
        <v>83</v>
      </c>
      <c r="AW291" s="15" t="s">
        <v>30</v>
      </c>
      <c r="AX291" s="15" t="s">
        <v>75</v>
      </c>
      <c r="AY291" s="195" t="s">
        <v>203</v>
      </c>
    </row>
    <row r="292" spans="1:65" s="13" customFormat="1">
      <c r="B292" s="177"/>
      <c r="D292" s="178" t="s">
        <v>548</v>
      </c>
      <c r="E292" s="179" t="s">
        <v>1</v>
      </c>
      <c r="F292" s="180" t="s">
        <v>2706</v>
      </c>
      <c r="H292" s="181">
        <v>10.199999999999999</v>
      </c>
      <c r="I292" s="182"/>
      <c r="L292" s="177"/>
      <c r="M292" s="183"/>
      <c r="N292" s="184"/>
      <c r="O292" s="184"/>
      <c r="P292" s="184"/>
      <c r="Q292" s="184"/>
      <c r="R292" s="184"/>
      <c r="S292" s="184"/>
      <c r="T292" s="185"/>
      <c r="AT292" s="179" t="s">
        <v>548</v>
      </c>
      <c r="AU292" s="179" t="s">
        <v>91</v>
      </c>
      <c r="AV292" s="13" t="s">
        <v>91</v>
      </c>
      <c r="AW292" s="13" t="s">
        <v>30</v>
      </c>
      <c r="AX292" s="13" t="s">
        <v>75</v>
      </c>
      <c r="AY292" s="179" t="s">
        <v>203</v>
      </c>
    </row>
    <row r="293" spans="1:65" s="14" customFormat="1">
      <c r="B293" s="186"/>
      <c r="D293" s="178" t="s">
        <v>548</v>
      </c>
      <c r="E293" s="187" t="s">
        <v>1</v>
      </c>
      <c r="F293" s="188" t="s">
        <v>2707</v>
      </c>
      <c r="H293" s="189">
        <v>10.199999999999999</v>
      </c>
      <c r="I293" s="190"/>
      <c r="L293" s="186"/>
      <c r="M293" s="191"/>
      <c r="N293" s="192"/>
      <c r="O293" s="192"/>
      <c r="P293" s="192"/>
      <c r="Q293" s="192"/>
      <c r="R293" s="192"/>
      <c r="S293" s="192"/>
      <c r="T293" s="193"/>
      <c r="AT293" s="187" t="s">
        <v>548</v>
      </c>
      <c r="AU293" s="187" t="s">
        <v>91</v>
      </c>
      <c r="AV293" s="14" t="s">
        <v>208</v>
      </c>
      <c r="AW293" s="14" t="s">
        <v>30</v>
      </c>
      <c r="AX293" s="14" t="s">
        <v>83</v>
      </c>
      <c r="AY293" s="187" t="s">
        <v>203</v>
      </c>
    </row>
    <row r="294" spans="1:65" s="2" customFormat="1" ht="21.75" customHeight="1">
      <c r="A294" s="33"/>
      <c r="B294" s="154"/>
      <c r="C294" s="155" t="s">
        <v>314</v>
      </c>
      <c r="D294" s="155" t="s">
        <v>204</v>
      </c>
      <c r="E294" s="156" t="s">
        <v>2708</v>
      </c>
      <c r="F294" s="157" t="s">
        <v>2709</v>
      </c>
      <c r="G294" s="158" t="s">
        <v>213</v>
      </c>
      <c r="H294" s="159">
        <v>1.1259999999999999</v>
      </c>
      <c r="I294" s="160"/>
      <c r="J294" s="161">
        <f>ROUND(I294*H294,2)</f>
        <v>0</v>
      </c>
      <c r="K294" s="162"/>
      <c r="L294" s="34"/>
      <c r="M294" s="163" t="s">
        <v>1</v>
      </c>
      <c r="N294" s="164" t="s">
        <v>41</v>
      </c>
      <c r="O294" s="62"/>
      <c r="P294" s="165">
        <f>O294*H294</f>
        <v>0</v>
      </c>
      <c r="Q294" s="165">
        <v>2.4157199999999999</v>
      </c>
      <c r="R294" s="165">
        <f>Q294*H294</f>
        <v>2.7201007199999996</v>
      </c>
      <c r="S294" s="165">
        <v>0</v>
      </c>
      <c r="T294" s="166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7" t="s">
        <v>208</v>
      </c>
      <c r="AT294" s="167" t="s">
        <v>204</v>
      </c>
      <c r="AU294" s="167" t="s">
        <v>91</v>
      </c>
      <c r="AY294" s="18" t="s">
        <v>203</v>
      </c>
      <c r="BE294" s="168">
        <f>IF(N294="základná",J294,0)</f>
        <v>0</v>
      </c>
      <c r="BF294" s="168">
        <f>IF(N294="znížená",J294,0)</f>
        <v>0</v>
      </c>
      <c r="BG294" s="168">
        <f>IF(N294="zákl. prenesená",J294,0)</f>
        <v>0</v>
      </c>
      <c r="BH294" s="168">
        <f>IF(N294="zníž. prenesená",J294,0)</f>
        <v>0</v>
      </c>
      <c r="BI294" s="168">
        <f>IF(N294="nulová",J294,0)</f>
        <v>0</v>
      </c>
      <c r="BJ294" s="18" t="s">
        <v>91</v>
      </c>
      <c r="BK294" s="168">
        <f>ROUND(I294*H294,2)</f>
        <v>0</v>
      </c>
      <c r="BL294" s="18" t="s">
        <v>208</v>
      </c>
      <c r="BM294" s="167" t="s">
        <v>2710</v>
      </c>
    </row>
    <row r="295" spans="1:65" s="15" customFormat="1">
      <c r="B295" s="194"/>
      <c r="D295" s="178" t="s">
        <v>548</v>
      </c>
      <c r="E295" s="195" t="s">
        <v>1</v>
      </c>
      <c r="F295" s="196" t="s">
        <v>2583</v>
      </c>
      <c r="H295" s="195" t="s">
        <v>1</v>
      </c>
      <c r="I295" s="197"/>
      <c r="L295" s="194"/>
      <c r="M295" s="198"/>
      <c r="N295" s="199"/>
      <c r="O295" s="199"/>
      <c r="P295" s="199"/>
      <c r="Q295" s="199"/>
      <c r="R295" s="199"/>
      <c r="S295" s="199"/>
      <c r="T295" s="200"/>
      <c r="AT295" s="195" t="s">
        <v>548</v>
      </c>
      <c r="AU295" s="195" t="s">
        <v>91</v>
      </c>
      <c r="AV295" s="15" t="s">
        <v>83</v>
      </c>
      <c r="AW295" s="15" t="s">
        <v>30</v>
      </c>
      <c r="AX295" s="15" t="s">
        <v>75</v>
      </c>
      <c r="AY295" s="195" t="s">
        <v>203</v>
      </c>
    </row>
    <row r="296" spans="1:65" s="13" customFormat="1">
      <c r="B296" s="177"/>
      <c r="D296" s="178" t="s">
        <v>548</v>
      </c>
      <c r="E296" s="179" t="s">
        <v>1</v>
      </c>
      <c r="F296" s="180" t="s">
        <v>2584</v>
      </c>
      <c r="H296" s="181">
        <v>0.51200000000000001</v>
      </c>
      <c r="I296" s="182"/>
      <c r="L296" s="177"/>
      <c r="M296" s="183"/>
      <c r="N296" s="184"/>
      <c r="O296" s="184"/>
      <c r="P296" s="184"/>
      <c r="Q296" s="184"/>
      <c r="R296" s="184"/>
      <c r="S296" s="184"/>
      <c r="T296" s="185"/>
      <c r="AT296" s="179" t="s">
        <v>548</v>
      </c>
      <c r="AU296" s="179" t="s">
        <v>91</v>
      </c>
      <c r="AV296" s="13" t="s">
        <v>91</v>
      </c>
      <c r="AW296" s="13" t="s">
        <v>30</v>
      </c>
      <c r="AX296" s="13" t="s">
        <v>75</v>
      </c>
      <c r="AY296" s="179" t="s">
        <v>203</v>
      </c>
    </row>
    <row r="297" spans="1:65" s="13" customFormat="1">
      <c r="B297" s="177"/>
      <c r="D297" s="178" t="s">
        <v>548</v>
      </c>
      <c r="E297" s="179" t="s">
        <v>1</v>
      </c>
      <c r="F297" s="180" t="s">
        <v>2711</v>
      </c>
      <c r="H297" s="181">
        <v>0.61399999999999999</v>
      </c>
      <c r="I297" s="182"/>
      <c r="L297" s="177"/>
      <c r="M297" s="183"/>
      <c r="N297" s="184"/>
      <c r="O297" s="184"/>
      <c r="P297" s="184"/>
      <c r="Q297" s="184"/>
      <c r="R297" s="184"/>
      <c r="S297" s="184"/>
      <c r="T297" s="185"/>
      <c r="AT297" s="179" t="s">
        <v>548</v>
      </c>
      <c r="AU297" s="179" t="s">
        <v>91</v>
      </c>
      <c r="AV297" s="13" t="s">
        <v>91</v>
      </c>
      <c r="AW297" s="13" t="s">
        <v>30</v>
      </c>
      <c r="AX297" s="13" t="s">
        <v>75</v>
      </c>
      <c r="AY297" s="179" t="s">
        <v>203</v>
      </c>
    </row>
    <row r="298" spans="1:65" s="16" customFormat="1">
      <c r="B298" s="201"/>
      <c r="D298" s="178" t="s">
        <v>548</v>
      </c>
      <c r="E298" s="202" t="s">
        <v>1</v>
      </c>
      <c r="F298" s="203" t="s">
        <v>2712</v>
      </c>
      <c r="H298" s="204">
        <v>1.1259999999999999</v>
      </c>
      <c r="I298" s="205"/>
      <c r="L298" s="201"/>
      <c r="M298" s="206"/>
      <c r="N298" s="207"/>
      <c r="O298" s="207"/>
      <c r="P298" s="207"/>
      <c r="Q298" s="207"/>
      <c r="R298" s="207"/>
      <c r="S298" s="207"/>
      <c r="T298" s="208"/>
      <c r="AT298" s="202" t="s">
        <v>548</v>
      </c>
      <c r="AU298" s="202" t="s">
        <v>91</v>
      </c>
      <c r="AV298" s="16" t="s">
        <v>215</v>
      </c>
      <c r="AW298" s="16" t="s">
        <v>30</v>
      </c>
      <c r="AX298" s="16" t="s">
        <v>75</v>
      </c>
      <c r="AY298" s="202" t="s">
        <v>203</v>
      </c>
    </row>
    <row r="299" spans="1:65" s="14" customFormat="1">
      <c r="B299" s="186"/>
      <c r="D299" s="178" t="s">
        <v>548</v>
      </c>
      <c r="E299" s="187" t="s">
        <v>1</v>
      </c>
      <c r="F299" s="188" t="s">
        <v>550</v>
      </c>
      <c r="H299" s="189">
        <v>1.1259999999999999</v>
      </c>
      <c r="I299" s="190"/>
      <c r="L299" s="186"/>
      <c r="M299" s="191"/>
      <c r="N299" s="192"/>
      <c r="O299" s="192"/>
      <c r="P299" s="192"/>
      <c r="Q299" s="192"/>
      <c r="R299" s="192"/>
      <c r="S299" s="192"/>
      <c r="T299" s="193"/>
      <c r="AT299" s="187" t="s">
        <v>548</v>
      </c>
      <c r="AU299" s="187" t="s">
        <v>91</v>
      </c>
      <c r="AV299" s="14" t="s">
        <v>208</v>
      </c>
      <c r="AW299" s="14" t="s">
        <v>30</v>
      </c>
      <c r="AX299" s="14" t="s">
        <v>83</v>
      </c>
      <c r="AY299" s="187" t="s">
        <v>203</v>
      </c>
    </row>
    <row r="300" spans="1:65" s="2" customFormat="1" ht="37.9" customHeight="1">
      <c r="A300" s="33"/>
      <c r="B300" s="154"/>
      <c r="C300" s="155" t="s">
        <v>258</v>
      </c>
      <c r="D300" s="155" t="s">
        <v>204</v>
      </c>
      <c r="E300" s="156" t="s">
        <v>2713</v>
      </c>
      <c r="F300" s="157" t="s">
        <v>2714</v>
      </c>
      <c r="G300" s="158" t="s">
        <v>213</v>
      </c>
      <c r="H300" s="159">
        <v>54</v>
      </c>
      <c r="I300" s="160"/>
      <c r="J300" s="161">
        <f>ROUND(I300*H300,2)</f>
        <v>0</v>
      </c>
      <c r="K300" s="162"/>
      <c r="L300" s="34"/>
      <c r="M300" s="163" t="s">
        <v>1</v>
      </c>
      <c r="N300" s="164" t="s">
        <v>41</v>
      </c>
      <c r="O300" s="62"/>
      <c r="P300" s="165">
        <f>O300*H300</f>
        <v>0</v>
      </c>
      <c r="Q300" s="165">
        <v>2.4157199999999999</v>
      </c>
      <c r="R300" s="165">
        <f>Q300*H300</f>
        <v>130.44888</v>
      </c>
      <c r="S300" s="165">
        <v>0</v>
      </c>
      <c r="T300" s="166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7" t="s">
        <v>208</v>
      </c>
      <c r="AT300" s="167" t="s">
        <v>204</v>
      </c>
      <c r="AU300" s="167" t="s">
        <v>91</v>
      </c>
      <c r="AY300" s="18" t="s">
        <v>203</v>
      </c>
      <c r="BE300" s="168">
        <f>IF(N300="základná",J300,0)</f>
        <v>0</v>
      </c>
      <c r="BF300" s="168">
        <f>IF(N300="znížená",J300,0)</f>
        <v>0</v>
      </c>
      <c r="BG300" s="168">
        <f>IF(N300="zákl. prenesená",J300,0)</f>
        <v>0</v>
      </c>
      <c r="BH300" s="168">
        <f>IF(N300="zníž. prenesená",J300,0)</f>
        <v>0</v>
      </c>
      <c r="BI300" s="168">
        <f>IF(N300="nulová",J300,0)</f>
        <v>0</v>
      </c>
      <c r="BJ300" s="18" t="s">
        <v>91</v>
      </c>
      <c r="BK300" s="168">
        <f>ROUND(I300*H300,2)</f>
        <v>0</v>
      </c>
      <c r="BL300" s="18" t="s">
        <v>208</v>
      </c>
      <c r="BM300" s="167" t="s">
        <v>2715</v>
      </c>
    </row>
    <row r="301" spans="1:65" s="15" customFormat="1">
      <c r="B301" s="194"/>
      <c r="D301" s="178" t="s">
        <v>548</v>
      </c>
      <c r="E301" s="195" t="s">
        <v>1</v>
      </c>
      <c r="F301" s="196" t="s">
        <v>2716</v>
      </c>
      <c r="H301" s="195" t="s">
        <v>1</v>
      </c>
      <c r="I301" s="197"/>
      <c r="L301" s="194"/>
      <c r="M301" s="198"/>
      <c r="N301" s="199"/>
      <c r="O301" s="199"/>
      <c r="P301" s="199"/>
      <c r="Q301" s="199"/>
      <c r="R301" s="199"/>
      <c r="S301" s="199"/>
      <c r="T301" s="200"/>
      <c r="AT301" s="195" t="s">
        <v>548</v>
      </c>
      <c r="AU301" s="195" t="s">
        <v>91</v>
      </c>
      <c r="AV301" s="15" t="s">
        <v>83</v>
      </c>
      <c r="AW301" s="15" t="s">
        <v>30</v>
      </c>
      <c r="AX301" s="15" t="s">
        <v>75</v>
      </c>
      <c r="AY301" s="195" t="s">
        <v>203</v>
      </c>
    </row>
    <row r="302" spans="1:65" s="15" customFormat="1" ht="22.5">
      <c r="B302" s="194"/>
      <c r="D302" s="178" t="s">
        <v>548</v>
      </c>
      <c r="E302" s="195" t="s">
        <v>1</v>
      </c>
      <c r="F302" s="196" t="s">
        <v>2717</v>
      </c>
      <c r="H302" s="195" t="s">
        <v>1</v>
      </c>
      <c r="I302" s="197"/>
      <c r="L302" s="194"/>
      <c r="M302" s="198"/>
      <c r="N302" s="199"/>
      <c r="O302" s="199"/>
      <c r="P302" s="199"/>
      <c r="Q302" s="199"/>
      <c r="R302" s="199"/>
      <c r="S302" s="199"/>
      <c r="T302" s="200"/>
      <c r="AT302" s="195" t="s">
        <v>548</v>
      </c>
      <c r="AU302" s="195" t="s">
        <v>91</v>
      </c>
      <c r="AV302" s="15" t="s">
        <v>83</v>
      </c>
      <c r="AW302" s="15" t="s">
        <v>30</v>
      </c>
      <c r="AX302" s="15" t="s">
        <v>75</v>
      </c>
      <c r="AY302" s="195" t="s">
        <v>203</v>
      </c>
    </row>
    <row r="303" spans="1:65" s="15" customFormat="1">
      <c r="B303" s="194"/>
      <c r="D303" s="178" t="s">
        <v>548</v>
      </c>
      <c r="E303" s="195" t="s">
        <v>1</v>
      </c>
      <c r="F303" s="196" t="s">
        <v>2718</v>
      </c>
      <c r="H303" s="195" t="s">
        <v>1</v>
      </c>
      <c r="I303" s="197"/>
      <c r="L303" s="194"/>
      <c r="M303" s="198"/>
      <c r="N303" s="199"/>
      <c r="O303" s="199"/>
      <c r="P303" s="199"/>
      <c r="Q303" s="199"/>
      <c r="R303" s="199"/>
      <c r="S303" s="199"/>
      <c r="T303" s="200"/>
      <c r="AT303" s="195" t="s">
        <v>548</v>
      </c>
      <c r="AU303" s="195" t="s">
        <v>91</v>
      </c>
      <c r="AV303" s="15" t="s">
        <v>83</v>
      </c>
      <c r="AW303" s="15" t="s">
        <v>30</v>
      </c>
      <c r="AX303" s="15" t="s">
        <v>75</v>
      </c>
      <c r="AY303" s="195" t="s">
        <v>203</v>
      </c>
    </row>
    <row r="304" spans="1:65" s="15" customFormat="1">
      <c r="B304" s="194"/>
      <c r="D304" s="178" t="s">
        <v>548</v>
      </c>
      <c r="E304" s="195" t="s">
        <v>1</v>
      </c>
      <c r="F304" s="196" t="s">
        <v>2719</v>
      </c>
      <c r="H304" s="195" t="s">
        <v>1</v>
      </c>
      <c r="I304" s="197"/>
      <c r="L304" s="194"/>
      <c r="M304" s="198"/>
      <c r="N304" s="199"/>
      <c r="O304" s="199"/>
      <c r="P304" s="199"/>
      <c r="Q304" s="199"/>
      <c r="R304" s="199"/>
      <c r="S304" s="199"/>
      <c r="T304" s="200"/>
      <c r="AT304" s="195" t="s">
        <v>548</v>
      </c>
      <c r="AU304" s="195" t="s">
        <v>91</v>
      </c>
      <c r="AV304" s="15" t="s">
        <v>83</v>
      </c>
      <c r="AW304" s="15" t="s">
        <v>30</v>
      </c>
      <c r="AX304" s="15" t="s">
        <v>75</v>
      </c>
      <c r="AY304" s="195" t="s">
        <v>203</v>
      </c>
    </row>
    <row r="305" spans="1:65" s="13" customFormat="1">
      <c r="B305" s="177"/>
      <c r="D305" s="178" t="s">
        <v>548</v>
      </c>
      <c r="E305" s="179" t="s">
        <v>1</v>
      </c>
      <c r="F305" s="180" t="s">
        <v>2720</v>
      </c>
      <c r="H305" s="181">
        <v>30.6</v>
      </c>
      <c r="I305" s="182"/>
      <c r="L305" s="177"/>
      <c r="M305" s="183"/>
      <c r="N305" s="184"/>
      <c r="O305" s="184"/>
      <c r="P305" s="184"/>
      <c r="Q305" s="184"/>
      <c r="R305" s="184"/>
      <c r="S305" s="184"/>
      <c r="T305" s="185"/>
      <c r="AT305" s="179" t="s">
        <v>548</v>
      </c>
      <c r="AU305" s="179" t="s">
        <v>91</v>
      </c>
      <c r="AV305" s="13" t="s">
        <v>91</v>
      </c>
      <c r="AW305" s="13" t="s">
        <v>30</v>
      </c>
      <c r="AX305" s="13" t="s">
        <v>75</v>
      </c>
      <c r="AY305" s="179" t="s">
        <v>203</v>
      </c>
    </row>
    <row r="306" spans="1:65" s="16" customFormat="1">
      <c r="B306" s="201"/>
      <c r="D306" s="178" t="s">
        <v>548</v>
      </c>
      <c r="E306" s="202" t="s">
        <v>1</v>
      </c>
      <c r="F306" s="203" t="s">
        <v>576</v>
      </c>
      <c r="H306" s="204">
        <v>30.6</v>
      </c>
      <c r="I306" s="205"/>
      <c r="L306" s="201"/>
      <c r="M306" s="206"/>
      <c r="N306" s="207"/>
      <c r="O306" s="207"/>
      <c r="P306" s="207"/>
      <c r="Q306" s="207"/>
      <c r="R306" s="207"/>
      <c r="S306" s="207"/>
      <c r="T306" s="208"/>
      <c r="AT306" s="202" t="s">
        <v>548</v>
      </c>
      <c r="AU306" s="202" t="s">
        <v>91</v>
      </c>
      <c r="AV306" s="16" t="s">
        <v>215</v>
      </c>
      <c r="AW306" s="16" t="s">
        <v>30</v>
      </c>
      <c r="AX306" s="16" t="s">
        <v>75</v>
      </c>
      <c r="AY306" s="202" t="s">
        <v>203</v>
      </c>
    </row>
    <row r="307" spans="1:65" s="13" customFormat="1">
      <c r="B307" s="177"/>
      <c r="D307" s="178" t="s">
        <v>548</v>
      </c>
      <c r="E307" s="179" t="s">
        <v>1</v>
      </c>
      <c r="F307" s="180" t="s">
        <v>2721</v>
      </c>
      <c r="H307" s="181">
        <v>17.850000000000001</v>
      </c>
      <c r="I307" s="182"/>
      <c r="L307" s="177"/>
      <c r="M307" s="183"/>
      <c r="N307" s="184"/>
      <c r="O307" s="184"/>
      <c r="P307" s="184"/>
      <c r="Q307" s="184"/>
      <c r="R307" s="184"/>
      <c r="S307" s="184"/>
      <c r="T307" s="185"/>
      <c r="AT307" s="179" t="s">
        <v>548</v>
      </c>
      <c r="AU307" s="179" t="s">
        <v>91</v>
      </c>
      <c r="AV307" s="13" t="s">
        <v>91</v>
      </c>
      <c r="AW307" s="13" t="s">
        <v>30</v>
      </c>
      <c r="AX307" s="13" t="s">
        <v>75</v>
      </c>
      <c r="AY307" s="179" t="s">
        <v>203</v>
      </c>
    </row>
    <row r="308" spans="1:65" s="16" customFormat="1">
      <c r="B308" s="201"/>
      <c r="D308" s="178" t="s">
        <v>548</v>
      </c>
      <c r="E308" s="202" t="s">
        <v>1</v>
      </c>
      <c r="F308" s="203" t="s">
        <v>576</v>
      </c>
      <c r="H308" s="204">
        <v>17.850000000000001</v>
      </c>
      <c r="I308" s="205"/>
      <c r="L308" s="201"/>
      <c r="M308" s="206"/>
      <c r="N308" s="207"/>
      <c r="O308" s="207"/>
      <c r="P308" s="207"/>
      <c r="Q308" s="207"/>
      <c r="R308" s="207"/>
      <c r="S308" s="207"/>
      <c r="T308" s="208"/>
      <c r="AT308" s="202" t="s">
        <v>548</v>
      </c>
      <c r="AU308" s="202" t="s">
        <v>91</v>
      </c>
      <c r="AV308" s="16" t="s">
        <v>215</v>
      </c>
      <c r="AW308" s="16" t="s">
        <v>30</v>
      </c>
      <c r="AX308" s="16" t="s">
        <v>75</v>
      </c>
      <c r="AY308" s="202" t="s">
        <v>203</v>
      </c>
    </row>
    <row r="309" spans="1:65" s="13" customFormat="1">
      <c r="B309" s="177"/>
      <c r="D309" s="178" t="s">
        <v>548</v>
      </c>
      <c r="E309" s="179" t="s">
        <v>1</v>
      </c>
      <c r="F309" s="180" t="s">
        <v>2722</v>
      </c>
      <c r="H309" s="181">
        <v>2.5619999999999998</v>
      </c>
      <c r="I309" s="182"/>
      <c r="L309" s="177"/>
      <c r="M309" s="183"/>
      <c r="N309" s="184"/>
      <c r="O309" s="184"/>
      <c r="P309" s="184"/>
      <c r="Q309" s="184"/>
      <c r="R309" s="184"/>
      <c r="S309" s="184"/>
      <c r="T309" s="185"/>
      <c r="AT309" s="179" t="s">
        <v>548</v>
      </c>
      <c r="AU309" s="179" t="s">
        <v>91</v>
      </c>
      <c r="AV309" s="13" t="s">
        <v>91</v>
      </c>
      <c r="AW309" s="13" t="s">
        <v>30</v>
      </c>
      <c r="AX309" s="13" t="s">
        <v>75</v>
      </c>
      <c r="AY309" s="179" t="s">
        <v>203</v>
      </c>
    </row>
    <row r="310" spans="1:65" s="13" customFormat="1">
      <c r="B310" s="177"/>
      <c r="D310" s="178" t="s">
        <v>548</v>
      </c>
      <c r="E310" s="179" t="s">
        <v>1</v>
      </c>
      <c r="F310" s="180" t="s">
        <v>2722</v>
      </c>
      <c r="H310" s="181">
        <v>2.5619999999999998</v>
      </c>
      <c r="I310" s="182"/>
      <c r="L310" s="177"/>
      <c r="M310" s="183"/>
      <c r="N310" s="184"/>
      <c r="O310" s="184"/>
      <c r="P310" s="184"/>
      <c r="Q310" s="184"/>
      <c r="R310" s="184"/>
      <c r="S310" s="184"/>
      <c r="T310" s="185"/>
      <c r="AT310" s="179" t="s">
        <v>548</v>
      </c>
      <c r="AU310" s="179" t="s">
        <v>91</v>
      </c>
      <c r="AV310" s="13" t="s">
        <v>91</v>
      </c>
      <c r="AW310" s="13" t="s">
        <v>30</v>
      </c>
      <c r="AX310" s="13" t="s">
        <v>75</v>
      </c>
      <c r="AY310" s="179" t="s">
        <v>203</v>
      </c>
    </row>
    <row r="311" spans="1:65" s="16" customFormat="1">
      <c r="B311" s="201"/>
      <c r="D311" s="178" t="s">
        <v>548</v>
      </c>
      <c r="E311" s="202" t="s">
        <v>1</v>
      </c>
      <c r="F311" s="203" t="s">
        <v>2723</v>
      </c>
      <c r="H311" s="204">
        <v>5.1239999999999997</v>
      </c>
      <c r="I311" s="205"/>
      <c r="L311" s="201"/>
      <c r="M311" s="206"/>
      <c r="N311" s="207"/>
      <c r="O311" s="207"/>
      <c r="P311" s="207"/>
      <c r="Q311" s="207"/>
      <c r="R311" s="207"/>
      <c r="S311" s="207"/>
      <c r="T311" s="208"/>
      <c r="AT311" s="202" t="s">
        <v>548</v>
      </c>
      <c r="AU311" s="202" t="s">
        <v>91</v>
      </c>
      <c r="AV311" s="16" t="s">
        <v>215</v>
      </c>
      <c r="AW311" s="16" t="s">
        <v>30</v>
      </c>
      <c r="AX311" s="16" t="s">
        <v>75</v>
      </c>
      <c r="AY311" s="202" t="s">
        <v>203</v>
      </c>
    </row>
    <row r="312" spans="1:65" s="13" customFormat="1">
      <c r="B312" s="177"/>
      <c r="D312" s="178" t="s">
        <v>548</v>
      </c>
      <c r="E312" s="179" t="s">
        <v>1</v>
      </c>
      <c r="F312" s="180" t="s">
        <v>2724</v>
      </c>
      <c r="H312" s="181">
        <v>0.42599999999999999</v>
      </c>
      <c r="I312" s="182"/>
      <c r="L312" s="177"/>
      <c r="M312" s="183"/>
      <c r="N312" s="184"/>
      <c r="O312" s="184"/>
      <c r="P312" s="184"/>
      <c r="Q312" s="184"/>
      <c r="R312" s="184"/>
      <c r="S312" s="184"/>
      <c r="T312" s="185"/>
      <c r="AT312" s="179" t="s">
        <v>548</v>
      </c>
      <c r="AU312" s="179" t="s">
        <v>91</v>
      </c>
      <c r="AV312" s="13" t="s">
        <v>91</v>
      </c>
      <c r="AW312" s="13" t="s">
        <v>30</v>
      </c>
      <c r="AX312" s="13" t="s">
        <v>75</v>
      </c>
      <c r="AY312" s="179" t="s">
        <v>203</v>
      </c>
    </row>
    <row r="313" spans="1:65" s="14" customFormat="1">
      <c r="B313" s="186"/>
      <c r="D313" s="178" t="s">
        <v>548</v>
      </c>
      <c r="E313" s="187" t="s">
        <v>1</v>
      </c>
      <c r="F313" s="188" t="s">
        <v>2725</v>
      </c>
      <c r="H313" s="189">
        <v>54</v>
      </c>
      <c r="I313" s="190"/>
      <c r="L313" s="186"/>
      <c r="M313" s="191"/>
      <c r="N313" s="192"/>
      <c r="O313" s="192"/>
      <c r="P313" s="192"/>
      <c r="Q313" s="192"/>
      <c r="R313" s="192"/>
      <c r="S313" s="192"/>
      <c r="T313" s="193"/>
      <c r="AT313" s="187" t="s">
        <v>548</v>
      </c>
      <c r="AU313" s="187" t="s">
        <v>91</v>
      </c>
      <c r="AV313" s="14" t="s">
        <v>208</v>
      </c>
      <c r="AW313" s="14" t="s">
        <v>30</v>
      </c>
      <c r="AX313" s="14" t="s">
        <v>83</v>
      </c>
      <c r="AY313" s="187" t="s">
        <v>203</v>
      </c>
    </row>
    <row r="314" spans="1:65" s="2" customFormat="1" ht="24.2" customHeight="1">
      <c r="A314" s="33"/>
      <c r="B314" s="154"/>
      <c r="C314" s="155" t="s">
        <v>321</v>
      </c>
      <c r="D314" s="155" t="s">
        <v>204</v>
      </c>
      <c r="E314" s="156" t="s">
        <v>2726</v>
      </c>
      <c r="F314" s="157" t="s">
        <v>2727</v>
      </c>
      <c r="G314" s="158" t="s">
        <v>221</v>
      </c>
      <c r="H314" s="159">
        <v>365</v>
      </c>
      <c r="I314" s="160"/>
      <c r="J314" s="161">
        <f>ROUND(I314*H314,2)</f>
        <v>0</v>
      </c>
      <c r="K314" s="162"/>
      <c r="L314" s="34"/>
      <c r="M314" s="163" t="s">
        <v>1</v>
      </c>
      <c r="N314" s="164" t="s">
        <v>41</v>
      </c>
      <c r="O314" s="62"/>
      <c r="P314" s="165">
        <f>O314*H314</f>
        <v>0</v>
      </c>
      <c r="Q314" s="165">
        <v>5.0000000000000001E-4</v>
      </c>
      <c r="R314" s="165">
        <f>Q314*H314</f>
        <v>0.1825</v>
      </c>
      <c r="S314" s="165">
        <v>0</v>
      </c>
      <c r="T314" s="166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7" t="s">
        <v>208</v>
      </c>
      <c r="AT314" s="167" t="s">
        <v>204</v>
      </c>
      <c r="AU314" s="167" t="s">
        <v>91</v>
      </c>
      <c r="AY314" s="18" t="s">
        <v>203</v>
      </c>
      <c r="BE314" s="168">
        <f>IF(N314="základná",J314,0)</f>
        <v>0</v>
      </c>
      <c r="BF314" s="168">
        <f>IF(N314="znížená",J314,0)</f>
        <v>0</v>
      </c>
      <c r="BG314" s="168">
        <f>IF(N314="zákl. prenesená",J314,0)</f>
        <v>0</v>
      </c>
      <c r="BH314" s="168">
        <f>IF(N314="zníž. prenesená",J314,0)</f>
        <v>0</v>
      </c>
      <c r="BI314" s="168">
        <f>IF(N314="nulová",J314,0)</f>
        <v>0</v>
      </c>
      <c r="BJ314" s="18" t="s">
        <v>91</v>
      </c>
      <c r="BK314" s="168">
        <f>ROUND(I314*H314,2)</f>
        <v>0</v>
      </c>
      <c r="BL314" s="18" t="s">
        <v>208</v>
      </c>
      <c r="BM314" s="167" t="s">
        <v>2728</v>
      </c>
    </row>
    <row r="315" spans="1:65" s="15" customFormat="1">
      <c r="B315" s="194"/>
      <c r="D315" s="178" t="s">
        <v>548</v>
      </c>
      <c r="E315" s="195" t="s">
        <v>1</v>
      </c>
      <c r="F315" s="196" t="s">
        <v>2716</v>
      </c>
      <c r="H315" s="195" t="s">
        <v>1</v>
      </c>
      <c r="I315" s="197"/>
      <c r="L315" s="194"/>
      <c r="M315" s="198"/>
      <c r="N315" s="199"/>
      <c r="O315" s="199"/>
      <c r="P315" s="199"/>
      <c r="Q315" s="199"/>
      <c r="R315" s="199"/>
      <c r="S315" s="199"/>
      <c r="T315" s="200"/>
      <c r="AT315" s="195" t="s">
        <v>548</v>
      </c>
      <c r="AU315" s="195" t="s">
        <v>91</v>
      </c>
      <c r="AV315" s="15" t="s">
        <v>83</v>
      </c>
      <c r="AW315" s="15" t="s">
        <v>30</v>
      </c>
      <c r="AX315" s="15" t="s">
        <v>75</v>
      </c>
      <c r="AY315" s="195" t="s">
        <v>203</v>
      </c>
    </row>
    <row r="316" spans="1:65" s="15" customFormat="1" ht="22.5">
      <c r="B316" s="194"/>
      <c r="D316" s="178" t="s">
        <v>548</v>
      </c>
      <c r="E316" s="195" t="s">
        <v>1</v>
      </c>
      <c r="F316" s="196" t="s">
        <v>2717</v>
      </c>
      <c r="H316" s="195" t="s">
        <v>1</v>
      </c>
      <c r="I316" s="197"/>
      <c r="L316" s="194"/>
      <c r="M316" s="198"/>
      <c r="N316" s="199"/>
      <c r="O316" s="199"/>
      <c r="P316" s="199"/>
      <c r="Q316" s="199"/>
      <c r="R316" s="199"/>
      <c r="S316" s="199"/>
      <c r="T316" s="200"/>
      <c r="AT316" s="195" t="s">
        <v>548</v>
      </c>
      <c r="AU316" s="195" t="s">
        <v>91</v>
      </c>
      <c r="AV316" s="15" t="s">
        <v>83</v>
      </c>
      <c r="AW316" s="15" t="s">
        <v>30</v>
      </c>
      <c r="AX316" s="15" t="s">
        <v>75</v>
      </c>
      <c r="AY316" s="195" t="s">
        <v>203</v>
      </c>
    </row>
    <row r="317" spans="1:65" s="15" customFormat="1">
      <c r="B317" s="194"/>
      <c r="D317" s="178" t="s">
        <v>548</v>
      </c>
      <c r="E317" s="195" t="s">
        <v>1</v>
      </c>
      <c r="F317" s="196" t="s">
        <v>2719</v>
      </c>
      <c r="H317" s="195" t="s">
        <v>1</v>
      </c>
      <c r="I317" s="197"/>
      <c r="L317" s="194"/>
      <c r="M317" s="198"/>
      <c r="N317" s="199"/>
      <c r="O317" s="199"/>
      <c r="P317" s="199"/>
      <c r="Q317" s="199"/>
      <c r="R317" s="199"/>
      <c r="S317" s="199"/>
      <c r="T317" s="200"/>
      <c r="AT317" s="195" t="s">
        <v>548</v>
      </c>
      <c r="AU317" s="195" t="s">
        <v>91</v>
      </c>
      <c r="AV317" s="15" t="s">
        <v>83</v>
      </c>
      <c r="AW317" s="15" t="s">
        <v>30</v>
      </c>
      <c r="AX317" s="15" t="s">
        <v>75</v>
      </c>
      <c r="AY317" s="195" t="s">
        <v>203</v>
      </c>
    </row>
    <row r="318" spans="1:65" s="13" customFormat="1">
      <c r="B318" s="177"/>
      <c r="D318" s="178" t="s">
        <v>548</v>
      </c>
      <c r="E318" s="179" t="s">
        <v>1</v>
      </c>
      <c r="F318" s="180" t="s">
        <v>2729</v>
      </c>
      <c r="H318" s="181">
        <v>204</v>
      </c>
      <c r="I318" s="182"/>
      <c r="L318" s="177"/>
      <c r="M318" s="183"/>
      <c r="N318" s="184"/>
      <c r="O318" s="184"/>
      <c r="P318" s="184"/>
      <c r="Q318" s="184"/>
      <c r="R318" s="184"/>
      <c r="S318" s="184"/>
      <c r="T318" s="185"/>
      <c r="AT318" s="179" t="s">
        <v>548</v>
      </c>
      <c r="AU318" s="179" t="s">
        <v>91</v>
      </c>
      <c r="AV318" s="13" t="s">
        <v>91</v>
      </c>
      <c r="AW318" s="13" t="s">
        <v>30</v>
      </c>
      <c r="AX318" s="13" t="s">
        <v>75</v>
      </c>
      <c r="AY318" s="179" t="s">
        <v>203</v>
      </c>
    </row>
    <row r="319" spans="1:65" s="16" customFormat="1">
      <c r="B319" s="201"/>
      <c r="D319" s="178" t="s">
        <v>548</v>
      </c>
      <c r="E319" s="202" t="s">
        <v>1</v>
      </c>
      <c r="F319" s="203" t="s">
        <v>576</v>
      </c>
      <c r="H319" s="204">
        <v>204</v>
      </c>
      <c r="I319" s="205"/>
      <c r="L319" s="201"/>
      <c r="M319" s="206"/>
      <c r="N319" s="207"/>
      <c r="O319" s="207"/>
      <c r="P319" s="207"/>
      <c r="Q319" s="207"/>
      <c r="R319" s="207"/>
      <c r="S319" s="207"/>
      <c r="T319" s="208"/>
      <c r="AT319" s="202" t="s">
        <v>548</v>
      </c>
      <c r="AU319" s="202" t="s">
        <v>91</v>
      </c>
      <c r="AV319" s="16" t="s">
        <v>215</v>
      </c>
      <c r="AW319" s="16" t="s">
        <v>30</v>
      </c>
      <c r="AX319" s="16" t="s">
        <v>75</v>
      </c>
      <c r="AY319" s="202" t="s">
        <v>203</v>
      </c>
    </row>
    <row r="320" spans="1:65" s="15" customFormat="1">
      <c r="B320" s="194"/>
      <c r="D320" s="178" t="s">
        <v>548</v>
      </c>
      <c r="E320" s="195" t="s">
        <v>1</v>
      </c>
      <c r="F320" s="196" t="s">
        <v>2730</v>
      </c>
      <c r="H320" s="195" t="s">
        <v>1</v>
      </c>
      <c r="I320" s="197"/>
      <c r="L320" s="194"/>
      <c r="M320" s="198"/>
      <c r="N320" s="199"/>
      <c r="O320" s="199"/>
      <c r="P320" s="199"/>
      <c r="Q320" s="199"/>
      <c r="R320" s="199"/>
      <c r="S320" s="199"/>
      <c r="T320" s="200"/>
      <c r="AT320" s="195" t="s">
        <v>548</v>
      </c>
      <c r="AU320" s="195" t="s">
        <v>91</v>
      </c>
      <c r="AV320" s="15" t="s">
        <v>83</v>
      </c>
      <c r="AW320" s="15" t="s">
        <v>30</v>
      </c>
      <c r="AX320" s="15" t="s">
        <v>75</v>
      </c>
      <c r="AY320" s="195" t="s">
        <v>203</v>
      </c>
    </row>
    <row r="321" spans="1:65" s="13" customFormat="1">
      <c r="B321" s="177"/>
      <c r="D321" s="178" t="s">
        <v>548</v>
      </c>
      <c r="E321" s="179" t="s">
        <v>1</v>
      </c>
      <c r="F321" s="180" t="s">
        <v>2731</v>
      </c>
      <c r="H321" s="181">
        <v>119</v>
      </c>
      <c r="I321" s="182"/>
      <c r="L321" s="177"/>
      <c r="M321" s="183"/>
      <c r="N321" s="184"/>
      <c r="O321" s="184"/>
      <c r="P321" s="184"/>
      <c r="Q321" s="184"/>
      <c r="R321" s="184"/>
      <c r="S321" s="184"/>
      <c r="T321" s="185"/>
      <c r="AT321" s="179" t="s">
        <v>548</v>
      </c>
      <c r="AU321" s="179" t="s">
        <v>91</v>
      </c>
      <c r="AV321" s="13" t="s">
        <v>91</v>
      </c>
      <c r="AW321" s="13" t="s">
        <v>30</v>
      </c>
      <c r="AX321" s="13" t="s">
        <v>75</v>
      </c>
      <c r="AY321" s="179" t="s">
        <v>203</v>
      </c>
    </row>
    <row r="322" spans="1:65" s="16" customFormat="1">
      <c r="B322" s="201"/>
      <c r="D322" s="178" t="s">
        <v>548</v>
      </c>
      <c r="E322" s="202" t="s">
        <v>1</v>
      </c>
      <c r="F322" s="203" t="s">
        <v>576</v>
      </c>
      <c r="H322" s="204">
        <v>119</v>
      </c>
      <c r="I322" s="205"/>
      <c r="L322" s="201"/>
      <c r="M322" s="206"/>
      <c r="N322" s="207"/>
      <c r="O322" s="207"/>
      <c r="P322" s="207"/>
      <c r="Q322" s="207"/>
      <c r="R322" s="207"/>
      <c r="S322" s="207"/>
      <c r="T322" s="208"/>
      <c r="AT322" s="202" t="s">
        <v>548</v>
      </c>
      <c r="AU322" s="202" t="s">
        <v>91</v>
      </c>
      <c r="AV322" s="16" t="s">
        <v>215</v>
      </c>
      <c r="AW322" s="16" t="s">
        <v>30</v>
      </c>
      <c r="AX322" s="16" t="s">
        <v>75</v>
      </c>
      <c r="AY322" s="202" t="s">
        <v>203</v>
      </c>
    </row>
    <row r="323" spans="1:65" s="13" customFormat="1">
      <c r="B323" s="177"/>
      <c r="D323" s="178" t="s">
        <v>548</v>
      </c>
      <c r="E323" s="179" t="s">
        <v>1</v>
      </c>
      <c r="F323" s="180" t="s">
        <v>2732</v>
      </c>
      <c r="H323" s="181">
        <v>21</v>
      </c>
      <c r="I323" s="182"/>
      <c r="L323" s="177"/>
      <c r="M323" s="183"/>
      <c r="N323" s="184"/>
      <c r="O323" s="184"/>
      <c r="P323" s="184"/>
      <c r="Q323" s="184"/>
      <c r="R323" s="184"/>
      <c r="S323" s="184"/>
      <c r="T323" s="185"/>
      <c r="AT323" s="179" t="s">
        <v>548</v>
      </c>
      <c r="AU323" s="179" t="s">
        <v>91</v>
      </c>
      <c r="AV323" s="13" t="s">
        <v>91</v>
      </c>
      <c r="AW323" s="13" t="s">
        <v>30</v>
      </c>
      <c r="AX323" s="13" t="s">
        <v>75</v>
      </c>
      <c r="AY323" s="179" t="s">
        <v>203</v>
      </c>
    </row>
    <row r="324" spans="1:65" s="13" customFormat="1">
      <c r="B324" s="177"/>
      <c r="D324" s="178" t="s">
        <v>548</v>
      </c>
      <c r="E324" s="179" t="s">
        <v>1</v>
      </c>
      <c r="F324" s="180" t="s">
        <v>2732</v>
      </c>
      <c r="H324" s="181">
        <v>21</v>
      </c>
      <c r="I324" s="182"/>
      <c r="L324" s="177"/>
      <c r="M324" s="183"/>
      <c r="N324" s="184"/>
      <c r="O324" s="184"/>
      <c r="P324" s="184"/>
      <c r="Q324" s="184"/>
      <c r="R324" s="184"/>
      <c r="S324" s="184"/>
      <c r="T324" s="185"/>
      <c r="AT324" s="179" t="s">
        <v>548</v>
      </c>
      <c r="AU324" s="179" t="s">
        <v>91</v>
      </c>
      <c r="AV324" s="13" t="s">
        <v>91</v>
      </c>
      <c r="AW324" s="13" t="s">
        <v>30</v>
      </c>
      <c r="AX324" s="13" t="s">
        <v>75</v>
      </c>
      <c r="AY324" s="179" t="s">
        <v>203</v>
      </c>
    </row>
    <row r="325" spans="1:65" s="16" customFormat="1">
      <c r="B325" s="201"/>
      <c r="D325" s="178" t="s">
        <v>548</v>
      </c>
      <c r="E325" s="202" t="s">
        <v>1</v>
      </c>
      <c r="F325" s="203" t="s">
        <v>2733</v>
      </c>
      <c r="H325" s="204">
        <v>42</v>
      </c>
      <c r="I325" s="205"/>
      <c r="L325" s="201"/>
      <c r="M325" s="206"/>
      <c r="N325" s="207"/>
      <c r="O325" s="207"/>
      <c r="P325" s="207"/>
      <c r="Q325" s="207"/>
      <c r="R325" s="207"/>
      <c r="S325" s="207"/>
      <c r="T325" s="208"/>
      <c r="AT325" s="202" t="s">
        <v>548</v>
      </c>
      <c r="AU325" s="202" t="s">
        <v>91</v>
      </c>
      <c r="AV325" s="16" t="s">
        <v>215</v>
      </c>
      <c r="AW325" s="16" t="s">
        <v>30</v>
      </c>
      <c r="AX325" s="16" t="s">
        <v>75</v>
      </c>
      <c r="AY325" s="202" t="s">
        <v>203</v>
      </c>
    </row>
    <row r="326" spans="1:65" s="14" customFormat="1">
      <c r="B326" s="186"/>
      <c r="D326" s="178" t="s">
        <v>548</v>
      </c>
      <c r="E326" s="187" t="s">
        <v>1</v>
      </c>
      <c r="F326" s="188" t="s">
        <v>2725</v>
      </c>
      <c r="H326" s="189">
        <v>365</v>
      </c>
      <c r="I326" s="190"/>
      <c r="L326" s="186"/>
      <c r="M326" s="191"/>
      <c r="N326" s="192"/>
      <c r="O326" s="192"/>
      <c r="P326" s="192"/>
      <c r="Q326" s="192"/>
      <c r="R326" s="192"/>
      <c r="S326" s="192"/>
      <c r="T326" s="193"/>
      <c r="AT326" s="187" t="s">
        <v>548</v>
      </c>
      <c r="AU326" s="187" t="s">
        <v>91</v>
      </c>
      <c r="AV326" s="14" t="s">
        <v>208</v>
      </c>
      <c r="AW326" s="14" t="s">
        <v>30</v>
      </c>
      <c r="AX326" s="14" t="s">
        <v>83</v>
      </c>
      <c r="AY326" s="187" t="s">
        <v>203</v>
      </c>
    </row>
    <row r="327" spans="1:65" s="2" customFormat="1" ht="24.2" customHeight="1">
      <c r="A327" s="33"/>
      <c r="B327" s="154"/>
      <c r="C327" s="155" t="s">
        <v>262</v>
      </c>
      <c r="D327" s="155" t="s">
        <v>204</v>
      </c>
      <c r="E327" s="156" t="s">
        <v>2734</v>
      </c>
      <c r="F327" s="157" t="s">
        <v>2735</v>
      </c>
      <c r="G327" s="158" t="s">
        <v>221</v>
      </c>
      <c r="H327" s="159">
        <v>365</v>
      </c>
      <c r="I327" s="160"/>
      <c r="J327" s="161">
        <f>ROUND(I327*H327,2)</f>
        <v>0</v>
      </c>
      <c r="K327" s="162"/>
      <c r="L327" s="34"/>
      <c r="M327" s="163" t="s">
        <v>1</v>
      </c>
      <c r="N327" s="164" t="s">
        <v>41</v>
      </c>
      <c r="O327" s="62"/>
      <c r="P327" s="165">
        <f>O327*H327</f>
        <v>0</v>
      </c>
      <c r="Q327" s="165">
        <v>0</v>
      </c>
      <c r="R327" s="165">
        <f>Q327*H327</f>
        <v>0</v>
      </c>
      <c r="S327" s="165">
        <v>0</v>
      </c>
      <c r="T327" s="166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7" t="s">
        <v>208</v>
      </c>
      <c r="AT327" s="167" t="s">
        <v>204</v>
      </c>
      <c r="AU327" s="167" t="s">
        <v>91</v>
      </c>
      <c r="AY327" s="18" t="s">
        <v>203</v>
      </c>
      <c r="BE327" s="168">
        <f>IF(N327="základná",J327,0)</f>
        <v>0</v>
      </c>
      <c r="BF327" s="168">
        <f>IF(N327="znížená",J327,0)</f>
        <v>0</v>
      </c>
      <c r="BG327" s="168">
        <f>IF(N327="zákl. prenesená",J327,0)</f>
        <v>0</v>
      </c>
      <c r="BH327" s="168">
        <f>IF(N327="zníž. prenesená",J327,0)</f>
        <v>0</v>
      </c>
      <c r="BI327" s="168">
        <f>IF(N327="nulová",J327,0)</f>
        <v>0</v>
      </c>
      <c r="BJ327" s="18" t="s">
        <v>91</v>
      </c>
      <c r="BK327" s="168">
        <f>ROUND(I327*H327,2)</f>
        <v>0</v>
      </c>
      <c r="BL327" s="18" t="s">
        <v>208</v>
      </c>
      <c r="BM327" s="167" t="s">
        <v>2736</v>
      </c>
    </row>
    <row r="328" spans="1:65" s="13" customFormat="1">
      <c r="B328" s="177"/>
      <c r="D328" s="178" t="s">
        <v>548</v>
      </c>
      <c r="E328" s="179" t="s">
        <v>1</v>
      </c>
      <c r="F328" s="180" t="s">
        <v>2737</v>
      </c>
      <c r="H328" s="181">
        <v>365</v>
      </c>
      <c r="I328" s="182"/>
      <c r="L328" s="177"/>
      <c r="M328" s="183"/>
      <c r="N328" s="184"/>
      <c r="O328" s="184"/>
      <c r="P328" s="184"/>
      <c r="Q328" s="184"/>
      <c r="R328" s="184"/>
      <c r="S328" s="184"/>
      <c r="T328" s="185"/>
      <c r="AT328" s="179" t="s">
        <v>548</v>
      </c>
      <c r="AU328" s="179" t="s">
        <v>91</v>
      </c>
      <c r="AV328" s="13" t="s">
        <v>91</v>
      </c>
      <c r="AW328" s="13" t="s">
        <v>30</v>
      </c>
      <c r="AX328" s="13" t="s">
        <v>75</v>
      </c>
      <c r="AY328" s="179" t="s">
        <v>203</v>
      </c>
    </row>
    <row r="329" spans="1:65" s="14" customFormat="1">
      <c r="B329" s="186"/>
      <c r="D329" s="178" t="s">
        <v>548</v>
      </c>
      <c r="E329" s="187" t="s">
        <v>1</v>
      </c>
      <c r="F329" s="188" t="s">
        <v>550</v>
      </c>
      <c r="H329" s="189">
        <v>365</v>
      </c>
      <c r="I329" s="190"/>
      <c r="L329" s="186"/>
      <c r="M329" s="191"/>
      <c r="N329" s="192"/>
      <c r="O329" s="192"/>
      <c r="P329" s="192"/>
      <c r="Q329" s="192"/>
      <c r="R329" s="192"/>
      <c r="S329" s="192"/>
      <c r="T329" s="193"/>
      <c r="AT329" s="187" t="s">
        <v>548</v>
      </c>
      <c r="AU329" s="187" t="s">
        <v>91</v>
      </c>
      <c r="AV329" s="14" t="s">
        <v>208</v>
      </c>
      <c r="AW329" s="14" t="s">
        <v>30</v>
      </c>
      <c r="AX329" s="14" t="s">
        <v>83</v>
      </c>
      <c r="AY329" s="187" t="s">
        <v>203</v>
      </c>
    </row>
    <row r="330" spans="1:65" s="2" customFormat="1" ht="24.2" customHeight="1">
      <c r="A330" s="33"/>
      <c r="B330" s="154"/>
      <c r="C330" s="155" t="s">
        <v>328</v>
      </c>
      <c r="D330" s="155" t="s">
        <v>204</v>
      </c>
      <c r="E330" s="156" t="s">
        <v>2738</v>
      </c>
      <c r="F330" s="157" t="s">
        <v>2739</v>
      </c>
      <c r="G330" s="158" t="s">
        <v>249</v>
      </c>
      <c r="H330" s="159">
        <v>1.452</v>
      </c>
      <c r="I330" s="160"/>
      <c r="J330" s="161">
        <f>ROUND(I330*H330,2)</f>
        <v>0</v>
      </c>
      <c r="K330" s="162"/>
      <c r="L330" s="34"/>
      <c r="M330" s="163" t="s">
        <v>1</v>
      </c>
      <c r="N330" s="164" t="s">
        <v>41</v>
      </c>
      <c r="O330" s="62"/>
      <c r="P330" s="165">
        <f>O330*H330</f>
        <v>0</v>
      </c>
      <c r="Q330" s="165">
        <v>1.01895</v>
      </c>
      <c r="R330" s="165">
        <f>Q330*H330</f>
        <v>1.4795153999999999</v>
      </c>
      <c r="S330" s="165">
        <v>0</v>
      </c>
      <c r="T330" s="166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7" t="s">
        <v>208</v>
      </c>
      <c r="AT330" s="167" t="s">
        <v>204</v>
      </c>
      <c r="AU330" s="167" t="s">
        <v>91</v>
      </c>
      <c r="AY330" s="18" t="s">
        <v>203</v>
      </c>
      <c r="BE330" s="168">
        <f>IF(N330="základná",J330,0)</f>
        <v>0</v>
      </c>
      <c r="BF330" s="168">
        <f>IF(N330="znížená",J330,0)</f>
        <v>0</v>
      </c>
      <c r="BG330" s="168">
        <f>IF(N330="zákl. prenesená",J330,0)</f>
        <v>0</v>
      </c>
      <c r="BH330" s="168">
        <f>IF(N330="zníž. prenesená",J330,0)</f>
        <v>0</v>
      </c>
      <c r="BI330" s="168">
        <f>IF(N330="nulová",J330,0)</f>
        <v>0</v>
      </c>
      <c r="BJ330" s="18" t="s">
        <v>91</v>
      </c>
      <c r="BK330" s="168">
        <f>ROUND(I330*H330,2)</f>
        <v>0</v>
      </c>
      <c r="BL330" s="18" t="s">
        <v>208</v>
      </c>
      <c r="BM330" s="167" t="s">
        <v>2740</v>
      </c>
    </row>
    <row r="331" spans="1:65" s="15" customFormat="1">
      <c r="B331" s="194"/>
      <c r="D331" s="178" t="s">
        <v>548</v>
      </c>
      <c r="E331" s="195" t="s">
        <v>1</v>
      </c>
      <c r="F331" s="196" t="s">
        <v>2741</v>
      </c>
      <c r="H331" s="195" t="s">
        <v>1</v>
      </c>
      <c r="I331" s="197"/>
      <c r="L331" s="194"/>
      <c r="M331" s="198"/>
      <c r="N331" s="199"/>
      <c r="O331" s="199"/>
      <c r="P331" s="199"/>
      <c r="Q331" s="199"/>
      <c r="R331" s="199"/>
      <c r="S331" s="199"/>
      <c r="T331" s="200"/>
      <c r="AT331" s="195" t="s">
        <v>548</v>
      </c>
      <c r="AU331" s="195" t="s">
        <v>91</v>
      </c>
      <c r="AV331" s="15" t="s">
        <v>83</v>
      </c>
      <c r="AW331" s="15" t="s">
        <v>30</v>
      </c>
      <c r="AX331" s="15" t="s">
        <v>75</v>
      </c>
      <c r="AY331" s="195" t="s">
        <v>203</v>
      </c>
    </row>
    <row r="332" spans="1:65" s="13" customFormat="1">
      <c r="B332" s="177"/>
      <c r="D332" s="178" t="s">
        <v>548</v>
      </c>
      <c r="E332" s="179" t="s">
        <v>1</v>
      </c>
      <c r="F332" s="180" t="s">
        <v>2742</v>
      </c>
      <c r="H332" s="181">
        <v>1.452</v>
      </c>
      <c r="I332" s="182"/>
      <c r="L332" s="177"/>
      <c r="M332" s="183"/>
      <c r="N332" s="184"/>
      <c r="O332" s="184"/>
      <c r="P332" s="184"/>
      <c r="Q332" s="184"/>
      <c r="R332" s="184"/>
      <c r="S332" s="184"/>
      <c r="T332" s="185"/>
      <c r="AT332" s="179" t="s">
        <v>548</v>
      </c>
      <c r="AU332" s="179" t="s">
        <v>91</v>
      </c>
      <c r="AV332" s="13" t="s">
        <v>91</v>
      </c>
      <c r="AW332" s="13" t="s">
        <v>30</v>
      </c>
      <c r="AX332" s="13" t="s">
        <v>75</v>
      </c>
      <c r="AY332" s="179" t="s">
        <v>203</v>
      </c>
    </row>
    <row r="333" spans="1:65" s="14" customFormat="1">
      <c r="B333" s="186"/>
      <c r="D333" s="178" t="s">
        <v>548</v>
      </c>
      <c r="E333" s="187" t="s">
        <v>1</v>
      </c>
      <c r="F333" s="188" t="s">
        <v>2743</v>
      </c>
      <c r="H333" s="189">
        <v>1.452</v>
      </c>
      <c r="I333" s="190"/>
      <c r="L333" s="186"/>
      <c r="M333" s="191"/>
      <c r="N333" s="192"/>
      <c r="O333" s="192"/>
      <c r="P333" s="192"/>
      <c r="Q333" s="192"/>
      <c r="R333" s="192"/>
      <c r="S333" s="192"/>
      <c r="T333" s="193"/>
      <c r="AT333" s="187" t="s">
        <v>548</v>
      </c>
      <c r="AU333" s="187" t="s">
        <v>91</v>
      </c>
      <c r="AV333" s="14" t="s">
        <v>208</v>
      </c>
      <c r="AW333" s="14" t="s">
        <v>30</v>
      </c>
      <c r="AX333" s="14" t="s">
        <v>83</v>
      </c>
      <c r="AY333" s="187" t="s">
        <v>203</v>
      </c>
    </row>
    <row r="334" spans="1:65" s="12" customFormat="1" ht="22.9" customHeight="1">
      <c r="B334" s="143"/>
      <c r="D334" s="144" t="s">
        <v>74</v>
      </c>
      <c r="E334" s="169" t="s">
        <v>215</v>
      </c>
      <c r="F334" s="169" t="s">
        <v>832</v>
      </c>
      <c r="I334" s="146"/>
      <c r="J334" s="170">
        <f>BK334</f>
        <v>0</v>
      </c>
      <c r="L334" s="143"/>
      <c r="M334" s="148"/>
      <c r="N334" s="149"/>
      <c r="O334" s="149"/>
      <c r="P334" s="150">
        <f>SUM(P335:P345)</f>
        <v>0</v>
      </c>
      <c r="Q334" s="149"/>
      <c r="R334" s="150">
        <f>SUM(R335:R345)</f>
        <v>1.75932</v>
      </c>
      <c r="S334" s="149"/>
      <c r="T334" s="151">
        <f>SUM(T335:T345)</f>
        <v>0</v>
      </c>
      <c r="AR334" s="144" t="s">
        <v>83</v>
      </c>
      <c r="AT334" s="152" t="s">
        <v>74</v>
      </c>
      <c r="AU334" s="152" t="s">
        <v>83</v>
      </c>
      <c r="AY334" s="144" t="s">
        <v>203</v>
      </c>
      <c r="BK334" s="153">
        <f>SUM(BK335:BK345)</f>
        <v>0</v>
      </c>
    </row>
    <row r="335" spans="1:65" s="2" customFormat="1" ht="24.2" customHeight="1">
      <c r="A335" s="33"/>
      <c r="B335" s="154"/>
      <c r="C335" s="155" t="s">
        <v>265</v>
      </c>
      <c r="D335" s="155" t="s">
        <v>204</v>
      </c>
      <c r="E335" s="156" t="s">
        <v>2744</v>
      </c>
      <c r="F335" s="157" t="s">
        <v>2745</v>
      </c>
      <c r="G335" s="158" t="s">
        <v>340</v>
      </c>
      <c r="H335" s="159">
        <v>4</v>
      </c>
      <c r="I335" s="160"/>
      <c r="J335" s="161">
        <f>ROUND(I335*H335,2)</f>
        <v>0</v>
      </c>
      <c r="K335" s="162"/>
      <c r="L335" s="34"/>
      <c r="M335" s="163" t="s">
        <v>1</v>
      </c>
      <c r="N335" s="164" t="s">
        <v>41</v>
      </c>
      <c r="O335" s="62"/>
      <c r="P335" s="165">
        <f>O335*H335</f>
        <v>0</v>
      </c>
      <c r="Q335" s="165">
        <v>0.22183</v>
      </c>
      <c r="R335" s="165">
        <f>Q335*H335</f>
        <v>0.88732</v>
      </c>
      <c r="S335" s="165">
        <v>0</v>
      </c>
      <c r="T335" s="166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7" t="s">
        <v>208</v>
      </c>
      <c r="AT335" s="167" t="s">
        <v>204</v>
      </c>
      <c r="AU335" s="167" t="s">
        <v>91</v>
      </c>
      <c r="AY335" s="18" t="s">
        <v>203</v>
      </c>
      <c r="BE335" s="168">
        <f>IF(N335="základná",J335,0)</f>
        <v>0</v>
      </c>
      <c r="BF335" s="168">
        <f>IF(N335="znížená",J335,0)</f>
        <v>0</v>
      </c>
      <c r="BG335" s="168">
        <f>IF(N335="zákl. prenesená",J335,0)</f>
        <v>0</v>
      </c>
      <c r="BH335" s="168">
        <f>IF(N335="zníž. prenesená",J335,0)</f>
        <v>0</v>
      </c>
      <c r="BI335" s="168">
        <f>IF(N335="nulová",J335,0)</f>
        <v>0</v>
      </c>
      <c r="BJ335" s="18" t="s">
        <v>91</v>
      </c>
      <c r="BK335" s="168">
        <f>ROUND(I335*H335,2)</f>
        <v>0</v>
      </c>
      <c r="BL335" s="18" t="s">
        <v>208</v>
      </c>
      <c r="BM335" s="167" t="s">
        <v>2746</v>
      </c>
    </row>
    <row r="336" spans="1:65" s="15" customFormat="1">
      <c r="B336" s="194"/>
      <c r="D336" s="178" t="s">
        <v>548</v>
      </c>
      <c r="E336" s="195" t="s">
        <v>1</v>
      </c>
      <c r="F336" s="196" t="s">
        <v>2747</v>
      </c>
      <c r="H336" s="195" t="s">
        <v>1</v>
      </c>
      <c r="I336" s="197"/>
      <c r="L336" s="194"/>
      <c r="M336" s="198"/>
      <c r="N336" s="199"/>
      <c r="O336" s="199"/>
      <c r="P336" s="199"/>
      <c r="Q336" s="199"/>
      <c r="R336" s="199"/>
      <c r="S336" s="199"/>
      <c r="T336" s="200"/>
      <c r="AT336" s="195" t="s">
        <v>548</v>
      </c>
      <c r="AU336" s="195" t="s">
        <v>91</v>
      </c>
      <c r="AV336" s="15" t="s">
        <v>83</v>
      </c>
      <c r="AW336" s="15" t="s">
        <v>30</v>
      </c>
      <c r="AX336" s="15" t="s">
        <v>75</v>
      </c>
      <c r="AY336" s="195" t="s">
        <v>203</v>
      </c>
    </row>
    <row r="337" spans="1:65" s="15" customFormat="1">
      <c r="B337" s="194"/>
      <c r="D337" s="178" t="s">
        <v>548</v>
      </c>
      <c r="E337" s="195" t="s">
        <v>1</v>
      </c>
      <c r="F337" s="196" t="s">
        <v>2748</v>
      </c>
      <c r="H337" s="195" t="s">
        <v>1</v>
      </c>
      <c r="I337" s="197"/>
      <c r="L337" s="194"/>
      <c r="M337" s="198"/>
      <c r="N337" s="199"/>
      <c r="O337" s="199"/>
      <c r="P337" s="199"/>
      <c r="Q337" s="199"/>
      <c r="R337" s="199"/>
      <c r="S337" s="199"/>
      <c r="T337" s="200"/>
      <c r="AT337" s="195" t="s">
        <v>548</v>
      </c>
      <c r="AU337" s="195" t="s">
        <v>91</v>
      </c>
      <c r="AV337" s="15" t="s">
        <v>83</v>
      </c>
      <c r="AW337" s="15" t="s">
        <v>30</v>
      </c>
      <c r="AX337" s="15" t="s">
        <v>75</v>
      </c>
      <c r="AY337" s="195" t="s">
        <v>203</v>
      </c>
    </row>
    <row r="338" spans="1:65" s="13" customFormat="1">
      <c r="B338" s="177"/>
      <c r="D338" s="178" t="s">
        <v>548</v>
      </c>
      <c r="E338" s="179" t="s">
        <v>1</v>
      </c>
      <c r="F338" s="180" t="s">
        <v>208</v>
      </c>
      <c r="H338" s="181">
        <v>4</v>
      </c>
      <c r="I338" s="182"/>
      <c r="L338" s="177"/>
      <c r="M338" s="183"/>
      <c r="N338" s="184"/>
      <c r="O338" s="184"/>
      <c r="P338" s="184"/>
      <c r="Q338" s="184"/>
      <c r="R338" s="184"/>
      <c r="S338" s="184"/>
      <c r="T338" s="185"/>
      <c r="AT338" s="179" t="s">
        <v>548</v>
      </c>
      <c r="AU338" s="179" t="s">
        <v>91</v>
      </c>
      <c r="AV338" s="13" t="s">
        <v>91</v>
      </c>
      <c r="AW338" s="13" t="s">
        <v>30</v>
      </c>
      <c r="AX338" s="13" t="s">
        <v>75</v>
      </c>
      <c r="AY338" s="179" t="s">
        <v>203</v>
      </c>
    </row>
    <row r="339" spans="1:65" s="14" customFormat="1">
      <c r="B339" s="186"/>
      <c r="D339" s="178" t="s">
        <v>548</v>
      </c>
      <c r="E339" s="187" t="s">
        <v>1</v>
      </c>
      <c r="F339" s="188" t="s">
        <v>550</v>
      </c>
      <c r="H339" s="189">
        <v>4</v>
      </c>
      <c r="I339" s="190"/>
      <c r="L339" s="186"/>
      <c r="M339" s="191"/>
      <c r="N339" s="192"/>
      <c r="O339" s="192"/>
      <c r="P339" s="192"/>
      <c r="Q339" s="192"/>
      <c r="R339" s="192"/>
      <c r="S339" s="192"/>
      <c r="T339" s="193"/>
      <c r="AT339" s="187" t="s">
        <v>548</v>
      </c>
      <c r="AU339" s="187" t="s">
        <v>91</v>
      </c>
      <c r="AV339" s="14" t="s">
        <v>208</v>
      </c>
      <c r="AW339" s="14" t="s">
        <v>30</v>
      </c>
      <c r="AX339" s="14" t="s">
        <v>83</v>
      </c>
      <c r="AY339" s="187" t="s">
        <v>203</v>
      </c>
    </row>
    <row r="340" spans="1:65" s="2" customFormat="1" ht="16.5" customHeight="1">
      <c r="A340" s="33"/>
      <c r="B340" s="154"/>
      <c r="C340" s="212" t="s">
        <v>337</v>
      </c>
      <c r="D340" s="212" t="s">
        <v>836</v>
      </c>
      <c r="E340" s="213" t="s">
        <v>2749</v>
      </c>
      <c r="F340" s="214" t="s">
        <v>2750</v>
      </c>
      <c r="G340" s="215" t="s">
        <v>340</v>
      </c>
      <c r="H340" s="216">
        <v>4</v>
      </c>
      <c r="I340" s="217"/>
      <c r="J340" s="218">
        <f>ROUND(I340*H340,2)</f>
        <v>0</v>
      </c>
      <c r="K340" s="219"/>
      <c r="L340" s="220"/>
      <c r="M340" s="221" t="s">
        <v>1</v>
      </c>
      <c r="N340" s="222" t="s">
        <v>41</v>
      </c>
      <c r="O340" s="62"/>
      <c r="P340" s="165">
        <f>O340*H340</f>
        <v>0</v>
      </c>
      <c r="Q340" s="165">
        <v>0.218</v>
      </c>
      <c r="R340" s="165">
        <f>Q340*H340</f>
        <v>0.872</v>
      </c>
      <c r="S340" s="165">
        <v>0</v>
      </c>
      <c r="T340" s="166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7" t="s">
        <v>234</v>
      </c>
      <c r="AT340" s="167" t="s">
        <v>836</v>
      </c>
      <c r="AU340" s="167" t="s">
        <v>91</v>
      </c>
      <c r="AY340" s="18" t="s">
        <v>203</v>
      </c>
      <c r="BE340" s="168">
        <f>IF(N340="základná",J340,0)</f>
        <v>0</v>
      </c>
      <c r="BF340" s="168">
        <f>IF(N340="znížená",J340,0)</f>
        <v>0</v>
      </c>
      <c r="BG340" s="168">
        <f>IF(N340="zákl. prenesená",J340,0)</f>
        <v>0</v>
      </c>
      <c r="BH340" s="168">
        <f>IF(N340="zníž. prenesená",J340,0)</f>
        <v>0</v>
      </c>
      <c r="BI340" s="168">
        <f>IF(N340="nulová",J340,0)</f>
        <v>0</v>
      </c>
      <c r="BJ340" s="18" t="s">
        <v>91</v>
      </c>
      <c r="BK340" s="168">
        <f>ROUND(I340*H340,2)</f>
        <v>0</v>
      </c>
      <c r="BL340" s="18" t="s">
        <v>208</v>
      </c>
      <c r="BM340" s="167" t="s">
        <v>2751</v>
      </c>
    </row>
    <row r="341" spans="1:65" s="15" customFormat="1" ht="22.5">
      <c r="B341" s="194"/>
      <c r="D341" s="178" t="s">
        <v>548</v>
      </c>
      <c r="E341" s="195" t="s">
        <v>1</v>
      </c>
      <c r="F341" s="196" t="s">
        <v>2752</v>
      </c>
      <c r="H341" s="195" t="s">
        <v>1</v>
      </c>
      <c r="I341" s="197"/>
      <c r="L341" s="194"/>
      <c r="M341" s="198"/>
      <c r="N341" s="199"/>
      <c r="O341" s="199"/>
      <c r="P341" s="199"/>
      <c r="Q341" s="199"/>
      <c r="R341" s="199"/>
      <c r="S341" s="199"/>
      <c r="T341" s="200"/>
      <c r="AT341" s="195" t="s">
        <v>548</v>
      </c>
      <c r="AU341" s="195" t="s">
        <v>91</v>
      </c>
      <c r="AV341" s="15" t="s">
        <v>83</v>
      </c>
      <c r="AW341" s="15" t="s">
        <v>30</v>
      </c>
      <c r="AX341" s="15" t="s">
        <v>75</v>
      </c>
      <c r="AY341" s="195" t="s">
        <v>203</v>
      </c>
    </row>
    <row r="342" spans="1:65" s="15" customFormat="1">
      <c r="B342" s="194"/>
      <c r="D342" s="178" t="s">
        <v>548</v>
      </c>
      <c r="E342" s="195" t="s">
        <v>1</v>
      </c>
      <c r="F342" s="196" t="s">
        <v>2753</v>
      </c>
      <c r="H342" s="195" t="s">
        <v>1</v>
      </c>
      <c r="I342" s="197"/>
      <c r="L342" s="194"/>
      <c r="M342" s="198"/>
      <c r="N342" s="199"/>
      <c r="O342" s="199"/>
      <c r="P342" s="199"/>
      <c r="Q342" s="199"/>
      <c r="R342" s="199"/>
      <c r="S342" s="199"/>
      <c r="T342" s="200"/>
      <c r="AT342" s="195" t="s">
        <v>548</v>
      </c>
      <c r="AU342" s="195" t="s">
        <v>91</v>
      </c>
      <c r="AV342" s="15" t="s">
        <v>83</v>
      </c>
      <c r="AW342" s="15" t="s">
        <v>30</v>
      </c>
      <c r="AX342" s="15" t="s">
        <v>75</v>
      </c>
      <c r="AY342" s="195" t="s">
        <v>203</v>
      </c>
    </row>
    <row r="343" spans="1:65" s="15" customFormat="1">
      <c r="B343" s="194"/>
      <c r="D343" s="178" t="s">
        <v>548</v>
      </c>
      <c r="E343" s="195" t="s">
        <v>1</v>
      </c>
      <c r="F343" s="196" t="s">
        <v>2754</v>
      </c>
      <c r="H343" s="195" t="s">
        <v>1</v>
      </c>
      <c r="I343" s="197"/>
      <c r="L343" s="194"/>
      <c r="M343" s="198"/>
      <c r="N343" s="199"/>
      <c r="O343" s="199"/>
      <c r="P343" s="199"/>
      <c r="Q343" s="199"/>
      <c r="R343" s="199"/>
      <c r="S343" s="199"/>
      <c r="T343" s="200"/>
      <c r="AT343" s="195" t="s">
        <v>548</v>
      </c>
      <c r="AU343" s="195" t="s">
        <v>91</v>
      </c>
      <c r="AV343" s="15" t="s">
        <v>83</v>
      </c>
      <c r="AW343" s="15" t="s">
        <v>30</v>
      </c>
      <c r="AX343" s="15" t="s">
        <v>75</v>
      </c>
      <c r="AY343" s="195" t="s">
        <v>203</v>
      </c>
    </row>
    <row r="344" spans="1:65" s="13" customFormat="1">
      <c r="B344" s="177"/>
      <c r="D344" s="178" t="s">
        <v>548</v>
      </c>
      <c r="E344" s="179" t="s">
        <v>1</v>
      </c>
      <c r="F344" s="180" t="s">
        <v>208</v>
      </c>
      <c r="H344" s="181">
        <v>4</v>
      </c>
      <c r="I344" s="182"/>
      <c r="L344" s="177"/>
      <c r="M344" s="183"/>
      <c r="N344" s="184"/>
      <c r="O344" s="184"/>
      <c r="P344" s="184"/>
      <c r="Q344" s="184"/>
      <c r="R344" s="184"/>
      <c r="S344" s="184"/>
      <c r="T344" s="185"/>
      <c r="AT344" s="179" t="s">
        <v>548</v>
      </c>
      <c r="AU344" s="179" t="s">
        <v>91</v>
      </c>
      <c r="AV344" s="13" t="s">
        <v>91</v>
      </c>
      <c r="AW344" s="13" t="s">
        <v>30</v>
      </c>
      <c r="AX344" s="13" t="s">
        <v>75</v>
      </c>
      <c r="AY344" s="179" t="s">
        <v>203</v>
      </c>
    </row>
    <row r="345" spans="1:65" s="14" customFormat="1">
      <c r="B345" s="186"/>
      <c r="D345" s="178" t="s">
        <v>548</v>
      </c>
      <c r="E345" s="187" t="s">
        <v>1</v>
      </c>
      <c r="F345" s="188" t="s">
        <v>550</v>
      </c>
      <c r="H345" s="189">
        <v>4</v>
      </c>
      <c r="I345" s="190"/>
      <c r="L345" s="186"/>
      <c r="M345" s="191"/>
      <c r="N345" s="192"/>
      <c r="O345" s="192"/>
      <c r="P345" s="192"/>
      <c r="Q345" s="192"/>
      <c r="R345" s="192"/>
      <c r="S345" s="192"/>
      <c r="T345" s="193"/>
      <c r="AT345" s="187" t="s">
        <v>548</v>
      </c>
      <c r="AU345" s="187" t="s">
        <v>91</v>
      </c>
      <c r="AV345" s="14" t="s">
        <v>208</v>
      </c>
      <c r="AW345" s="14" t="s">
        <v>30</v>
      </c>
      <c r="AX345" s="14" t="s">
        <v>83</v>
      </c>
      <c r="AY345" s="187" t="s">
        <v>203</v>
      </c>
    </row>
    <row r="346" spans="1:65" s="12" customFormat="1" ht="22.9" customHeight="1">
      <c r="B346" s="143"/>
      <c r="D346" s="144" t="s">
        <v>74</v>
      </c>
      <c r="E346" s="169" t="s">
        <v>208</v>
      </c>
      <c r="F346" s="169" t="s">
        <v>2105</v>
      </c>
      <c r="I346" s="146"/>
      <c r="J346" s="170">
        <f>BK346</f>
        <v>0</v>
      </c>
      <c r="L346" s="143"/>
      <c r="M346" s="148"/>
      <c r="N346" s="149"/>
      <c r="O346" s="149"/>
      <c r="P346" s="150">
        <f>SUM(P347:P367)</f>
        <v>0</v>
      </c>
      <c r="Q346" s="149"/>
      <c r="R346" s="150">
        <f>SUM(R347:R367)</f>
        <v>3.5268700499999999</v>
      </c>
      <c r="S346" s="149"/>
      <c r="T346" s="151">
        <f>SUM(T347:T367)</f>
        <v>0</v>
      </c>
      <c r="AR346" s="144" t="s">
        <v>83</v>
      </c>
      <c r="AT346" s="152" t="s">
        <v>74</v>
      </c>
      <c r="AU346" s="152" t="s">
        <v>83</v>
      </c>
      <c r="AY346" s="144" t="s">
        <v>203</v>
      </c>
      <c r="BK346" s="153">
        <f>SUM(BK347:BK367)</f>
        <v>0</v>
      </c>
    </row>
    <row r="347" spans="1:65" s="2" customFormat="1" ht="24.2" customHeight="1">
      <c r="A347" s="33"/>
      <c r="B347" s="154"/>
      <c r="C347" s="155" t="s">
        <v>271</v>
      </c>
      <c r="D347" s="155" t="s">
        <v>204</v>
      </c>
      <c r="E347" s="156" t="s">
        <v>2106</v>
      </c>
      <c r="F347" s="157" t="s">
        <v>2755</v>
      </c>
      <c r="G347" s="158" t="s">
        <v>213</v>
      </c>
      <c r="H347" s="159">
        <v>0.92700000000000005</v>
      </c>
      <c r="I347" s="160"/>
      <c r="J347" s="161">
        <f>ROUND(I347*H347,2)</f>
        <v>0</v>
      </c>
      <c r="K347" s="162"/>
      <c r="L347" s="34"/>
      <c r="M347" s="163" t="s">
        <v>1</v>
      </c>
      <c r="N347" s="164" t="s">
        <v>41</v>
      </c>
      <c r="O347" s="62"/>
      <c r="P347" s="165">
        <f>O347*H347</f>
        <v>0</v>
      </c>
      <c r="Q347" s="165">
        <v>2.3141699999999998</v>
      </c>
      <c r="R347" s="165">
        <f>Q347*H347</f>
        <v>2.14523559</v>
      </c>
      <c r="S347" s="165">
        <v>0</v>
      </c>
      <c r="T347" s="166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7" t="s">
        <v>208</v>
      </c>
      <c r="AT347" s="167" t="s">
        <v>204</v>
      </c>
      <c r="AU347" s="167" t="s">
        <v>91</v>
      </c>
      <c r="AY347" s="18" t="s">
        <v>203</v>
      </c>
      <c r="BE347" s="168">
        <f>IF(N347="základná",J347,0)</f>
        <v>0</v>
      </c>
      <c r="BF347" s="168">
        <f>IF(N347="znížená",J347,0)</f>
        <v>0</v>
      </c>
      <c r="BG347" s="168">
        <f>IF(N347="zákl. prenesená",J347,0)</f>
        <v>0</v>
      </c>
      <c r="BH347" s="168">
        <f>IF(N347="zníž. prenesená",J347,0)</f>
        <v>0</v>
      </c>
      <c r="BI347" s="168">
        <f>IF(N347="nulová",J347,0)</f>
        <v>0</v>
      </c>
      <c r="BJ347" s="18" t="s">
        <v>91</v>
      </c>
      <c r="BK347" s="168">
        <f>ROUND(I347*H347,2)</f>
        <v>0</v>
      </c>
      <c r="BL347" s="18" t="s">
        <v>208</v>
      </c>
      <c r="BM347" s="167" t="s">
        <v>2756</v>
      </c>
    </row>
    <row r="348" spans="1:65" s="15" customFormat="1">
      <c r="B348" s="194"/>
      <c r="D348" s="178" t="s">
        <v>548</v>
      </c>
      <c r="E348" s="195" t="s">
        <v>1</v>
      </c>
      <c r="F348" s="196" t="s">
        <v>2757</v>
      </c>
      <c r="H348" s="195" t="s">
        <v>1</v>
      </c>
      <c r="I348" s="197"/>
      <c r="L348" s="194"/>
      <c r="M348" s="198"/>
      <c r="N348" s="199"/>
      <c r="O348" s="199"/>
      <c r="P348" s="199"/>
      <c r="Q348" s="199"/>
      <c r="R348" s="199"/>
      <c r="S348" s="199"/>
      <c r="T348" s="200"/>
      <c r="AT348" s="195" t="s">
        <v>548</v>
      </c>
      <c r="AU348" s="195" t="s">
        <v>91</v>
      </c>
      <c r="AV348" s="15" t="s">
        <v>83</v>
      </c>
      <c r="AW348" s="15" t="s">
        <v>30</v>
      </c>
      <c r="AX348" s="15" t="s">
        <v>75</v>
      </c>
      <c r="AY348" s="195" t="s">
        <v>203</v>
      </c>
    </row>
    <row r="349" spans="1:65" s="13" customFormat="1">
      <c r="B349" s="177"/>
      <c r="D349" s="178" t="s">
        <v>548</v>
      </c>
      <c r="E349" s="179" t="s">
        <v>1</v>
      </c>
      <c r="F349" s="180" t="s">
        <v>2758</v>
      </c>
      <c r="H349" s="181">
        <v>0.92700000000000005</v>
      </c>
      <c r="I349" s="182"/>
      <c r="L349" s="177"/>
      <c r="M349" s="183"/>
      <c r="N349" s="184"/>
      <c r="O349" s="184"/>
      <c r="P349" s="184"/>
      <c r="Q349" s="184"/>
      <c r="R349" s="184"/>
      <c r="S349" s="184"/>
      <c r="T349" s="185"/>
      <c r="AT349" s="179" t="s">
        <v>548</v>
      </c>
      <c r="AU349" s="179" t="s">
        <v>91</v>
      </c>
      <c r="AV349" s="13" t="s">
        <v>91</v>
      </c>
      <c r="AW349" s="13" t="s">
        <v>30</v>
      </c>
      <c r="AX349" s="13" t="s">
        <v>75</v>
      </c>
      <c r="AY349" s="179" t="s">
        <v>203</v>
      </c>
    </row>
    <row r="350" spans="1:65" s="16" customFormat="1">
      <c r="B350" s="201"/>
      <c r="D350" s="178" t="s">
        <v>548</v>
      </c>
      <c r="E350" s="202" t="s">
        <v>1</v>
      </c>
      <c r="F350" s="203" t="s">
        <v>2759</v>
      </c>
      <c r="H350" s="204">
        <v>0.92700000000000005</v>
      </c>
      <c r="I350" s="205"/>
      <c r="L350" s="201"/>
      <c r="M350" s="206"/>
      <c r="N350" s="207"/>
      <c r="O350" s="207"/>
      <c r="P350" s="207"/>
      <c r="Q350" s="207"/>
      <c r="R350" s="207"/>
      <c r="S350" s="207"/>
      <c r="T350" s="208"/>
      <c r="AT350" s="202" t="s">
        <v>548</v>
      </c>
      <c r="AU350" s="202" t="s">
        <v>91</v>
      </c>
      <c r="AV350" s="16" t="s">
        <v>215</v>
      </c>
      <c r="AW350" s="16" t="s">
        <v>30</v>
      </c>
      <c r="AX350" s="16" t="s">
        <v>75</v>
      </c>
      <c r="AY350" s="202" t="s">
        <v>203</v>
      </c>
    </row>
    <row r="351" spans="1:65" s="14" customFormat="1">
      <c r="B351" s="186"/>
      <c r="D351" s="178" t="s">
        <v>548</v>
      </c>
      <c r="E351" s="187" t="s">
        <v>1</v>
      </c>
      <c r="F351" s="188" t="s">
        <v>550</v>
      </c>
      <c r="H351" s="189">
        <v>0.92700000000000005</v>
      </c>
      <c r="I351" s="190"/>
      <c r="L351" s="186"/>
      <c r="M351" s="191"/>
      <c r="N351" s="192"/>
      <c r="O351" s="192"/>
      <c r="P351" s="192"/>
      <c r="Q351" s="192"/>
      <c r="R351" s="192"/>
      <c r="S351" s="192"/>
      <c r="T351" s="193"/>
      <c r="AT351" s="187" t="s">
        <v>548</v>
      </c>
      <c r="AU351" s="187" t="s">
        <v>91</v>
      </c>
      <c r="AV351" s="14" t="s">
        <v>208</v>
      </c>
      <c r="AW351" s="14" t="s">
        <v>30</v>
      </c>
      <c r="AX351" s="14" t="s">
        <v>83</v>
      </c>
      <c r="AY351" s="187" t="s">
        <v>203</v>
      </c>
    </row>
    <row r="352" spans="1:65" s="2" customFormat="1" ht="24.2" customHeight="1">
      <c r="A352" s="33"/>
      <c r="B352" s="154"/>
      <c r="C352" s="155" t="s">
        <v>345</v>
      </c>
      <c r="D352" s="155" t="s">
        <v>204</v>
      </c>
      <c r="E352" s="156" t="s">
        <v>2128</v>
      </c>
      <c r="F352" s="157" t="s">
        <v>2129</v>
      </c>
      <c r="G352" s="158" t="s">
        <v>221</v>
      </c>
      <c r="H352" s="159">
        <v>160</v>
      </c>
      <c r="I352" s="160"/>
      <c r="J352" s="161">
        <f>ROUND(I352*H352,2)</f>
        <v>0</v>
      </c>
      <c r="K352" s="162"/>
      <c r="L352" s="34"/>
      <c r="M352" s="163" t="s">
        <v>1</v>
      </c>
      <c r="N352" s="164" t="s">
        <v>41</v>
      </c>
      <c r="O352" s="62"/>
      <c r="P352" s="165">
        <f>O352*H352</f>
        <v>0</v>
      </c>
      <c r="Q352" s="165">
        <v>7.5300000000000002E-3</v>
      </c>
      <c r="R352" s="165">
        <f>Q352*H352</f>
        <v>1.2048000000000001</v>
      </c>
      <c r="S352" s="165">
        <v>0</v>
      </c>
      <c r="T352" s="166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7" t="s">
        <v>208</v>
      </c>
      <c r="AT352" s="167" t="s">
        <v>204</v>
      </c>
      <c r="AU352" s="167" t="s">
        <v>91</v>
      </c>
      <c r="AY352" s="18" t="s">
        <v>203</v>
      </c>
      <c r="BE352" s="168">
        <f>IF(N352="základná",J352,0)</f>
        <v>0</v>
      </c>
      <c r="BF352" s="168">
        <f>IF(N352="znížená",J352,0)</f>
        <v>0</v>
      </c>
      <c r="BG352" s="168">
        <f>IF(N352="zákl. prenesená",J352,0)</f>
        <v>0</v>
      </c>
      <c r="BH352" s="168">
        <f>IF(N352="zníž. prenesená",J352,0)</f>
        <v>0</v>
      </c>
      <c r="BI352" s="168">
        <f>IF(N352="nulová",J352,0)</f>
        <v>0</v>
      </c>
      <c r="BJ352" s="18" t="s">
        <v>91</v>
      </c>
      <c r="BK352" s="168">
        <f>ROUND(I352*H352,2)</f>
        <v>0</v>
      </c>
      <c r="BL352" s="18" t="s">
        <v>208</v>
      </c>
      <c r="BM352" s="167" t="s">
        <v>2760</v>
      </c>
    </row>
    <row r="353" spans="1:65" s="15" customFormat="1" ht="22.5">
      <c r="B353" s="194"/>
      <c r="D353" s="178" t="s">
        <v>548</v>
      </c>
      <c r="E353" s="195" t="s">
        <v>1</v>
      </c>
      <c r="F353" s="196" t="s">
        <v>2761</v>
      </c>
      <c r="H353" s="195" t="s">
        <v>1</v>
      </c>
      <c r="I353" s="197"/>
      <c r="L353" s="194"/>
      <c r="M353" s="198"/>
      <c r="N353" s="199"/>
      <c r="O353" s="199"/>
      <c r="P353" s="199"/>
      <c r="Q353" s="199"/>
      <c r="R353" s="199"/>
      <c r="S353" s="199"/>
      <c r="T353" s="200"/>
      <c r="AT353" s="195" t="s">
        <v>548</v>
      </c>
      <c r="AU353" s="195" t="s">
        <v>91</v>
      </c>
      <c r="AV353" s="15" t="s">
        <v>83</v>
      </c>
      <c r="AW353" s="15" t="s">
        <v>30</v>
      </c>
      <c r="AX353" s="15" t="s">
        <v>75</v>
      </c>
      <c r="AY353" s="195" t="s">
        <v>203</v>
      </c>
    </row>
    <row r="354" spans="1:65" s="15" customFormat="1" ht="22.5">
      <c r="B354" s="194"/>
      <c r="D354" s="178" t="s">
        <v>548</v>
      </c>
      <c r="E354" s="195" t="s">
        <v>1</v>
      </c>
      <c r="F354" s="196" t="s">
        <v>2762</v>
      </c>
      <c r="H354" s="195" t="s">
        <v>1</v>
      </c>
      <c r="I354" s="197"/>
      <c r="L354" s="194"/>
      <c r="M354" s="198"/>
      <c r="N354" s="199"/>
      <c r="O354" s="199"/>
      <c r="P354" s="199"/>
      <c r="Q354" s="199"/>
      <c r="R354" s="199"/>
      <c r="S354" s="199"/>
      <c r="T354" s="200"/>
      <c r="AT354" s="195" t="s">
        <v>548</v>
      </c>
      <c r="AU354" s="195" t="s">
        <v>91</v>
      </c>
      <c r="AV354" s="15" t="s">
        <v>83</v>
      </c>
      <c r="AW354" s="15" t="s">
        <v>30</v>
      </c>
      <c r="AX354" s="15" t="s">
        <v>75</v>
      </c>
      <c r="AY354" s="195" t="s">
        <v>203</v>
      </c>
    </row>
    <row r="355" spans="1:65" s="13" customFormat="1">
      <c r="B355" s="177"/>
      <c r="D355" s="178" t="s">
        <v>548</v>
      </c>
      <c r="E355" s="179" t="s">
        <v>1</v>
      </c>
      <c r="F355" s="180" t="s">
        <v>2763</v>
      </c>
      <c r="H355" s="181">
        <v>80</v>
      </c>
      <c r="I355" s="182"/>
      <c r="L355" s="177"/>
      <c r="M355" s="183"/>
      <c r="N355" s="184"/>
      <c r="O355" s="184"/>
      <c r="P355" s="184"/>
      <c r="Q355" s="184"/>
      <c r="R355" s="184"/>
      <c r="S355" s="184"/>
      <c r="T355" s="185"/>
      <c r="AT355" s="179" t="s">
        <v>548</v>
      </c>
      <c r="AU355" s="179" t="s">
        <v>91</v>
      </c>
      <c r="AV355" s="13" t="s">
        <v>91</v>
      </c>
      <c r="AW355" s="13" t="s">
        <v>30</v>
      </c>
      <c r="AX355" s="13" t="s">
        <v>75</v>
      </c>
      <c r="AY355" s="179" t="s">
        <v>203</v>
      </c>
    </row>
    <row r="356" spans="1:65" s="13" customFormat="1">
      <c r="B356" s="177"/>
      <c r="D356" s="178" t="s">
        <v>548</v>
      </c>
      <c r="E356" s="179" t="s">
        <v>1</v>
      </c>
      <c r="F356" s="180" t="s">
        <v>2763</v>
      </c>
      <c r="H356" s="181">
        <v>80</v>
      </c>
      <c r="I356" s="182"/>
      <c r="L356" s="177"/>
      <c r="M356" s="183"/>
      <c r="N356" s="184"/>
      <c r="O356" s="184"/>
      <c r="P356" s="184"/>
      <c r="Q356" s="184"/>
      <c r="R356" s="184"/>
      <c r="S356" s="184"/>
      <c r="T356" s="185"/>
      <c r="AT356" s="179" t="s">
        <v>548</v>
      </c>
      <c r="AU356" s="179" t="s">
        <v>91</v>
      </c>
      <c r="AV356" s="13" t="s">
        <v>91</v>
      </c>
      <c r="AW356" s="13" t="s">
        <v>30</v>
      </c>
      <c r="AX356" s="13" t="s">
        <v>75</v>
      </c>
      <c r="AY356" s="179" t="s">
        <v>203</v>
      </c>
    </row>
    <row r="357" spans="1:65" s="14" customFormat="1">
      <c r="B357" s="186"/>
      <c r="D357" s="178" t="s">
        <v>548</v>
      </c>
      <c r="E357" s="187" t="s">
        <v>1</v>
      </c>
      <c r="F357" s="188" t="s">
        <v>2764</v>
      </c>
      <c r="H357" s="189">
        <v>160</v>
      </c>
      <c r="I357" s="190"/>
      <c r="L357" s="186"/>
      <c r="M357" s="191"/>
      <c r="N357" s="192"/>
      <c r="O357" s="192"/>
      <c r="P357" s="192"/>
      <c r="Q357" s="192"/>
      <c r="R357" s="192"/>
      <c r="S357" s="192"/>
      <c r="T357" s="193"/>
      <c r="AT357" s="187" t="s">
        <v>548</v>
      </c>
      <c r="AU357" s="187" t="s">
        <v>91</v>
      </c>
      <c r="AV357" s="14" t="s">
        <v>208</v>
      </c>
      <c r="AW357" s="14" t="s">
        <v>30</v>
      </c>
      <c r="AX357" s="14" t="s">
        <v>83</v>
      </c>
      <c r="AY357" s="187" t="s">
        <v>203</v>
      </c>
    </row>
    <row r="358" spans="1:65" s="2" customFormat="1" ht="24.2" customHeight="1">
      <c r="A358" s="33"/>
      <c r="B358" s="154"/>
      <c r="C358" s="155" t="s">
        <v>276</v>
      </c>
      <c r="D358" s="155" t="s">
        <v>204</v>
      </c>
      <c r="E358" s="156" t="s">
        <v>2131</v>
      </c>
      <c r="F358" s="157" t="s">
        <v>2132</v>
      </c>
      <c r="G358" s="158" t="s">
        <v>221</v>
      </c>
      <c r="H358" s="159">
        <v>160</v>
      </c>
      <c r="I358" s="160"/>
      <c r="J358" s="161">
        <f>ROUND(I358*H358,2)</f>
        <v>0</v>
      </c>
      <c r="K358" s="162"/>
      <c r="L358" s="34"/>
      <c r="M358" s="163" t="s">
        <v>1</v>
      </c>
      <c r="N358" s="164" t="s">
        <v>41</v>
      </c>
      <c r="O358" s="62"/>
      <c r="P358" s="165">
        <f>O358*H358</f>
        <v>0</v>
      </c>
      <c r="Q358" s="165">
        <v>0</v>
      </c>
      <c r="R358" s="165">
        <f>Q358*H358</f>
        <v>0</v>
      </c>
      <c r="S358" s="165">
        <v>0</v>
      </c>
      <c r="T358" s="166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7" t="s">
        <v>208</v>
      </c>
      <c r="AT358" s="167" t="s">
        <v>204</v>
      </c>
      <c r="AU358" s="167" t="s">
        <v>91</v>
      </c>
      <c r="AY358" s="18" t="s">
        <v>203</v>
      </c>
      <c r="BE358" s="168">
        <f>IF(N358="základná",J358,0)</f>
        <v>0</v>
      </c>
      <c r="BF358" s="168">
        <f>IF(N358="znížená",J358,0)</f>
        <v>0</v>
      </c>
      <c r="BG358" s="168">
        <f>IF(N358="zákl. prenesená",J358,0)</f>
        <v>0</v>
      </c>
      <c r="BH358" s="168">
        <f>IF(N358="zníž. prenesená",J358,0)</f>
        <v>0</v>
      </c>
      <c r="BI358" s="168">
        <f>IF(N358="nulová",J358,0)</f>
        <v>0</v>
      </c>
      <c r="BJ358" s="18" t="s">
        <v>91</v>
      </c>
      <c r="BK358" s="168">
        <f>ROUND(I358*H358,2)</f>
        <v>0</v>
      </c>
      <c r="BL358" s="18" t="s">
        <v>208</v>
      </c>
      <c r="BM358" s="167" t="s">
        <v>2765</v>
      </c>
    </row>
    <row r="359" spans="1:65" s="15" customFormat="1" ht="22.5">
      <c r="B359" s="194"/>
      <c r="D359" s="178" t="s">
        <v>548</v>
      </c>
      <c r="E359" s="195" t="s">
        <v>1</v>
      </c>
      <c r="F359" s="196" t="s">
        <v>2762</v>
      </c>
      <c r="H359" s="195" t="s">
        <v>1</v>
      </c>
      <c r="I359" s="197"/>
      <c r="L359" s="194"/>
      <c r="M359" s="198"/>
      <c r="N359" s="199"/>
      <c r="O359" s="199"/>
      <c r="P359" s="199"/>
      <c r="Q359" s="199"/>
      <c r="R359" s="199"/>
      <c r="S359" s="199"/>
      <c r="T359" s="200"/>
      <c r="AT359" s="195" t="s">
        <v>548</v>
      </c>
      <c r="AU359" s="195" t="s">
        <v>91</v>
      </c>
      <c r="AV359" s="15" t="s">
        <v>83</v>
      </c>
      <c r="AW359" s="15" t="s">
        <v>30</v>
      </c>
      <c r="AX359" s="15" t="s">
        <v>75</v>
      </c>
      <c r="AY359" s="195" t="s">
        <v>203</v>
      </c>
    </row>
    <row r="360" spans="1:65" s="13" customFormat="1">
      <c r="B360" s="177"/>
      <c r="D360" s="178" t="s">
        <v>548</v>
      </c>
      <c r="E360" s="179" t="s">
        <v>1</v>
      </c>
      <c r="F360" s="180" t="s">
        <v>2763</v>
      </c>
      <c r="H360" s="181">
        <v>80</v>
      </c>
      <c r="I360" s="182"/>
      <c r="L360" s="177"/>
      <c r="M360" s="183"/>
      <c r="N360" s="184"/>
      <c r="O360" s="184"/>
      <c r="P360" s="184"/>
      <c r="Q360" s="184"/>
      <c r="R360" s="184"/>
      <c r="S360" s="184"/>
      <c r="T360" s="185"/>
      <c r="AT360" s="179" t="s">
        <v>548</v>
      </c>
      <c r="AU360" s="179" t="s">
        <v>91</v>
      </c>
      <c r="AV360" s="13" t="s">
        <v>91</v>
      </c>
      <c r="AW360" s="13" t="s">
        <v>30</v>
      </c>
      <c r="AX360" s="13" t="s">
        <v>75</v>
      </c>
      <c r="AY360" s="179" t="s">
        <v>203</v>
      </c>
    </row>
    <row r="361" spans="1:65" s="13" customFormat="1">
      <c r="B361" s="177"/>
      <c r="D361" s="178" t="s">
        <v>548</v>
      </c>
      <c r="E361" s="179" t="s">
        <v>1</v>
      </c>
      <c r="F361" s="180" t="s">
        <v>2763</v>
      </c>
      <c r="H361" s="181">
        <v>80</v>
      </c>
      <c r="I361" s="182"/>
      <c r="L361" s="177"/>
      <c r="M361" s="183"/>
      <c r="N361" s="184"/>
      <c r="O361" s="184"/>
      <c r="P361" s="184"/>
      <c r="Q361" s="184"/>
      <c r="R361" s="184"/>
      <c r="S361" s="184"/>
      <c r="T361" s="185"/>
      <c r="AT361" s="179" t="s">
        <v>548</v>
      </c>
      <c r="AU361" s="179" t="s">
        <v>91</v>
      </c>
      <c r="AV361" s="13" t="s">
        <v>91</v>
      </c>
      <c r="AW361" s="13" t="s">
        <v>30</v>
      </c>
      <c r="AX361" s="13" t="s">
        <v>75</v>
      </c>
      <c r="AY361" s="179" t="s">
        <v>203</v>
      </c>
    </row>
    <row r="362" spans="1:65" s="14" customFormat="1">
      <c r="B362" s="186"/>
      <c r="D362" s="178" t="s">
        <v>548</v>
      </c>
      <c r="E362" s="187" t="s">
        <v>1</v>
      </c>
      <c r="F362" s="188" t="s">
        <v>2764</v>
      </c>
      <c r="H362" s="189">
        <v>160</v>
      </c>
      <c r="I362" s="190"/>
      <c r="L362" s="186"/>
      <c r="M362" s="191"/>
      <c r="N362" s="192"/>
      <c r="O362" s="192"/>
      <c r="P362" s="192"/>
      <c r="Q362" s="192"/>
      <c r="R362" s="192"/>
      <c r="S362" s="192"/>
      <c r="T362" s="193"/>
      <c r="AT362" s="187" t="s">
        <v>548</v>
      </c>
      <c r="AU362" s="187" t="s">
        <v>91</v>
      </c>
      <c r="AV362" s="14" t="s">
        <v>208</v>
      </c>
      <c r="AW362" s="14" t="s">
        <v>30</v>
      </c>
      <c r="AX362" s="14" t="s">
        <v>83</v>
      </c>
      <c r="AY362" s="187" t="s">
        <v>203</v>
      </c>
    </row>
    <row r="363" spans="1:65" s="2" customFormat="1" ht="37.9" customHeight="1">
      <c r="A363" s="33"/>
      <c r="B363" s="154"/>
      <c r="C363" s="155" t="s">
        <v>354</v>
      </c>
      <c r="D363" s="155" t="s">
        <v>204</v>
      </c>
      <c r="E363" s="156" t="s">
        <v>2134</v>
      </c>
      <c r="F363" s="157" t="s">
        <v>2766</v>
      </c>
      <c r="G363" s="158" t="s">
        <v>249</v>
      </c>
      <c r="H363" s="159">
        <v>0.17399999999999999</v>
      </c>
      <c r="I363" s="160"/>
      <c r="J363" s="161">
        <f>ROUND(I363*H363,2)</f>
        <v>0</v>
      </c>
      <c r="K363" s="162"/>
      <c r="L363" s="34"/>
      <c r="M363" s="163" t="s">
        <v>1</v>
      </c>
      <c r="N363" s="164" t="s">
        <v>41</v>
      </c>
      <c r="O363" s="62"/>
      <c r="P363" s="165">
        <f>O363*H363</f>
        <v>0</v>
      </c>
      <c r="Q363" s="165">
        <v>1.0162899999999999</v>
      </c>
      <c r="R363" s="165">
        <f>Q363*H363</f>
        <v>0.17683445999999997</v>
      </c>
      <c r="S363" s="165">
        <v>0</v>
      </c>
      <c r="T363" s="166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7" t="s">
        <v>208</v>
      </c>
      <c r="AT363" s="167" t="s">
        <v>204</v>
      </c>
      <c r="AU363" s="167" t="s">
        <v>91</v>
      </c>
      <c r="AY363" s="18" t="s">
        <v>203</v>
      </c>
      <c r="BE363" s="168">
        <f>IF(N363="základná",J363,0)</f>
        <v>0</v>
      </c>
      <c r="BF363" s="168">
        <f>IF(N363="znížená",J363,0)</f>
        <v>0</v>
      </c>
      <c r="BG363" s="168">
        <f>IF(N363="zákl. prenesená",J363,0)</f>
        <v>0</v>
      </c>
      <c r="BH363" s="168">
        <f>IF(N363="zníž. prenesená",J363,0)</f>
        <v>0</v>
      </c>
      <c r="BI363" s="168">
        <f>IF(N363="nulová",J363,0)</f>
        <v>0</v>
      </c>
      <c r="BJ363" s="18" t="s">
        <v>91</v>
      </c>
      <c r="BK363" s="168">
        <f>ROUND(I363*H363,2)</f>
        <v>0</v>
      </c>
      <c r="BL363" s="18" t="s">
        <v>208</v>
      </c>
      <c r="BM363" s="167" t="s">
        <v>2767</v>
      </c>
    </row>
    <row r="364" spans="1:65" s="15" customFormat="1">
      <c r="B364" s="194"/>
      <c r="D364" s="178" t="s">
        <v>548</v>
      </c>
      <c r="E364" s="195" t="s">
        <v>1</v>
      </c>
      <c r="F364" s="196" t="s">
        <v>2768</v>
      </c>
      <c r="H364" s="195" t="s">
        <v>1</v>
      </c>
      <c r="I364" s="197"/>
      <c r="L364" s="194"/>
      <c r="M364" s="198"/>
      <c r="N364" s="199"/>
      <c r="O364" s="199"/>
      <c r="P364" s="199"/>
      <c r="Q364" s="199"/>
      <c r="R364" s="199"/>
      <c r="S364" s="199"/>
      <c r="T364" s="200"/>
      <c r="AT364" s="195" t="s">
        <v>548</v>
      </c>
      <c r="AU364" s="195" t="s">
        <v>91</v>
      </c>
      <c r="AV364" s="15" t="s">
        <v>83</v>
      </c>
      <c r="AW364" s="15" t="s">
        <v>30</v>
      </c>
      <c r="AX364" s="15" t="s">
        <v>75</v>
      </c>
      <c r="AY364" s="195" t="s">
        <v>203</v>
      </c>
    </row>
    <row r="365" spans="1:65" s="13" customFormat="1">
      <c r="B365" s="177"/>
      <c r="D365" s="178" t="s">
        <v>548</v>
      </c>
      <c r="E365" s="179" t="s">
        <v>1</v>
      </c>
      <c r="F365" s="180" t="s">
        <v>2769</v>
      </c>
      <c r="H365" s="181">
        <v>0.17399999999999999</v>
      </c>
      <c r="I365" s="182"/>
      <c r="L365" s="177"/>
      <c r="M365" s="183"/>
      <c r="N365" s="184"/>
      <c r="O365" s="184"/>
      <c r="P365" s="184"/>
      <c r="Q365" s="184"/>
      <c r="R365" s="184"/>
      <c r="S365" s="184"/>
      <c r="T365" s="185"/>
      <c r="AT365" s="179" t="s">
        <v>548</v>
      </c>
      <c r="AU365" s="179" t="s">
        <v>91</v>
      </c>
      <c r="AV365" s="13" t="s">
        <v>91</v>
      </c>
      <c r="AW365" s="13" t="s">
        <v>30</v>
      </c>
      <c r="AX365" s="13" t="s">
        <v>75</v>
      </c>
      <c r="AY365" s="179" t="s">
        <v>203</v>
      </c>
    </row>
    <row r="366" spans="1:65" s="16" customFormat="1">
      <c r="B366" s="201"/>
      <c r="D366" s="178" t="s">
        <v>548</v>
      </c>
      <c r="E366" s="202" t="s">
        <v>1</v>
      </c>
      <c r="F366" s="203" t="s">
        <v>2770</v>
      </c>
      <c r="H366" s="204">
        <v>0.17399999999999999</v>
      </c>
      <c r="I366" s="205"/>
      <c r="L366" s="201"/>
      <c r="M366" s="206"/>
      <c r="N366" s="207"/>
      <c r="O366" s="207"/>
      <c r="P366" s="207"/>
      <c r="Q366" s="207"/>
      <c r="R366" s="207"/>
      <c r="S366" s="207"/>
      <c r="T366" s="208"/>
      <c r="AT366" s="202" t="s">
        <v>548</v>
      </c>
      <c r="AU366" s="202" t="s">
        <v>91</v>
      </c>
      <c r="AV366" s="16" t="s">
        <v>215</v>
      </c>
      <c r="AW366" s="16" t="s">
        <v>30</v>
      </c>
      <c r="AX366" s="16" t="s">
        <v>75</v>
      </c>
      <c r="AY366" s="202" t="s">
        <v>203</v>
      </c>
    </row>
    <row r="367" spans="1:65" s="14" customFormat="1">
      <c r="B367" s="186"/>
      <c r="D367" s="178" t="s">
        <v>548</v>
      </c>
      <c r="E367" s="187" t="s">
        <v>1</v>
      </c>
      <c r="F367" s="188" t="s">
        <v>550</v>
      </c>
      <c r="H367" s="189">
        <v>0.17399999999999999</v>
      </c>
      <c r="I367" s="190"/>
      <c r="L367" s="186"/>
      <c r="M367" s="191"/>
      <c r="N367" s="192"/>
      <c r="O367" s="192"/>
      <c r="P367" s="192"/>
      <c r="Q367" s="192"/>
      <c r="R367" s="192"/>
      <c r="S367" s="192"/>
      <c r="T367" s="193"/>
      <c r="AT367" s="187" t="s">
        <v>548</v>
      </c>
      <c r="AU367" s="187" t="s">
        <v>91</v>
      </c>
      <c r="AV367" s="14" t="s">
        <v>208</v>
      </c>
      <c r="AW367" s="14" t="s">
        <v>30</v>
      </c>
      <c r="AX367" s="14" t="s">
        <v>83</v>
      </c>
      <c r="AY367" s="187" t="s">
        <v>203</v>
      </c>
    </row>
    <row r="368" spans="1:65" s="12" customFormat="1" ht="22.9" customHeight="1">
      <c r="B368" s="143"/>
      <c r="D368" s="144" t="s">
        <v>74</v>
      </c>
      <c r="E368" s="169" t="s">
        <v>223</v>
      </c>
      <c r="F368" s="169" t="s">
        <v>2771</v>
      </c>
      <c r="I368" s="146"/>
      <c r="J368" s="170">
        <f>BK368</f>
        <v>0</v>
      </c>
      <c r="L368" s="143"/>
      <c r="M368" s="148"/>
      <c r="N368" s="149"/>
      <c r="O368" s="149"/>
      <c r="P368" s="150">
        <f>SUM(P369:P440)</f>
        <v>0</v>
      </c>
      <c r="Q368" s="149"/>
      <c r="R368" s="150">
        <f>SUM(R369:R440)</f>
        <v>598.33126699999991</v>
      </c>
      <c r="S368" s="149"/>
      <c r="T368" s="151">
        <f>SUM(T369:T440)</f>
        <v>0</v>
      </c>
      <c r="AR368" s="144" t="s">
        <v>83</v>
      </c>
      <c r="AT368" s="152" t="s">
        <v>74</v>
      </c>
      <c r="AU368" s="152" t="s">
        <v>83</v>
      </c>
      <c r="AY368" s="144" t="s">
        <v>203</v>
      </c>
      <c r="BK368" s="153">
        <f>SUM(BK369:BK440)</f>
        <v>0</v>
      </c>
    </row>
    <row r="369" spans="1:65" s="2" customFormat="1" ht="33" customHeight="1">
      <c r="A369" s="33"/>
      <c r="B369" s="154"/>
      <c r="C369" s="155" t="s">
        <v>280</v>
      </c>
      <c r="D369" s="155" t="s">
        <v>204</v>
      </c>
      <c r="E369" s="156" t="s">
        <v>2772</v>
      </c>
      <c r="F369" s="157" t="s">
        <v>2773</v>
      </c>
      <c r="G369" s="158" t="s">
        <v>221</v>
      </c>
      <c r="H369" s="159">
        <v>517</v>
      </c>
      <c r="I369" s="160"/>
      <c r="J369" s="161">
        <f>ROUND(I369*H369,2)</f>
        <v>0</v>
      </c>
      <c r="K369" s="162"/>
      <c r="L369" s="34"/>
      <c r="M369" s="163" t="s">
        <v>1</v>
      </c>
      <c r="N369" s="164" t="s">
        <v>41</v>
      </c>
      <c r="O369" s="62"/>
      <c r="P369" s="165">
        <f>O369*H369</f>
        <v>0</v>
      </c>
      <c r="Q369" s="165">
        <v>6.1850000000000002E-2</v>
      </c>
      <c r="R369" s="165">
        <f>Q369*H369</f>
        <v>31.97645</v>
      </c>
      <c r="S369" s="165">
        <v>0</v>
      </c>
      <c r="T369" s="166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7" t="s">
        <v>208</v>
      </c>
      <c r="AT369" s="167" t="s">
        <v>204</v>
      </c>
      <c r="AU369" s="167" t="s">
        <v>91</v>
      </c>
      <c r="AY369" s="18" t="s">
        <v>203</v>
      </c>
      <c r="BE369" s="168">
        <f>IF(N369="základná",J369,0)</f>
        <v>0</v>
      </c>
      <c r="BF369" s="168">
        <f>IF(N369="znížená",J369,0)</f>
        <v>0</v>
      </c>
      <c r="BG369" s="168">
        <f>IF(N369="zákl. prenesená",J369,0)</f>
        <v>0</v>
      </c>
      <c r="BH369" s="168">
        <f>IF(N369="zníž. prenesená",J369,0)</f>
        <v>0</v>
      </c>
      <c r="BI369" s="168">
        <f>IF(N369="nulová",J369,0)</f>
        <v>0</v>
      </c>
      <c r="BJ369" s="18" t="s">
        <v>91</v>
      </c>
      <c r="BK369" s="168">
        <f>ROUND(I369*H369,2)</f>
        <v>0</v>
      </c>
      <c r="BL369" s="18" t="s">
        <v>208</v>
      </c>
      <c r="BM369" s="167" t="s">
        <v>2774</v>
      </c>
    </row>
    <row r="370" spans="1:65" s="15" customFormat="1">
      <c r="B370" s="194"/>
      <c r="D370" s="178" t="s">
        <v>548</v>
      </c>
      <c r="E370" s="195" t="s">
        <v>1</v>
      </c>
      <c r="F370" s="196" t="s">
        <v>2775</v>
      </c>
      <c r="H370" s="195" t="s">
        <v>1</v>
      </c>
      <c r="I370" s="197"/>
      <c r="L370" s="194"/>
      <c r="M370" s="198"/>
      <c r="N370" s="199"/>
      <c r="O370" s="199"/>
      <c r="P370" s="199"/>
      <c r="Q370" s="199"/>
      <c r="R370" s="199"/>
      <c r="S370" s="199"/>
      <c r="T370" s="200"/>
      <c r="AT370" s="195" t="s">
        <v>548</v>
      </c>
      <c r="AU370" s="195" t="s">
        <v>91</v>
      </c>
      <c r="AV370" s="15" t="s">
        <v>83</v>
      </c>
      <c r="AW370" s="15" t="s">
        <v>30</v>
      </c>
      <c r="AX370" s="15" t="s">
        <v>75</v>
      </c>
      <c r="AY370" s="195" t="s">
        <v>203</v>
      </c>
    </row>
    <row r="371" spans="1:65" s="15" customFormat="1" ht="22.5">
      <c r="B371" s="194"/>
      <c r="D371" s="178" t="s">
        <v>548</v>
      </c>
      <c r="E371" s="195" t="s">
        <v>1</v>
      </c>
      <c r="F371" s="196" t="s">
        <v>2776</v>
      </c>
      <c r="H371" s="195" t="s">
        <v>1</v>
      </c>
      <c r="I371" s="197"/>
      <c r="L371" s="194"/>
      <c r="M371" s="198"/>
      <c r="N371" s="199"/>
      <c r="O371" s="199"/>
      <c r="P371" s="199"/>
      <c r="Q371" s="199"/>
      <c r="R371" s="199"/>
      <c r="S371" s="199"/>
      <c r="T371" s="200"/>
      <c r="AT371" s="195" t="s">
        <v>548</v>
      </c>
      <c r="AU371" s="195" t="s">
        <v>91</v>
      </c>
      <c r="AV371" s="15" t="s">
        <v>83</v>
      </c>
      <c r="AW371" s="15" t="s">
        <v>30</v>
      </c>
      <c r="AX371" s="15" t="s">
        <v>75</v>
      </c>
      <c r="AY371" s="195" t="s">
        <v>203</v>
      </c>
    </row>
    <row r="372" spans="1:65" s="15" customFormat="1">
      <c r="B372" s="194"/>
      <c r="D372" s="178" t="s">
        <v>548</v>
      </c>
      <c r="E372" s="195" t="s">
        <v>1</v>
      </c>
      <c r="F372" s="196" t="s">
        <v>2777</v>
      </c>
      <c r="H372" s="195" t="s">
        <v>1</v>
      </c>
      <c r="I372" s="197"/>
      <c r="L372" s="194"/>
      <c r="M372" s="198"/>
      <c r="N372" s="199"/>
      <c r="O372" s="199"/>
      <c r="P372" s="199"/>
      <c r="Q372" s="199"/>
      <c r="R372" s="199"/>
      <c r="S372" s="199"/>
      <c r="T372" s="200"/>
      <c r="AT372" s="195" t="s">
        <v>548</v>
      </c>
      <c r="AU372" s="195" t="s">
        <v>91</v>
      </c>
      <c r="AV372" s="15" t="s">
        <v>83</v>
      </c>
      <c r="AW372" s="15" t="s">
        <v>30</v>
      </c>
      <c r="AX372" s="15" t="s">
        <v>75</v>
      </c>
      <c r="AY372" s="195" t="s">
        <v>203</v>
      </c>
    </row>
    <row r="373" spans="1:65" s="15" customFormat="1">
      <c r="B373" s="194"/>
      <c r="D373" s="178" t="s">
        <v>548</v>
      </c>
      <c r="E373" s="195" t="s">
        <v>1</v>
      </c>
      <c r="F373" s="196" t="s">
        <v>2778</v>
      </c>
      <c r="H373" s="195" t="s">
        <v>1</v>
      </c>
      <c r="I373" s="197"/>
      <c r="L373" s="194"/>
      <c r="M373" s="198"/>
      <c r="N373" s="199"/>
      <c r="O373" s="199"/>
      <c r="P373" s="199"/>
      <c r="Q373" s="199"/>
      <c r="R373" s="199"/>
      <c r="S373" s="199"/>
      <c r="T373" s="200"/>
      <c r="AT373" s="195" t="s">
        <v>548</v>
      </c>
      <c r="AU373" s="195" t="s">
        <v>91</v>
      </c>
      <c r="AV373" s="15" t="s">
        <v>83</v>
      </c>
      <c r="AW373" s="15" t="s">
        <v>30</v>
      </c>
      <c r="AX373" s="15" t="s">
        <v>75</v>
      </c>
      <c r="AY373" s="195" t="s">
        <v>203</v>
      </c>
    </row>
    <row r="374" spans="1:65" s="15" customFormat="1">
      <c r="B374" s="194"/>
      <c r="D374" s="178" t="s">
        <v>548</v>
      </c>
      <c r="E374" s="195" t="s">
        <v>1</v>
      </c>
      <c r="F374" s="196" t="s">
        <v>2779</v>
      </c>
      <c r="H374" s="195" t="s">
        <v>1</v>
      </c>
      <c r="I374" s="197"/>
      <c r="L374" s="194"/>
      <c r="M374" s="198"/>
      <c r="N374" s="199"/>
      <c r="O374" s="199"/>
      <c r="P374" s="199"/>
      <c r="Q374" s="199"/>
      <c r="R374" s="199"/>
      <c r="S374" s="199"/>
      <c r="T374" s="200"/>
      <c r="AT374" s="195" t="s">
        <v>548</v>
      </c>
      <c r="AU374" s="195" t="s">
        <v>91</v>
      </c>
      <c r="AV374" s="15" t="s">
        <v>83</v>
      </c>
      <c r="AW374" s="15" t="s">
        <v>30</v>
      </c>
      <c r="AX374" s="15" t="s">
        <v>75</v>
      </c>
      <c r="AY374" s="195" t="s">
        <v>203</v>
      </c>
    </row>
    <row r="375" spans="1:65" s="15" customFormat="1">
      <c r="B375" s="194"/>
      <c r="D375" s="178" t="s">
        <v>548</v>
      </c>
      <c r="E375" s="195" t="s">
        <v>1</v>
      </c>
      <c r="F375" s="196" t="s">
        <v>2780</v>
      </c>
      <c r="H375" s="195" t="s">
        <v>1</v>
      </c>
      <c r="I375" s="197"/>
      <c r="L375" s="194"/>
      <c r="M375" s="198"/>
      <c r="N375" s="199"/>
      <c r="O375" s="199"/>
      <c r="P375" s="199"/>
      <c r="Q375" s="199"/>
      <c r="R375" s="199"/>
      <c r="S375" s="199"/>
      <c r="T375" s="200"/>
      <c r="AT375" s="195" t="s">
        <v>548</v>
      </c>
      <c r="AU375" s="195" t="s">
        <v>91</v>
      </c>
      <c r="AV375" s="15" t="s">
        <v>83</v>
      </c>
      <c r="AW375" s="15" t="s">
        <v>30</v>
      </c>
      <c r="AX375" s="15" t="s">
        <v>75</v>
      </c>
      <c r="AY375" s="195" t="s">
        <v>203</v>
      </c>
    </row>
    <row r="376" spans="1:65" s="15" customFormat="1">
      <c r="B376" s="194"/>
      <c r="D376" s="178" t="s">
        <v>548</v>
      </c>
      <c r="E376" s="195" t="s">
        <v>1</v>
      </c>
      <c r="F376" s="196" t="s">
        <v>2781</v>
      </c>
      <c r="H376" s="195" t="s">
        <v>1</v>
      </c>
      <c r="I376" s="197"/>
      <c r="L376" s="194"/>
      <c r="M376" s="198"/>
      <c r="N376" s="199"/>
      <c r="O376" s="199"/>
      <c r="P376" s="199"/>
      <c r="Q376" s="199"/>
      <c r="R376" s="199"/>
      <c r="S376" s="199"/>
      <c r="T376" s="200"/>
      <c r="AT376" s="195" t="s">
        <v>548</v>
      </c>
      <c r="AU376" s="195" t="s">
        <v>91</v>
      </c>
      <c r="AV376" s="15" t="s">
        <v>83</v>
      </c>
      <c r="AW376" s="15" t="s">
        <v>30</v>
      </c>
      <c r="AX376" s="15" t="s">
        <v>75</v>
      </c>
      <c r="AY376" s="195" t="s">
        <v>203</v>
      </c>
    </row>
    <row r="377" spans="1:65" s="15" customFormat="1">
      <c r="B377" s="194"/>
      <c r="D377" s="178" t="s">
        <v>548</v>
      </c>
      <c r="E377" s="195" t="s">
        <v>1</v>
      </c>
      <c r="F377" s="196" t="s">
        <v>2782</v>
      </c>
      <c r="H377" s="195" t="s">
        <v>1</v>
      </c>
      <c r="I377" s="197"/>
      <c r="L377" s="194"/>
      <c r="M377" s="198"/>
      <c r="N377" s="199"/>
      <c r="O377" s="199"/>
      <c r="P377" s="199"/>
      <c r="Q377" s="199"/>
      <c r="R377" s="199"/>
      <c r="S377" s="199"/>
      <c r="T377" s="200"/>
      <c r="AT377" s="195" t="s">
        <v>548</v>
      </c>
      <c r="AU377" s="195" t="s">
        <v>91</v>
      </c>
      <c r="AV377" s="15" t="s">
        <v>83</v>
      </c>
      <c r="AW377" s="15" t="s">
        <v>30</v>
      </c>
      <c r="AX377" s="15" t="s">
        <v>75</v>
      </c>
      <c r="AY377" s="195" t="s">
        <v>203</v>
      </c>
    </row>
    <row r="378" spans="1:65" s="13" customFormat="1">
      <c r="B378" s="177"/>
      <c r="D378" s="178" t="s">
        <v>548</v>
      </c>
      <c r="E378" s="179" t="s">
        <v>1</v>
      </c>
      <c r="F378" s="180" t="s">
        <v>2783</v>
      </c>
      <c r="H378" s="181">
        <v>517</v>
      </c>
      <c r="I378" s="182"/>
      <c r="L378" s="177"/>
      <c r="M378" s="183"/>
      <c r="N378" s="184"/>
      <c r="O378" s="184"/>
      <c r="P378" s="184"/>
      <c r="Q378" s="184"/>
      <c r="R378" s="184"/>
      <c r="S378" s="184"/>
      <c r="T378" s="185"/>
      <c r="AT378" s="179" t="s">
        <v>548</v>
      </c>
      <c r="AU378" s="179" t="s">
        <v>91</v>
      </c>
      <c r="AV378" s="13" t="s">
        <v>91</v>
      </c>
      <c r="AW378" s="13" t="s">
        <v>30</v>
      </c>
      <c r="AX378" s="13" t="s">
        <v>75</v>
      </c>
      <c r="AY378" s="179" t="s">
        <v>203</v>
      </c>
    </row>
    <row r="379" spans="1:65" s="16" customFormat="1">
      <c r="B379" s="201"/>
      <c r="D379" s="178" t="s">
        <v>548</v>
      </c>
      <c r="E379" s="202" t="s">
        <v>2532</v>
      </c>
      <c r="F379" s="203" t="s">
        <v>2784</v>
      </c>
      <c r="H379" s="204">
        <v>517</v>
      </c>
      <c r="I379" s="205"/>
      <c r="L379" s="201"/>
      <c r="M379" s="206"/>
      <c r="N379" s="207"/>
      <c r="O379" s="207"/>
      <c r="P379" s="207"/>
      <c r="Q379" s="207"/>
      <c r="R379" s="207"/>
      <c r="S379" s="207"/>
      <c r="T379" s="208"/>
      <c r="AT379" s="202" t="s">
        <v>548</v>
      </c>
      <c r="AU379" s="202" t="s">
        <v>91</v>
      </c>
      <c r="AV379" s="16" t="s">
        <v>215</v>
      </c>
      <c r="AW379" s="16" t="s">
        <v>30</v>
      </c>
      <c r="AX379" s="16" t="s">
        <v>75</v>
      </c>
      <c r="AY379" s="202" t="s">
        <v>203</v>
      </c>
    </row>
    <row r="380" spans="1:65" s="14" customFormat="1">
      <c r="B380" s="186"/>
      <c r="D380" s="178" t="s">
        <v>548</v>
      </c>
      <c r="E380" s="187" t="s">
        <v>1</v>
      </c>
      <c r="F380" s="188" t="s">
        <v>550</v>
      </c>
      <c r="H380" s="189">
        <v>517</v>
      </c>
      <c r="I380" s="190"/>
      <c r="L380" s="186"/>
      <c r="M380" s="191"/>
      <c r="N380" s="192"/>
      <c r="O380" s="192"/>
      <c r="P380" s="192"/>
      <c r="Q380" s="192"/>
      <c r="R380" s="192"/>
      <c r="S380" s="192"/>
      <c r="T380" s="193"/>
      <c r="AT380" s="187" t="s">
        <v>548</v>
      </c>
      <c r="AU380" s="187" t="s">
        <v>91</v>
      </c>
      <c r="AV380" s="14" t="s">
        <v>208</v>
      </c>
      <c r="AW380" s="14" t="s">
        <v>30</v>
      </c>
      <c r="AX380" s="14" t="s">
        <v>83</v>
      </c>
      <c r="AY380" s="187" t="s">
        <v>203</v>
      </c>
    </row>
    <row r="381" spans="1:65" s="2" customFormat="1" ht="33" customHeight="1">
      <c r="A381" s="33"/>
      <c r="B381" s="154"/>
      <c r="C381" s="155" t="s">
        <v>361</v>
      </c>
      <c r="D381" s="155" t="s">
        <v>204</v>
      </c>
      <c r="E381" s="156" t="s">
        <v>2785</v>
      </c>
      <c r="F381" s="157" t="s">
        <v>2786</v>
      </c>
      <c r="G381" s="158" t="s">
        <v>221</v>
      </c>
      <c r="H381" s="159">
        <v>522.5</v>
      </c>
      <c r="I381" s="160"/>
      <c r="J381" s="161">
        <f>ROUND(I381*H381,2)</f>
        <v>0</v>
      </c>
      <c r="K381" s="162"/>
      <c r="L381" s="34"/>
      <c r="M381" s="163" t="s">
        <v>1</v>
      </c>
      <c r="N381" s="164" t="s">
        <v>41</v>
      </c>
      <c r="O381" s="62"/>
      <c r="P381" s="165">
        <f>O381*H381</f>
        <v>0</v>
      </c>
      <c r="Q381" s="165">
        <v>0.47349000000000002</v>
      </c>
      <c r="R381" s="165">
        <f>Q381*H381</f>
        <v>247.39852500000001</v>
      </c>
      <c r="S381" s="165">
        <v>0</v>
      </c>
      <c r="T381" s="166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7" t="s">
        <v>208</v>
      </c>
      <c r="AT381" s="167" t="s">
        <v>204</v>
      </c>
      <c r="AU381" s="167" t="s">
        <v>91</v>
      </c>
      <c r="AY381" s="18" t="s">
        <v>203</v>
      </c>
      <c r="BE381" s="168">
        <f>IF(N381="základná",J381,0)</f>
        <v>0</v>
      </c>
      <c r="BF381" s="168">
        <f>IF(N381="znížená",J381,0)</f>
        <v>0</v>
      </c>
      <c r="BG381" s="168">
        <f>IF(N381="zákl. prenesená",J381,0)</f>
        <v>0</v>
      </c>
      <c r="BH381" s="168">
        <f>IF(N381="zníž. prenesená",J381,0)</f>
        <v>0</v>
      </c>
      <c r="BI381" s="168">
        <f>IF(N381="nulová",J381,0)</f>
        <v>0</v>
      </c>
      <c r="BJ381" s="18" t="s">
        <v>91</v>
      </c>
      <c r="BK381" s="168">
        <f>ROUND(I381*H381,2)</f>
        <v>0</v>
      </c>
      <c r="BL381" s="18" t="s">
        <v>208</v>
      </c>
      <c r="BM381" s="167" t="s">
        <v>2787</v>
      </c>
    </row>
    <row r="382" spans="1:65" s="15" customFormat="1">
      <c r="B382" s="194"/>
      <c r="D382" s="178" t="s">
        <v>548</v>
      </c>
      <c r="E382" s="195" t="s">
        <v>1</v>
      </c>
      <c r="F382" s="196" t="s">
        <v>2788</v>
      </c>
      <c r="H382" s="195" t="s">
        <v>1</v>
      </c>
      <c r="I382" s="197"/>
      <c r="L382" s="194"/>
      <c r="M382" s="198"/>
      <c r="N382" s="199"/>
      <c r="O382" s="199"/>
      <c r="P382" s="199"/>
      <c r="Q382" s="199"/>
      <c r="R382" s="199"/>
      <c r="S382" s="199"/>
      <c r="T382" s="200"/>
      <c r="AT382" s="195" t="s">
        <v>548</v>
      </c>
      <c r="AU382" s="195" t="s">
        <v>91</v>
      </c>
      <c r="AV382" s="15" t="s">
        <v>83</v>
      </c>
      <c r="AW382" s="15" t="s">
        <v>30</v>
      </c>
      <c r="AX382" s="15" t="s">
        <v>75</v>
      </c>
      <c r="AY382" s="195" t="s">
        <v>203</v>
      </c>
    </row>
    <row r="383" spans="1:65" s="13" customFormat="1">
      <c r="B383" s="177"/>
      <c r="D383" s="178" t="s">
        <v>548</v>
      </c>
      <c r="E383" s="179" t="s">
        <v>1</v>
      </c>
      <c r="F383" s="180" t="s">
        <v>2532</v>
      </c>
      <c r="H383" s="181">
        <v>517</v>
      </c>
      <c r="I383" s="182"/>
      <c r="L383" s="177"/>
      <c r="M383" s="183"/>
      <c r="N383" s="184"/>
      <c r="O383" s="184"/>
      <c r="P383" s="184"/>
      <c r="Q383" s="184"/>
      <c r="R383" s="184"/>
      <c r="S383" s="184"/>
      <c r="T383" s="185"/>
      <c r="AT383" s="179" t="s">
        <v>548</v>
      </c>
      <c r="AU383" s="179" t="s">
        <v>91</v>
      </c>
      <c r="AV383" s="13" t="s">
        <v>91</v>
      </c>
      <c r="AW383" s="13" t="s">
        <v>30</v>
      </c>
      <c r="AX383" s="13" t="s">
        <v>75</v>
      </c>
      <c r="AY383" s="179" t="s">
        <v>203</v>
      </c>
    </row>
    <row r="384" spans="1:65" s="13" customFormat="1">
      <c r="B384" s="177"/>
      <c r="D384" s="178" t="s">
        <v>548</v>
      </c>
      <c r="E384" s="179" t="s">
        <v>1</v>
      </c>
      <c r="F384" s="180" t="s">
        <v>2553</v>
      </c>
      <c r="H384" s="181">
        <v>5.5</v>
      </c>
      <c r="I384" s="182"/>
      <c r="L384" s="177"/>
      <c r="M384" s="183"/>
      <c r="N384" s="184"/>
      <c r="O384" s="184"/>
      <c r="P384" s="184"/>
      <c r="Q384" s="184"/>
      <c r="R384" s="184"/>
      <c r="S384" s="184"/>
      <c r="T384" s="185"/>
      <c r="AT384" s="179" t="s">
        <v>548</v>
      </c>
      <c r="AU384" s="179" t="s">
        <v>91</v>
      </c>
      <c r="AV384" s="13" t="s">
        <v>91</v>
      </c>
      <c r="AW384" s="13" t="s">
        <v>30</v>
      </c>
      <c r="AX384" s="13" t="s">
        <v>75</v>
      </c>
      <c r="AY384" s="179" t="s">
        <v>203</v>
      </c>
    </row>
    <row r="385" spans="1:65" s="16" customFormat="1">
      <c r="B385" s="201"/>
      <c r="D385" s="178" t="s">
        <v>548</v>
      </c>
      <c r="E385" s="202" t="s">
        <v>1</v>
      </c>
      <c r="F385" s="203" t="s">
        <v>2789</v>
      </c>
      <c r="H385" s="204">
        <v>522.5</v>
      </c>
      <c r="I385" s="205"/>
      <c r="L385" s="201"/>
      <c r="M385" s="206"/>
      <c r="N385" s="207"/>
      <c r="O385" s="207"/>
      <c r="P385" s="207"/>
      <c r="Q385" s="207"/>
      <c r="R385" s="207"/>
      <c r="S385" s="207"/>
      <c r="T385" s="208"/>
      <c r="AT385" s="202" t="s">
        <v>548</v>
      </c>
      <c r="AU385" s="202" t="s">
        <v>91</v>
      </c>
      <c r="AV385" s="16" t="s">
        <v>215</v>
      </c>
      <c r="AW385" s="16" t="s">
        <v>30</v>
      </c>
      <c r="AX385" s="16" t="s">
        <v>75</v>
      </c>
      <c r="AY385" s="202" t="s">
        <v>203</v>
      </c>
    </row>
    <row r="386" spans="1:65" s="14" customFormat="1">
      <c r="B386" s="186"/>
      <c r="D386" s="178" t="s">
        <v>548</v>
      </c>
      <c r="E386" s="187" t="s">
        <v>1</v>
      </c>
      <c r="F386" s="188" t="s">
        <v>550</v>
      </c>
      <c r="H386" s="189">
        <v>522.5</v>
      </c>
      <c r="I386" s="190"/>
      <c r="L386" s="186"/>
      <c r="M386" s="191"/>
      <c r="N386" s="192"/>
      <c r="O386" s="192"/>
      <c r="P386" s="192"/>
      <c r="Q386" s="192"/>
      <c r="R386" s="192"/>
      <c r="S386" s="192"/>
      <c r="T386" s="193"/>
      <c r="AT386" s="187" t="s">
        <v>548</v>
      </c>
      <c r="AU386" s="187" t="s">
        <v>91</v>
      </c>
      <c r="AV386" s="14" t="s">
        <v>208</v>
      </c>
      <c r="AW386" s="14" t="s">
        <v>30</v>
      </c>
      <c r="AX386" s="14" t="s">
        <v>83</v>
      </c>
      <c r="AY386" s="187" t="s">
        <v>203</v>
      </c>
    </row>
    <row r="387" spans="1:65" s="2" customFormat="1" ht="33" customHeight="1">
      <c r="A387" s="33"/>
      <c r="B387" s="154"/>
      <c r="C387" s="155" t="s">
        <v>283</v>
      </c>
      <c r="D387" s="155" t="s">
        <v>204</v>
      </c>
      <c r="E387" s="156" t="s">
        <v>2790</v>
      </c>
      <c r="F387" s="157" t="s">
        <v>2791</v>
      </c>
      <c r="G387" s="158" t="s">
        <v>221</v>
      </c>
      <c r="H387" s="159">
        <v>522.5</v>
      </c>
      <c r="I387" s="160"/>
      <c r="J387" s="161">
        <f>ROUND(I387*H387,2)</f>
        <v>0</v>
      </c>
      <c r="K387" s="162"/>
      <c r="L387" s="34"/>
      <c r="M387" s="163" t="s">
        <v>1</v>
      </c>
      <c r="N387" s="164" t="s">
        <v>41</v>
      </c>
      <c r="O387" s="62"/>
      <c r="P387" s="165">
        <f>O387*H387</f>
        <v>0</v>
      </c>
      <c r="Q387" s="165">
        <v>0.33800000000000002</v>
      </c>
      <c r="R387" s="165">
        <f>Q387*H387</f>
        <v>176.60500000000002</v>
      </c>
      <c r="S387" s="165">
        <v>0</v>
      </c>
      <c r="T387" s="166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7" t="s">
        <v>208</v>
      </c>
      <c r="AT387" s="167" t="s">
        <v>204</v>
      </c>
      <c r="AU387" s="167" t="s">
        <v>91</v>
      </c>
      <c r="AY387" s="18" t="s">
        <v>203</v>
      </c>
      <c r="BE387" s="168">
        <f>IF(N387="základná",J387,0)</f>
        <v>0</v>
      </c>
      <c r="BF387" s="168">
        <f>IF(N387="znížená",J387,0)</f>
        <v>0</v>
      </c>
      <c r="BG387" s="168">
        <f>IF(N387="zákl. prenesená",J387,0)</f>
        <v>0</v>
      </c>
      <c r="BH387" s="168">
        <f>IF(N387="zníž. prenesená",J387,0)</f>
        <v>0</v>
      </c>
      <c r="BI387" s="168">
        <f>IF(N387="nulová",J387,0)</f>
        <v>0</v>
      </c>
      <c r="BJ387" s="18" t="s">
        <v>91</v>
      </c>
      <c r="BK387" s="168">
        <f>ROUND(I387*H387,2)</f>
        <v>0</v>
      </c>
      <c r="BL387" s="18" t="s">
        <v>208</v>
      </c>
      <c r="BM387" s="167" t="s">
        <v>2792</v>
      </c>
    </row>
    <row r="388" spans="1:65" s="15" customFormat="1">
      <c r="B388" s="194"/>
      <c r="D388" s="178" t="s">
        <v>548</v>
      </c>
      <c r="E388" s="195" t="s">
        <v>1</v>
      </c>
      <c r="F388" s="196" t="s">
        <v>2793</v>
      </c>
      <c r="H388" s="195" t="s">
        <v>1</v>
      </c>
      <c r="I388" s="197"/>
      <c r="L388" s="194"/>
      <c r="M388" s="198"/>
      <c r="N388" s="199"/>
      <c r="O388" s="199"/>
      <c r="P388" s="199"/>
      <c r="Q388" s="199"/>
      <c r="R388" s="199"/>
      <c r="S388" s="199"/>
      <c r="T388" s="200"/>
      <c r="AT388" s="195" t="s">
        <v>548</v>
      </c>
      <c r="AU388" s="195" t="s">
        <v>91</v>
      </c>
      <c r="AV388" s="15" t="s">
        <v>83</v>
      </c>
      <c r="AW388" s="15" t="s">
        <v>30</v>
      </c>
      <c r="AX388" s="15" t="s">
        <v>75</v>
      </c>
      <c r="AY388" s="195" t="s">
        <v>203</v>
      </c>
    </row>
    <row r="389" spans="1:65" s="13" customFormat="1">
      <c r="B389" s="177"/>
      <c r="D389" s="178" t="s">
        <v>548</v>
      </c>
      <c r="E389" s="179" t="s">
        <v>1</v>
      </c>
      <c r="F389" s="180" t="s">
        <v>2532</v>
      </c>
      <c r="H389" s="181">
        <v>517</v>
      </c>
      <c r="I389" s="182"/>
      <c r="L389" s="177"/>
      <c r="M389" s="183"/>
      <c r="N389" s="184"/>
      <c r="O389" s="184"/>
      <c r="P389" s="184"/>
      <c r="Q389" s="184"/>
      <c r="R389" s="184"/>
      <c r="S389" s="184"/>
      <c r="T389" s="185"/>
      <c r="AT389" s="179" t="s">
        <v>548</v>
      </c>
      <c r="AU389" s="179" t="s">
        <v>91</v>
      </c>
      <c r="AV389" s="13" t="s">
        <v>91</v>
      </c>
      <c r="AW389" s="13" t="s">
        <v>30</v>
      </c>
      <c r="AX389" s="13" t="s">
        <v>75</v>
      </c>
      <c r="AY389" s="179" t="s">
        <v>203</v>
      </c>
    </row>
    <row r="390" spans="1:65" s="13" customFormat="1">
      <c r="B390" s="177"/>
      <c r="D390" s="178" t="s">
        <v>548</v>
      </c>
      <c r="E390" s="179" t="s">
        <v>1</v>
      </c>
      <c r="F390" s="180" t="s">
        <v>2553</v>
      </c>
      <c r="H390" s="181">
        <v>5.5</v>
      </c>
      <c r="I390" s="182"/>
      <c r="L390" s="177"/>
      <c r="M390" s="183"/>
      <c r="N390" s="184"/>
      <c r="O390" s="184"/>
      <c r="P390" s="184"/>
      <c r="Q390" s="184"/>
      <c r="R390" s="184"/>
      <c r="S390" s="184"/>
      <c r="T390" s="185"/>
      <c r="AT390" s="179" t="s">
        <v>548</v>
      </c>
      <c r="AU390" s="179" t="s">
        <v>91</v>
      </c>
      <c r="AV390" s="13" t="s">
        <v>91</v>
      </c>
      <c r="AW390" s="13" t="s">
        <v>30</v>
      </c>
      <c r="AX390" s="13" t="s">
        <v>75</v>
      </c>
      <c r="AY390" s="179" t="s">
        <v>203</v>
      </c>
    </row>
    <row r="391" spans="1:65" s="16" customFormat="1">
      <c r="B391" s="201"/>
      <c r="D391" s="178" t="s">
        <v>548</v>
      </c>
      <c r="E391" s="202" t="s">
        <v>1</v>
      </c>
      <c r="F391" s="203" t="s">
        <v>2794</v>
      </c>
      <c r="H391" s="204">
        <v>522.5</v>
      </c>
      <c r="I391" s="205"/>
      <c r="L391" s="201"/>
      <c r="M391" s="206"/>
      <c r="N391" s="207"/>
      <c r="O391" s="207"/>
      <c r="P391" s="207"/>
      <c r="Q391" s="207"/>
      <c r="R391" s="207"/>
      <c r="S391" s="207"/>
      <c r="T391" s="208"/>
      <c r="AT391" s="202" t="s">
        <v>548</v>
      </c>
      <c r="AU391" s="202" t="s">
        <v>91</v>
      </c>
      <c r="AV391" s="16" t="s">
        <v>215</v>
      </c>
      <c r="AW391" s="16" t="s">
        <v>30</v>
      </c>
      <c r="AX391" s="16" t="s">
        <v>75</v>
      </c>
      <c r="AY391" s="202" t="s">
        <v>203</v>
      </c>
    </row>
    <row r="392" spans="1:65" s="14" customFormat="1">
      <c r="B392" s="186"/>
      <c r="D392" s="178" t="s">
        <v>548</v>
      </c>
      <c r="E392" s="187" t="s">
        <v>1</v>
      </c>
      <c r="F392" s="188" t="s">
        <v>550</v>
      </c>
      <c r="H392" s="189">
        <v>522.5</v>
      </c>
      <c r="I392" s="190"/>
      <c r="L392" s="186"/>
      <c r="M392" s="191"/>
      <c r="N392" s="192"/>
      <c r="O392" s="192"/>
      <c r="P392" s="192"/>
      <c r="Q392" s="192"/>
      <c r="R392" s="192"/>
      <c r="S392" s="192"/>
      <c r="T392" s="193"/>
      <c r="AT392" s="187" t="s">
        <v>548</v>
      </c>
      <c r="AU392" s="187" t="s">
        <v>91</v>
      </c>
      <c r="AV392" s="14" t="s">
        <v>208</v>
      </c>
      <c r="AW392" s="14" t="s">
        <v>30</v>
      </c>
      <c r="AX392" s="14" t="s">
        <v>83</v>
      </c>
      <c r="AY392" s="187" t="s">
        <v>203</v>
      </c>
    </row>
    <row r="393" spans="1:65" s="2" customFormat="1" ht="33" customHeight="1">
      <c r="A393" s="33"/>
      <c r="B393" s="154"/>
      <c r="C393" s="155" t="s">
        <v>368</v>
      </c>
      <c r="D393" s="155" t="s">
        <v>204</v>
      </c>
      <c r="E393" s="156" t="s">
        <v>2795</v>
      </c>
      <c r="F393" s="157" t="s">
        <v>2796</v>
      </c>
      <c r="G393" s="158" t="s">
        <v>221</v>
      </c>
      <c r="H393" s="159">
        <v>32</v>
      </c>
      <c r="I393" s="160"/>
      <c r="J393" s="161">
        <f>ROUND(I393*H393,2)</f>
        <v>0</v>
      </c>
      <c r="K393" s="162"/>
      <c r="L393" s="34"/>
      <c r="M393" s="163" t="s">
        <v>1</v>
      </c>
      <c r="N393" s="164" t="s">
        <v>41</v>
      </c>
      <c r="O393" s="62"/>
      <c r="P393" s="165">
        <f>O393*H393</f>
        <v>0</v>
      </c>
      <c r="Q393" s="165">
        <v>0.25331999999999999</v>
      </c>
      <c r="R393" s="165">
        <f>Q393*H393</f>
        <v>8.1062399999999997</v>
      </c>
      <c r="S393" s="165">
        <v>0</v>
      </c>
      <c r="T393" s="166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7" t="s">
        <v>208</v>
      </c>
      <c r="AT393" s="167" t="s">
        <v>204</v>
      </c>
      <c r="AU393" s="167" t="s">
        <v>91</v>
      </c>
      <c r="AY393" s="18" t="s">
        <v>203</v>
      </c>
      <c r="BE393" s="168">
        <f>IF(N393="základná",J393,0)</f>
        <v>0</v>
      </c>
      <c r="BF393" s="168">
        <f>IF(N393="znížená",J393,0)</f>
        <v>0</v>
      </c>
      <c r="BG393" s="168">
        <f>IF(N393="zákl. prenesená",J393,0)</f>
        <v>0</v>
      </c>
      <c r="BH393" s="168">
        <f>IF(N393="zníž. prenesená",J393,0)</f>
        <v>0</v>
      </c>
      <c r="BI393" s="168">
        <f>IF(N393="nulová",J393,0)</f>
        <v>0</v>
      </c>
      <c r="BJ393" s="18" t="s">
        <v>91</v>
      </c>
      <c r="BK393" s="168">
        <f>ROUND(I393*H393,2)</f>
        <v>0</v>
      </c>
      <c r="BL393" s="18" t="s">
        <v>208</v>
      </c>
      <c r="BM393" s="167" t="s">
        <v>2797</v>
      </c>
    </row>
    <row r="394" spans="1:65" s="15" customFormat="1">
      <c r="B394" s="194"/>
      <c r="D394" s="178" t="s">
        <v>548</v>
      </c>
      <c r="E394" s="195" t="s">
        <v>1</v>
      </c>
      <c r="F394" s="196" t="s">
        <v>2798</v>
      </c>
      <c r="H394" s="195" t="s">
        <v>1</v>
      </c>
      <c r="I394" s="197"/>
      <c r="L394" s="194"/>
      <c r="M394" s="198"/>
      <c r="N394" s="199"/>
      <c r="O394" s="199"/>
      <c r="P394" s="199"/>
      <c r="Q394" s="199"/>
      <c r="R394" s="199"/>
      <c r="S394" s="199"/>
      <c r="T394" s="200"/>
      <c r="AT394" s="195" t="s">
        <v>548</v>
      </c>
      <c r="AU394" s="195" t="s">
        <v>91</v>
      </c>
      <c r="AV394" s="15" t="s">
        <v>83</v>
      </c>
      <c r="AW394" s="15" t="s">
        <v>30</v>
      </c>
      <c r="AX394" s="15" t="s">
        <v>75</v>
      </c>
      <c r="AY394" s="195" t="s">
        <v>203</v>
      </c>
    </row>
    <row r="395" spans="1:65" s="15" customFormat="1">
      <c r="B395" s="194"/>
      <c r="D395" s="178" t="s">
        <v>548</v>
      </c>
      <c r="E395" s="195" t="s">
        <v>1</v>
      </c>
      <c r="F395" s="196" t="s">
        <v>2799</v>
      </c>
      <c r="H395" s="195" t="s">
        <v>1</v>
      </c>
      <c r="I395" s="197"/>
      <c r="L395" s="194"/>
      <c r="M395" s="198"/>
      <c r="N395" s="199"/>
      <c r="O395" s="199"/>
      <c r="P395" s="199"/>
      <c r="Q395" s="199"/>
      <c r="R395" s="199"/>
      <c r="S395" s="199"/>
      <c r="T395" s="200"/>
      <c r="AT395" s="195" t="s">
        <v>548</v>
      </c>
      <c r="AU395" s="195" t="s">
        <v>91</v>
      </c>
      <c r="AV395" s="15" t="s">
        <v>83</v>
      </c>
      <c r="AW395" s="15" t="s">
        <v>30</v>
      </c>
      <c r="AX395" s="15" t="s">
        <v>75</v>
      </c>
      <c r="AY395" s="195" t="s">
        <v>203</v>
      </c>
    </row>
    <row r="396" spans="1:65" s="15" customFormat="1">
      <c r="B396" s="194"/>
      <c r="D396" s="178" t="s">
        <v>548</v>
      </c>
      <c r="E396" s="195" t="s">
        <v>1</v>
      </c>
      <c r="F396" s="196" t="s">
        <v>2800</v>
      </c>
      <c r="H396" s="195" t="s">
        <v>1</v>
      </c>
      <c r="I396" s="197"/>
      <c r="L396" s="194"/>
      <c r="M396" s="198"/>
      <c r="N396" s="199"/>
      <c r="O396" s="199"/>
      <c r="P396" s="199"/>
      <c r="Q396" s="199"/>
      <c r="R396" s="199"/>
      <c r="S396" s="199"/>
      <c r="T396" s="200"/>
      <c r="AT396" s="195" t="s">
        <v>548</v>
      </c>
      <c r="AU396" s="195" t="s">
        <v>91</v>
      </c>
      <c r="AV396" s="15" t="s">
        <v>83</v>
      </c>
      <c r="AW396" s="15" t="s">
        <v>30</v>
      </c>
      <c r="AX396" s="15" t="s">
        <v>75</v>
      </c>
      <c r="AY396" s="195" t="s">
        <v>203</v>
      </c>
    </row>
    <row r="397" spans="1:65" s="15" customFormat="1">
      <c r="B397" s="194"/>
      <c r="D397" s="178" t="s">
        <v>548</v>
      </c>
      <c r="E397" s="195" t="s">
        <v>1</v>
      </c>
      <c r="F397" s="196" t="s">
        <v>2801</v>
      </c>
      <c r="H397" s="195" t="s">
        <v>1</v>
      </c>
      <c r="I397" s="197"/>
      <c r="L397" s="194"/>
      <c r="M397" s="198"/>
      <c r="N397" s="199"/>
      <c r="O397" s="199"/>
      <c r="P397" s="199"/>
      <c r="Q397" s="199"/>
      <c r="R397" s="199"/>
      <c r="S397" s="199"/>
      <c r="T397" s="200"/>
      <c r="AT397" s="195" t="s">
        <v>548</v>
      </c>
      <c r="AU397" s="195" t="s">
        <v>91</v>
      </c>
      <c r="AV397" s="15" t="s">
        <v>83</v>
      </c>
      <c r="AW397" s="15" t="s">
        <v>30</v>
      </c>
      <c r="AX397" s="15" t="s">
        <v>75</v>
      </c>
      <c r="AY397" s="195" t="s">
        <v>203</v>
      </c>
    </row>
    <row r="398" spans="1:65" s="15" customFormat="1">
      <c r="B398" s="194"/>
      <c r="D398" s="178" t="s">
        <v>548</v>
      </c>
      <c r="E398" s="195" t="s">
        <v>1</v>
      </c>
      <c r="F398" s="196" t="s">
        <v>2802</v>
      </c>
      <c r="H398" s="195" t="s">
        <v>1</v>
      </c>
      <c r="I398" s="197"/>
      <c r="L398" s="194"/>
      <c r="M398" s="198"/>
      <c r="N398" s="199"/>
      <c r="O398" s="199"/>
      <c r="P398" s="199"/>
      <c r="Q398" s="199"/>
      <c r="R398" s="199"/>
      <c r="S398" s="199"/>
      <c r="T398" s="200"/>
      <c r="AT398" s="195" t="s">
        <v>548</v>
      </c>
      <c r="AU398" s="195" t="s">
        <v>91</v>
      </c>
      <c r="AV398" s="15" t="s">
        <v>83</v>
      </c>
      <c r="AW398" s="15" t="s">
        <v>30</v>
      </c>
      <c r="AX398" s="15" t="s">
        <v>75</v>
      </c>
      <c r="AY398" s="195" t="s">
        <v>203</v>
      </c>
    </row>
    <row r="399" spans="1:65" s="13" customFormat="1">
      <c r="B399" s="177"/>
      <c r="D399" s="178" t="s">
        <v>548</v>
      </c>
      <c r="E399" s="179" t="s">
        <v>1</v>
      </c>
      <c r="F399" s="180" t="s">
        <v>2803</v>
      </c>
      <c r="H399" s="181">
        <v>32</v>
      </c>
      <c r="I399" s="182"/>
      <c r="L399" s="177"/>
      <c r="M399" s="183"/>
      <c r="N399" s="184"/>
      <c r="O399" s="184"/>
      <c r="P399" s="184"/>
      <c r="Q399" s="184"/>
      <c r="R399" s="184"/>
      <c r="S399" s="184"/>
      <c r="T399" s="185"/>
      <c r="AT399" s="179" t="s">
        <v>548</v>
      </c>
      <c r="AU399" s="179" t="s">
        <v>91</v>
      </c>
      <c r="AV399" s="13" t="s">
        <v>91</v>
      </c>
      <c r="AW399" s="13" t="s">
        <v>30</v>
      </c>
      <c r="AX399" s="13" t="s">
        <v>75</v>
      </c>
      <c r="AY399" s="179" t="s">
        <v>203</v>
      </c>
    </row>
    <row r="400" spans="1:65" s="16" customFormat="1">
      <c r="B400" s="201"/>
      <c r="D400" s="178" t="s">
        <v>548</v>
      </c>
      <c r="E400" s="202" t="s">
        <v>2537</v>
      </c>
      <c r="F400" s="203" t="s">
        <v>2794</v>
      </c>
      <c r="H400" s="204">
        <v>32</v>
      </c>
      <c r="I400" s="205"/>
      <c r="L400" s="201"/>
      <c r="M400" s="206"/>
      <c r="N400" s="207"/>
      <c r="O400" s="207"/>
      <c r="P400" s="207"/>
      <c r="Q400" s="207"/>
      <c r="R400" s="207"/>
      <c r="S400" s="207"/>
      <c r="T400" s="208"/>
      <c r="AT400" s="202" t="s">
        <v>548</v>
      </c>
      <c r="AU400" s="202" t="s">
        <v>91</v>
      </c>
      <c r="AV400" s="16" t="s">
        <v>215</v>
      </c>
      <c r="AW400" s="16" t="s">
        <v>30</v>
      </c>
      <c r="AX400" s="16" t="s">
        <v>75</v>
      </c>
      <c r="AY400" s="202" t="s">
        <v>203</v>
      </c>
    </row>
    <row r="401" spans="1:65" s="14" customFormat="1">
      <c r="B401" s="186"/>
      <c r="D401" s="178" t="s">
        <v>548</v>
      </c>
      <c r="E401" s="187" t="s">
        <v>1</v>
      </c>
      <c r="F401" s="188" t="s">
        <v>550</v>
      </c>
      <c r="H401" s="189">
        <v>32</v>
      </c>
      <c r="I401" s="190"/>
      <c r="L401" s="186"/>
      <c r="M401" s="191"/>
      <c r="N401" s="192"/>
      <c r="O401" s="192"/>
      <c r="P401" s="192"/>
      <c r="Q401" s="192"/>
      <c r="R401" s="192"/>
      <c r="S401" s="192"/>
      <c r="T401" s="193"/>
      <c r="AT401" s="187" t="s">
        <v>548</v>
      </c>
      <c r="AU401" s="187" t="s">
        <v>91</v>
      </c>
      <c r="AV401" s="14" t="s">
        <v>208</v>
      </c>
      <c r="AW401" s="14" t="s">
        <v>30</v>
      </c>
      <c r="AX401" s="14" t="s">
        <v>83</v>
      </c>
      <c r="AY401" s="187" t="s">
        <v>203</v>
      </c>
    </row>
    <row r="402" spans="1:65" s="2" customFormat="1" ht="24.2" customHeight="1">
      <c r="A402" s="33"/>
      <c r="B402" s="154"/>
      <c r="C402" s="212" t="s">
        <v>287</v>
      </c>
      <c r="D402" s="212" t="s">
        <v>836</v>
      </c>
      <c r="E402" s="213" t="s">
        <v>2804</v>
      </c>
      <c r="F402" s="214" t="s">
        <v>2805</v>
      </c>
      <c r="G402" s="215" t="s">
        <v>221</v>
      </c>
      <c r="H402" s="216">
        <v>32.966000000000001</v>
      </c>
      <c r="I402" s="217"/>
      <c r="J402" s="218">
        <f>ROUND(I402*H402,2)</f>
        <v>0</v>
      </c>
      <c r="K402" s="219"/>
      <c r="L402" s="220"/>
      <c r="M402" s="221" t="s">
        <v>1</v>
      </c>
      <c r="N402" s="222" t="s">
        <v>41</v>
      </c>
      <c r="O402" s="62"/>
      <c r="P402" s="165">
        <f>O402*H402</f>
        <v>0</v>
      </c>
      <c r="Q402" s="165">
        <v>0.222</v>
      </c>
      <c r="R402" s="165">
        <f>Q402*H402</f>
        <v>7.3184520000000006</v>
      </c>
      <c r="S402" s="165">
        <v>0</v>
      </c>
      <c r="T402" s="166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7" t="s">
        <v>234</v>
      </c>
      <c r="AT402" s="167" t="s">
        <v>836</v>
      </c>
      <c r="AU402" s="167" t="s">
        <v>91</v>
      </c>
      <c r="AY402" s="18" t="s">
        <v>203</v>
      </c>
      <c r="BE402" s="168">
        <f>IF(N402="základná",J402,0)</f>
        <v>0</v>
      </c>
      <c r="BF402" s="168">
        <f>IF(N402="znížená",J402,0)</f>
        <v>0</v>
      </c>
      <c r="BG402" s="168">
        <f>IF(N402="zákl. prenesená",J402,0)</f>
        <v>0</v>
      </c>
      <c r="BH402" s="168">
        <f>IF(N402="zníž. prenesená",J402,0)</f>
        <v>0</v>
      </c>
      <c r="BI402" s="168">
        <f>IF(N402="nulová",J402,0)</f>
        <v>0</v>
      </c>
      <c r="BJ402" s="18" t="s">
        <v>91</v>
      </c>
      <c r="BK402" s="168">
        <f>ROUND(I402*H402,2)</f>
        <v>0</v>
      </c>
      <c r="BL402" s="18" t="s">
        <v>208</v>
      </c>
      <c r="BM402" s="167" t="s">
        <v>2806</v>
      </c>
    </row>
    <row r="403" spans="1:65" s="13" customFormat="1">
      <c r="B403" s="177"/>
      <c r="D403" s="178" t="s">
        <v>548</v>
      </c>
      <c r="E403" s="179" t="s">
        <v>1</v>
      </c>
      <c r="F403" s="180" t="s">
        <v>2807</v>
      </c>
      <c r="H403" s="181">
        <v>32.64</v>
      </c>
      <c r="I403" s="182"/>
      <c r="L403" s="177"/>
      <c r="M403" s="183"/>
      <c r="N403" s="184"/>
      <c r="O403" s="184"/>
      <c r="P403" s="184"/>
      <c r="Q403" s="184"/>
      <c r="R403" s="184"/>
      <c r="S403" s="184"/>
      <c r="T403" s="185"/>
      <c r="AT403" s="179" t="s">
        <v>548</v>
      </c>
      <c r="AU403" s="179" t="s">
        <v>91</v>
      </c>
      <c r="AV403" s="13" t="s">
        <v>91</v>
      </c>
      <c r="AW403" s="13" t="s">
        <v>30</v>
      </c>
      <c r="AX403" s="13" t="s">
        <v>75</v>
      </c>
      <c r="AY403" s="179" t="s">
        <v>203</v>
      </c>
    </row>
    <row r="404" spans="1:65" s="14" customFormat="1">
      <c r="B404" s="186"/>
      <c r="D404" s="178" t="s">
        <v>548</v>
      </c>
      <c r="E404" s="187" t="s">
        <v>1</v>
      </c>
      <c r="F404" s="188" t="s">
        <v>550</v>
      </c>
      <c r="H404" s="189">
        <v>32.64</v>
      </c>
      <c r="I404" s="190"/>
      <c r="L404" s="186"/>
      <c r="M404" s="191"/>
      <c r="N404" s="192"/>
      <c r="O404" s="192"/>
      <c r="P404" s="192"/>
      <c r="Q404" s="192"/>
      <c r="R404" s="192"/>
      <c r="S404" s="192"/>
      <c r="T404" s="193"/>
      <c r="AT404" s="187" t="s">
        <v>548</v>
      </c>
      <c r="AU404" s="187" t="s">
        <v>91</v>
      </c>
      <c r="AV404" s="14" t="s">
        <v>208</v>
      </c>
      <c r="AW404" s="14" t="s">
        <v>30</v>
      </c>
      <c r="AX404" s="14" t="s">
        <v>83</v>
      </c>
      <c r="AY404" s="187" t="s">
        <v>203</v>
      </c>
    </row>
    <row r="405" spans="1:65" s="13" customFormat="1">
      <c r="B405" s="177"/>
      <c r="D405" s="178" t="s">
        <v>548</v>
      </c>
      <c r="F405" s="180" t="s">
        <v>2808</v>
      </c>
      <c r="H405" s="181">
        <v>32.966000000000001</v>
      </c>
      <c r="I405" s="182"/>
      <c r="L405" s="177"/>
      <c r="M405" s="183"/>
      <c r="N405" s="184"/>
      <c r="O405" s="184"/>
      <c r="P405" s="184"/>
      <c r="Q405" s="184"/>
      <c r="R405" s="184"/>
      <c r="S405" s="184"/>
      <c r="T405" s="185"/>
      <c r="AT405" s="179" t="s">
        <v>548</v>
      </c>
      <c r="AU405" s="179" t="s">
        <v>91</v>
      </c>
      <c r="AV405" s="13" t="s">
        <v>91</v>
      </c>
      <c r="AW405" s="13" t="s">
        <v>3</v>
      </c>
      <c r="AX405" s="13" t="s">
        <v>83</v>
      </c>
      <c r="AY405" s="179" t="s">
        <v>203</v>
      </c>
    </row>
    <row r="406" spans="1:65" s="2" customFormat="1" ht="37.9" customHeight="1">
      <c r="A406" s="33"/>
      <c r="B406" s="154"/>
      <c r="C406" s="155" t="s">
        <v>377</v>
      </c>
      <c r="D406" s="155" t="s">
        <v>204</v>
      </c>
      <c r="E406" s="156" t="s">
        <v>2809</v>
      </c>
      <c r="F406" s="157" t="s">
        <v>2810</v>
      </c>
      <c r="G406" s="158" t="s">
        <v>221</v>
      </c>
      <c r="H406" s="159">
        <v>32</v>
      </c>
      <c r="I406" s="160"/>
      <c r="J406" s="161">
        <f>ROUND(I406*H406,2)</f>
        <v>0</v>
      </c>
      <c r="K406" s="162"/>
      <c r="L406" s="34"/>
      <c r="M406" s="163" t="s">
        <v>1</v>
      </c>
      <c r="N406" s="164" t="s">
        <v>41</v>
      </c>
      <c r="O406" s="62"/>
      <c r="P406" s="165">
        <f>O406*H406</f>
        <v>0</v>
      </c>
      <c r="Q406" s="165">
        <v>0.28731000000000001</v>
      </c>
      <c r="R406" s="165">
        <f>Q406*H406</f>
        <v>9.1939200000000003</v>
      </c>
      <c r="S406" s="165">
        <v>0</v>
      </c>
      <c r="T406" s="166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67" t="s">
        <v>208</v>
      </c>
      <c r="AT406" s="167" t="s">
        <v>204</v>
      </c>
      <c r="AU406" s="167" t="s">
        <v>91</v>
      </c>
      <c r="AY406" s="18" t="s">
        <v>203</v>
      </c>
      <c r="BE406" s="168">
        <f>IF(N406="základná",J406,0)</f>
        <v>0</v>
      </c>
      <c r="BF406" s="168">
        <f>IF(N406="znížená",J406,0)</f>
        <v>0</v>
      </c>
      <c r="BG406" s="168">
        <f>IF(N406="zákl. prenesená",J406,0)</f>
        <v>0</v>
      </c>
      <c r="BH406" s="168">
        <f>IF(N406="zníž. prenesená",J406,0)</f>
        <v>0</v>
      </c>
      <c r="BI406" s="168">
        <f>IF(N406="nulová",J406,0)</f>
        <v>0</v>
      </c>
      <c r="BJ406" s="18" t="s">
        <v>91</v>
      </c>
      <c r="BK406" s="168">
        <f>ROUND(I406*H406,2)</f>
        <v>0</v>
      </c>
      <c r="BL406" s="18" t="s">
        <v>208</v>
      </c>
      <c r="BM406" s="167" t="s">
        <v>2811</v>
      </c>
    </row>
    <row r="407" spans="1:65" s="13" customFormat="1">
      <c r="B407" s="177"/>
      <c r="D407" s="178" t="s">
        <v>548</v>
      </c>
      <c r="E407" s="179" t="s">
        <v>1</v>
      </c>
      <c r="F407" s="180" t="s">
        <v>2537</v>
      </c>
      <c r="H407" s="181">
        <v>32</v>
      </c>
      <c r="I407" s="182"/>
      <c r="L407" s="177"/>
      <c r="M407" s="183"/>
      <c r="N407" s="184"/>
      <c r="O407" s="184"/>
      <c r="P407" s="184"/>
      <c r="Q407" s="184"/>
      <c r="R407" s="184"/>
      <c r="S407" s="184"/>
      <c r="T407" s="185"/>
      <c r="AT407" s="179" t="s">
        <v>548</v>
      </c>
      <c r="AU407" s="179" t="s">
        <v>91</v>
      </c>
      <c r="AV407" s="13" t="s">
        <v>91</v>
      </c>
      <c r="AW407" s="13" t="s">
        <v>30</v>
      </c>
      <c r="AX407" s="13" t="s">
        <v>75</v>
      </c>
      <c r="AY407" s="179" t="s">
        <v>203</v>
      </c>
    </row>
    <row r="408" spans="1:65" s="14" customFormat="1">
      <c r="B408" s="186"/>
      <c r="D408" s="178" t="s">
        <v>548</v>
      </c>
      <c r="E408" s="187" t="s">
        <v>1</v>
      </c>
      <c r="F408" s="188" t="s">
        <v>550</v>
      </c>
      <c r="H408" s="189">
        <v>32</v>
      </c>
      <c r="I408" s="190"/>
      <c r="L408" s="186"/>
      <c r="M408" s="191"/>
      <c r="N408" s="192"/>
      <c r="O408" s="192"/>
      <c r="P408" s="192"/>
      <c r="Q408" s="192"/>
      <c r="R408" s="192"/>
      <c r="S408" s="192"/>
      <c r="T408" s="193"/>
      <c r="AT408" s="187" t="s">
        <v>548</v>
      </c>
      <c r="AU408" s="187" t="s">
        <v>91</v>
      </c>
      <c r="AV408" s="14" t="s">
        <v>208</v>
      </c>
      <c r="AW408" s="14" t="s">
        <v>30</v>
      </c>
      <c r="AX408" s="14" t="s">
        <v>83</v>
      </c>
      <c r="AY408" s="187" t="s">
        <v>203</v>
      </c>
    </row>
    <row r="409" spans="1:65" s="2" customFormat="1" ht="33" customHeight="1">
      <c r="A409" s="33"/>
      <c r="B409" s="154"/>
      <c r="C409" s="155" t="s">
        <v>290</v>
      </c>
      <c r="D409" s="155" t="s">
        <v>204</v>
      </c>
      <c r="E409" s="156" t="s">
        <v>2790</v>
      </c>
      <c r="F409" s="157" t="s">
        <v>2791</v>
      </c>
      <c r="G409" s="158" t="s">
        <v>221</v>
      </c>
      <c r="H409" s="159">
        <v>32</v>
      </c>
      <c r="I409" s="160"/>
      <c r="J409" s="161">
        <f>ROUND(I409*H409,2)</f>
        <v>0</v>
      </c>
      <c r="K409" s="162"/>
      <c r="L409" s="34"/>
      <c r="M409" s="163" t="s">
        <v>1</v>
      </c>
      <c r="N409" s="164" t="s">
        <v>41</v>
      </c>
      <c r="O409" s="62"/>
      <c r="P409" s="165">
        <f>O409*H409</f>
        <v>0</v>
      </c>
      <c r="Q409" s="165">
        <v>0.33800000000000002</v>
      </c>
      <c r="R409" s="165">
        <f>Q409*H409</f>
        <v>10.816000000000001</v>
      </c>
      <c r="S409" s="165">
        <v>0</v>
      </c>
      <c r="T409" s="166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7" t="s">
        <v>208</v>
      </c>
      <c r="AT409" s="167" t="s">
        <v>204</v>
      </c>
      <c r="AU409" s="167" t="s">
        <v>91</v>
      </c>
      <c r="AY409" s="18" t="s">
        <v>203</v>
      </c>
      <c r="BE409" s="168">
        <f>IF(N409="základná",J409,0)</f>
        <v>0</v>
      </c>
      <c r="BF409" s="168">
        <f>IF(N409="znížená",J409,0)</f>
        <v>0</v>
      </c>
      <c r="BG409" s="168">
        <f>IF(N409="zákl. prenesená",J409,0)</f>
        <v>0</v>
      </c>
      <c r="BH409" s="168">
        <f>IF(N409="zníž. prenesená",J409,0)</f>
        <v>0</v>
      </c>
      <c r="BI409" s="168">
        <f>IF(N409="nulová",J409,0)</f>
        <v>0</v>
      </c>
      <c r="BJ409" s="18" t="s">
        <v>91</v>
      </c>
      <c r="BK409" s="168">
        <f>ROUND(I409*H409,2)</f>
        <v>0</v>
      </c>
      <c r="BL409" s="18" t="s">
        <v>208</v>
      </c>
      <c r="BM409" s="167" t="s">
        <v>2812</v>
      </c>
    </row>
    <row r="410" spans="1:65" s="15" customFormat="1">
      <c r="B410" s="194"/>
      <c r="D410" s="178" t="s">
        <v>548</v>
      </c>
      <c r="E410" s="195" t="s">
        <v>1</v>
      </c>
      <c r="F410" s="196" t="s">
        <v>2793</v>
      </c>
      <c r="H410" s="195" t="s">
        <v>1</v>
      </c>
      <c r="I410" s="197"/>
      <c r="L410" s="194"/>
      <c r="M410" s="198"/>
      <c r="N410" s="199"/>
      <c r="O410" s="199"/>
      <c r="P410" s="199"/>
      <c r="Q410" s="199"/>
      <c r="R410" s="199"/>
      <c r="S410" s="199"/>
      <c r="T410" s="200"/>
      <c r="AT410" s="195" t="s">
        <v>548</v>
      </c>
      <c r="AU410" s="195" t="s">
        <v>91</v>
      </c>
      <c r="AV410" s="15" t="s">
        <v>83</v>
      </c>
      <c r="AW410" s="15" t="s">
        <v>30</v>
      </c>
      <c r="AX410" s="15" t="s">
        <v>75</v>
      </c>
      <c r="AY410" s="195" t="s">
        <v>203</v>
      </c>
    </row>
    <row r="411" spans="1:65" s="13" customFormat="1">
      <c r="B411" s="177"/>
      <c r="D411" s="178" t="s">
        <v>548</v>
      </c>
      <c r="E411" s="179" t="s">
        <v>1</v>
      </c>
      <c r="F411" s="180" t="s">
        <v>2537</v>
      </c>
      <c r="H411" s="181">
        <v>32</v>
      </c>
      <c r="I411" s="182"/>
      <c r="L411" s="177"/>
      <c r="M411" s="183"/>
      <c r="N411" s="184"/>
      <c r="O411" s="184"/>
      <c r="P411" s="184"/>
      <c r="Q411" s="184"/>
      <c r="R411" s="184"/>
      <c r="S411" s="184"/>
      <c r="T411" s="185"/>
      <c r="AT411" s="179" t="s">
        <v>548</v>
      </c>
      <c r="AU411" s="179" t="s">
        <v>91</v>
      </c>
      <c r="AV411" s="13" t="s">
        <v>91</v>
      </c>
      <c r="AW411" s="13" t="s">
        <v>30</v>
      </c>
      <c r="AX411" s="13" t="s">
        <v>75</v>
      </c>
      <c r="AY411" s="179" t="s">
        <v>203</v>
      </c>
    </row>
    <row r="412" spans="1:65" s="16" customFormat="1">
      <c r="B412" s="201"/>
      <c r="D412" s="178" t="s">
        <v>548</v>
      </c>
      <c r="E412" s="202" t="s">
        <v>1</v>
      </c>
      <c r="F412" s="203" t="s">
        <v>2794</v>
      </c>
      <c r="H412" s="204">
        <v>32</v>
      </c>
      <c r="I412" s="205"/>
      <c r="L412" s="201"/>
      <c r="M412" s="206"/>
      <c r="N412" s="207"/>
      <c r="O412" s="207"/>
      <c r="P412" s="207"/>
      <c r="Q412" s="207"/>
      <c r="R412" s="207"/>
      <c r="S412" s="207"/>
      <c r="T412" s="208"/>
      <c r="AT412" s="202" t="s">
        <v>548</v>
      </c>
      <c r="AU412" s="202" t="s">
        <v>91</v>
      </c>
      <c r="AV412" s="16" t="s">
        <v>215</v>
      </c>
      <c r="AW412" s="16" t="s">
        <v>30</v>
      </c>
      <c r="AX412" s="16" t="s">
        <v>75</v>
      </c>
      <c r="AY412" s="202" t="s">
        <v>203</v>
      </c>
    </row>
    <row r="413" spans="1:65" s="14" customFormat="1">
      <c r="B413" s="186"/>
      <c r="D413" s="178" t="s">
        <v>548</v>
      </c>
      <c r="E413" s="187" t="s">
        <v>1</v>
      </c>
      <c r="F413" s="188" t="s">
        <v>550</v>
      </c>
      <c r="H413" s="189">
        <v>32</v>
      </c>
      <c r="I413" s="190"/>
      <c r="L413" s="186"/>
      <c r="M413" s="191"/>
      <c r="N413" s="192"/>
      <c r="O413" s="192"/>
      <c r="P413" s="192"/>
      <c r="Q413" s="192"/>
      <c r="R413" s="192"/>
      <c r="S413" s="192"/>
      <c r="T413" s="193"/>
      <c r="AT413" s="187" t="s">
        <v>548</v>
      </c>
      <c r="AU413" s="187" t="s">
        <v>91</v>
      </c>
      <c r="AV413" s="14" t="s">
        <v>208</v>
      </c>
      <c r="AW413" s="14" t="s">
        <v>30</v>
      </c>
      <c r="AX413" s="14" t="s">
        <v>83</v>
      </c>
      <c r="AY413" s="187" t="s">
        <v>203</v>
      </c>
    </row>
    <row r="414" spans="1:65" s="2" customFormat="1" ht="33" customHeight="1">
      <c r="A414" s="33"/>
      <c r="B414" s="154"/>
      <c r="C414" s="155" t="s">
        <v>384</v>
      </c>
      <c r="D414" s="155" t="s">
        <v>204</v>
      </c>
      <c r="E414" s="156" t="s">
        <v>2813</v>
      </c>
      <c r="F414" s="157" t="s">
        <v>2814</v>
      </c>
      <c r="G414" s="158" t="s">
        <v>221</v>
      </c>
      <c r="H414" s="159">
        <v>80</v>
      </c>
      <c r="I414" s="160"/>
      <c r="J414" s="161">
        <f>ROUND(I414*H414,2)</f>
        <v>0</v>
      </c>
      <c r="K414" s="162"/>
      <c r="L414" s="34"/>
      <c r="M414" s="163" t="s">
        <v>1</v>
      </c>
      <c r="N414" s="164" t="s">
        <v>41</v>
      </c>
      <c r="O414" s="62"/>
      <c r="P414" s="165">
        <f>O414*H414</f>
        <v>0</v>
      </c>
      <c r="Q414" s="165">
        <v>6.1850000000000002E-2</v>
      </c>
      <c r="R414" s="165">
        <f>Q414*H414</f>
        <v>4.9480000000000004</v>
      </c>
      <c r="S414" s="165">
        <v>0</v>
      </c>
      <c r="T414" s="166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7" t="s">
        <v>208</v>
      </c>
      <c r="AT414" s="167" t="s">
        <v>204</v>
      </c>
      <c r="AU414" s="167" t="s">
        <v>91</v>
      </c>
      <c r="AY414" s="18" t="s">
        <v>203</v>
      </c>
      <c r="BE414" s="168">
        <f>IF(N414="základná",J414,0)</f>
        <v>0</v>
      </c>
      <c r="BF414" s="168">
        <f>IF(N414="znížená",J414,0)</f>
        <v>0</v>
      </c>
      <c r="BG414" s="168">
        <f>IF(N414="zákl. prenesená",J414,0)</f>
        <v>0</v>
      </c>
      <c r="BH414" s="168">
        <f>IF(N414="zníž. prenesená",J414,0)</f>
        <v>0</v>
      </c>
      <c r="BI414" s="168">
        <f>IF(N414="nulová",J414,0)</f>
        <v>0</v>
      </c>
      <c r="BJ414" s="18" t="s">
        <v>91</v>
      </c>
      <c r="BK414" s="168">
        <f>ROUND(I414*H414,2)</f>
        <v>0</v>
      </c>
      <c r="BL414" s="18" t="s">
        <v>208</v>
      </c>
      <c r="BM414" s="167" t="s">
        <v>2815</v>
      </c>
    </row>
    <row r="415" spans="1:65" s="15" customFormat="1">
      <c r="B415" s="194"/>
      <c r="D415" s="178" t="s">
        <v>548</v>
      </c>
      <c r="E415" s="195" t="s">
        <v>1</v>
      </c>
      <c r="F415" s="196" t="s">
        <v>2816</v>
      </c>
      <c r="H415" s="195" t="s">
        <v>1</v>
      </c>
      <c r="I415" s="197"/>
      <c r="L415" s="194"/>
      <c r="M415" s="198"/>
      <c r="N415" s="199"/>
      <c r="O415" s="199"/>
      <c r="P415" s="199"/>
      <c r="Q415" s="199"/>
      <c r="R415" s="199"/>
      <c r="S415" s="199"/>
      <c r="T415" s="200"/>
      <c r="AT415" s="195" t="s">
        <v>548</v>
      </c>
      <c r="AU415" s="195" t="s">
        <v>91</v>
      </c>
      <c r="AV415" s="15" t="s">
        <v>83</v>
      </c>
      <c r="AW415" s="15" t="s">
        <v>30</v>
      </c>
      <c r="AX415" s="15" t="s">
        <v>75</v>
      </c>
      <c r="AY415" s="195" t="s">
        <v>203</v>
      </c>
    </row>
    <row r="416" spans="1:65" s="15" customFormat="1" ht="22.5">
      <c r="B416" s="194"/>
      <c r="D416" s="178" t="s">
        <v>548</v>
      </c>
      <c r="E416" s="195" t="s">
        <v>1</v>
      </c>
      <c r="F416" s="196" t="s">
        <v>2776</v>
      </c>
      <c r="H416" s="195" t="s">
        <v>1</v>
      </c>
      <c r="I416" s="197"/>
      <c r="L416" s="194"/>
      <c r="M416" s="198"/>
      <c r="N416" s="199"/>
      <c r="O416" s="199"/>
      <c r="P416" s="199"/>
      <c r="Q416" s="199"/>
      <c r="R416" s="199"/>
      <c r="S416" s="199"/>
      <c r="T416" s="200"/>
      <c r="AT416" s="195" t="s">
        <v>548</v>
      </c>
      <c r="AU416" s="195" t="s">
        <v>91</v>
      </c>
      <c r="AV416" s="15" t="s">
        <v>83</v>
      </c>
      <c r="AW416" s="15" t="s">
        <v>30</v>
      </c>
      <c r="AX416" s="15" t="s">
        <v>75</v>
      </c>
      <c r="AY416" s="195" t="s">
        <v>203</v>
      </c>
    </row>
    <row r="417" spans="1:65" s="15" customFormat="1">
      <c r="B417" s="194"/>
      <c r="D417" s="178" t="s">
        <v>548</v>
      </c>
      <c r="E417" s="195" t="s">
        <v>1</v>
      </c>
      <c r="F417" s="196" t="s">
        <v>2777</v>
      </c>
      <c r="H417" s="195" t="s">
        <v>1</v>
      </c>
      <c r="I417" s="197"/>
      <c r="L417" s="194"/>
      <c r="M417" s="198"/>
      <c r="N417" s="199"/>
      <c r="O417" s="199"/>
      <c r="P417" s="199"/>
      <c r="Q417" s="199"/>
      <c r="R417" s="199"/>
      <c r="S417" s="199"/>
      <c r="T417" s="200"/>
      <c r="AT417" s="195" t="s">
        <v>548</v>
      </c>
      <c r="AU417" s="195" t="s">
        <v>91</v>
      </c>
      <c r="AV417" s="15" t="s">
        <v>83</v>
      </c>
      <c r="AW417" s="15" t="s">
        <v>30</v>
      </c>
      <c r="AX417" s="15" t="s">
        <v>75</v>
      </c>
      <c r="AY417" s="195" t="s">
        <v>203</v>
      </c>
    </row>
    <row r="418" spans="1:65" s="15" customFormat="1">
      <c r="B418" s="194"/>
      <c r="D418" s="178" t="s">
        <v>548</v>
      </c>
      <c r="E418" s="195" t="s">
        <v>1</v>
      </c>
      <c r="F418" s="196" t="s">
        <v>2817</v>
      </c>
      <c r="H418" s="195" t="s">
        <v>1</v>
      </c>
      <c r="I418" s="197"/>
      <c r="L418" s="194"/>
      <c r="M418" s="198"/>
      <c r="N418" s="199"/>
      <c r="O418" s="199"/>
      <c r="P418" s="199"/>
      <c r="Q418" s="199"/>
      <c r="R418" s="199"/>
      <c r="S418" s="199"/>
      <c r="T418" s="200"/>
      <c r="AT418" s="195" t="s">
        <v>548</v>
      </c>
      <c r="AU418" s="195" t="s">
        <v>91</v>
      </c>
      <c r="AV418" s="15" t="s">
        <v>83</v>
      </c>
      <c r="AW418" s="15" t="s">
        <v>30</v>
      </c>
      <c r="AX418" s="15" t="s">
        <v>75</v>
      </c>
      <c r="AY418" s="195" t="s">
        <v>203</v>
      </c>
    </row>
    <row r="419" spans="1:65" s="15" customFormat="1">
      <c r="B419" s="194"/>
      <c r="D419" s="178" t="s">
        <v>548</v>
      </c>
      <c r="E419" s="195" t="s">
        <v>1</v>
      </c>
      <c r="F419" s="196" t="s">
        <v>2818</v>
      </c>
      <c r="H419" s="195" t="s">
        <v>1</v>
      </c>
      <c r="I419" s="197"/>
      <c r="L419" s="194"/>
      <c r="M419" s="198"/>
      <c r="N419" s="199"/>
      <c r="O419" s="199"/>
      <c r="P419" s="199"/>
      <c r="Q419" s="199"/>
      <c r="R419" s="199"/>
      <c r="S419" s="199"/>
      <c r="T419" s="200"/>
      <c r="AT419" s="195" t="s">
        <v>548</v>
      </c>
      <c r="AU419" s="195" t="s">
        <v>91</v>
      </c>
      <c r="AV419" s="15" t="s">
        <v>83</v>
      </c>
      <c r="AW419" s="15" t="s">
        <v>30</v>
      </c>
      <c r="AX419" s="15" t="s">
        <v>75</v>
      </c>
      <c r="AY419" s="195" t="s">
        <v>203</v>
      </c>
    </row>
    <row r="420" spans="1:65" s="15" customFormat="1">
      <c r="B420" s="194"/>
      <c r="D420" s="178" t="s">
        <v>548</v>
      </c>
      <c r="E420" s="195" t="s">
        <v>1</v>
      </c>
      <c r="F420" s="196" t="s">
        <v>2819</v>
      </c>
      <c r="H420" s="195" t="s">
        <v>1</v>
      </c>
      <c r="I420" s="197"/>
      <c r="L420" s="194"/>
      <c r="M420" s="198"/>
      <c r="N420" s="199"/>
      <c r="O420" s="199"/>
      <c r="P420" s="199"/>
      <c r="Q420" s="199"/>
      <c r="R420" s="199"/>
      <c r="S420" s="199"/>
      <c r="T420" s="200"/>
      <c r="AT420" s="195" t="s">
        <v>548</v>
      </c>
      <c r="AU420" s="195" t="s">
        <v>91</v>
      </c>
      <c r="AV420" s="15" t="s">
        <v>83</v>
      </c>
      <c r="AW420" s="15" t="s">
        <v>30</v>
      </c>
      <c r="AX420" s="15" t="s">
        <v>75</v>
      </c>
      <c r="AY420" s="195" t="s">
        <v>203</v>
      </c>
    </row>
    <row r="421" spans="1:65" s="13" customFormat="1">
      <c r="B421" s="177"/>
      <c r="D421" s="178" t="s">
        <v>548</v>
      </c>
      <c r="E421" s="179" t="s">
        <v>1</v>
      </c>
      <c r="F421" s="180" t="s">
        <v>2820</v>
      </c>
      <c r="H421" s="181">
        <v>77</v>
      </c>
      <c r="I421" s="182"/>
      <c r="L421" s="177"/>
      <c r="M421" s="183"/>
      <c r="N421" s="184"/>
      <c r="O421" s="184"/>
      <c r="P421" s="184"/>
      <c r="Q421" s="184"/>
      <c r="R421" s="184"/>
      <c r="S421" s="184"/>
      <c r="T421" s="185"/>
      <c r="AT421" s="179" t="s">
        <v>548</v>
      </c>
      <c r="AU421" s="179" t="s">
        <v>91</v>
      </c>
      <c r="AV421" s="13" t="s">
        <v>91</v>
      </c>
      <c r="AW421" s="13" t="s">
        <v>30</v>
      </c>
      <c r="AX421" s="13" t="s">
        <v>75</v>
      </c>
      <c r="AY421" s="179" t="s">
        <v>203</v>
      </c>
    </row>
    <row r="422" spans="1:65" s="13" customFormat="1">
      <c r="B422" s="177"/>
      <c r="D422" s="178" t="s">
        <v>548</v>
      </c>
      <c r="E422" s="179" t="s">
        <v>1</v>
      </c>
      <c r="F422" s="180" t="s">
        <v>215</v>
      </c>
      <c r="H422" s="181">
        <v>3</v>
      </c>
      <c r="I422" s="182"/>
      <c r="L422" s="177"/>
      <c r="M422" s="183"/>
      <c r="N422" s="184"/>
      <c r="O422" s="184"/>
      <c r="P422" s="184"/>
      <c r="Q422" s="184"/>
      <c r="R422" s="184"/>
      <c r="S422" s="184"/>
      <c r="T422" s="185"/>
      <c r="AT422" s="179" t="s">
        <v>548</v>
      </c>
      <c r="AU422" s="179" t="s">
        <v>91</v>
      </c>
      <c r="AV422" s="13" t="s">
        <v>91</v>
      </c>
      <c r="AW422" s="13" t="s">
        <v>30</v>
      </c>
      <c r="AX422" s="13" t="s">
        <v>75</v>
      </c>
      <c r="AY422" s="179" t="s">
        <v>203</v>
      </c>
    </row>
    <row r="423" spans="1:65" s="16" customFormat="1">
      <c r="B423" s="201"/>
      <c r="D423" s="178" t="s">
        <v>548</v>
      </c>
      <c r="E423" s="202" t="s">
        <v>2535</v>
      </c>
      <c r="F423" s="203" t="s">
        <v>2784</v>
      </c>
      <c r="H423" s="204">
        <v>80</v>
      </c>
      <c r="I423" s="205"/>
      <c r="L423" s="201"/>
      <c r="M423" s="206"/>
      <c r="N423" s="207"/>
      <c r="O423" s="207"/>
      <c r="P423" s="207"/>
      <c r="Q423" s="207"/>
      <c r="R423" s="207"/>
      <c r="S423" s="207"/>
      <c r="T423" s="208"/>
      <c r="AT423" s="202" t="s">
        <v>548</v>
      </c>
      <c r="AU423" s="202" t="s">
        <v>91</v>
      </c>
      <c r="AV423" s="16" t="s">
        <v>215</v>
      </c>
      <c r="AW423" s="16" t="s">
        <v>30</v>
      </c>
      <c r="AX423" s="16" t="s">
        <v>75</v>
      </c>
      <c r="AY423" s="202" t="s">
        <v>203</v>
      </c>
    </row>
    <row r="424" spans="1:65" s="14" customFormat="1">
      <c r="B424" s="186"/>
      <c r="D424" s="178" t="s">
        <v>548</v>
      </c>
      <c r="E424" s="187" t="s">
        <v>1</v>
      </c>
      <c r="F424" s="188" t="s">
        <v>550</v>
      </c>
      <c r="H424" s="189">
        <v>80</v>
      </c>
      <c r="I424" s="190"/>
      <c r="L424" s="186"/>
      <c r="M424" s="191"/>
      <c r="N424" s="192"/>
      <c r="O424" s="192"/>
      <c r="P424" s="192"/>
      <c r="Q424" s="192"/>
      <c r="R424" s="192"/>
      <c r="S424" s="192"/>
      <c r="T424" s="193"/>
      <c r="AT424" s="187" t="s">
        <v>548</v>
      </c>
      <c r="AU424" s="187" t="s">
        <v>91</v>
      </c>
      <c r="AV424" s="14" t="s">
        <v>208</v>
      </c>
      <c r="AW424" s="14" t="s">
        <v>30</v>
      </c>
      <c r="AX424" s="14" t="s">
        <v>83</v>
      </c>
      <c r="AY424" s="187" t="s">
        <v>203</v>
      </c>
    </row>
    <row r="425" spans="1:65" s="2" customFormat="1" ht="33" customHeight="1">
      <c r="A425" s="33"/>
      <c r="B425" s="154"/>
      <c r="C425" s="155" t="s">
        <v>294</v>
      </c>
      <c r="D425" s="155" t="s">
        <v>204</v>
      </c>
      <c r="E425" s="156" t="s">
        <v>2785</v>
      </c>
      <c r="F425" s="157" t="s">
        <v>2786</v>
      </c>
      <c r="G425" s="158" t="s">
        <v>221</v>
      </c>
      <c r="H425" s="159">
        <v>80</v>
      </c>
      <c r="I425" s="160"/>
      <c r="J425" s="161">
        <f>ROUND(I425*H425,2)</f>
        <v>0</v>
      </c>
      <c r="K425" s="162"/>
      <c r="L425" s="34"/>
      <c r="M425" s="163" t="s">
        <v>1</v>
      </c>
      <c r="N425" s="164" t="s">
        <v>41</v>
      </c>
      <c r="O425" s="62"/>
      <c r="P425" s="165">
        <f>O425*H425</f>
        <v>0</v>
      </c>
      <c r="Q425" s="165">
        <v>0.47349000000000002</v>
      </c>
      <c r="R425" s="165">
        <f>Q425*H425</f>
        <v>37.879200000000004</v>
      </c>
      <c r="S425" s="165">
        <v>0</v>
      </c>
      <c r="T425" s="166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7" t="s">
        <v>208</v>
      </c>
      <c r="AT425" s="167" t="s">
        <v>204</v>
      </c>
      <c r="AU425" s="167" t="s">
        <v>91</v>
      </c>
      <c r="AY425" s="18" t="s">
        <v>203</v>
      </c>
      <c r="BE425" s="168">
        <f>IF(N425="základná",J425,0)</f>
        <v>0</v>
      </c>
      <c r="BF425" s="168">
        <f>IF(N425="znížená",J425,0)</f>
        <v>0</v>
      </c>
      <c r="BG425" s="168">
        <f>IF(N425="zákl. prenesená",J425,0)</f>
        <v>0</v>
      </c>
      <c r="BH425" s="168">
        <f>IF(N425="zníž. prenesená",J425,0)</f>
        <v>0</v>
      </c>
      <c r="BI425" s="168">
        <f>IF(N425="nulová",J425,0)</f>
        <v>0</v>
      </c>
      <c r="BJ425" s="18" t="s">
        <v>91</v>
      </c>
      <c r="BK425" s="168">
        <f>ROUND(I425*H425,2)</f>
        <v>0</v>
      </c>
      <c r="BL425" s="18" t="s">
        <v>208</v>
      </c>
      <c r="BM425" s="167" t="s">
        <v>2821</v>
      </c>
    </row>
    <row r="426" spans="1:65" s="15" customFormat="1">
      <c r="B426" s="194"/>
      <c r="D426" s="178" t="s">
        <v>548</v>
      </c>
      <c r="E426" s="195" t="s">
        <v>1</v>
      </c>
      <c r="F426" s="196" t="s">
        <v>2788</v>
      </c>
      <c r="H426" s="195" t="s">
        <v>1</v>
      </c>
      <c r="I426" s="197"/>
      <c r="L426" s="194"/>
      <c r="M426" s="198"/>
      <c r="N426" s="199"/>
      <c r="O426" s="199"/>
      <c r="P426" s="199"/>
      <c r="Q426" s="199"/>
      <c r="R426" s="199"/>
      <c r="S426" s="199"/>
      <c r="T426" s="200"/>
      <c r="AT426" s="195" t="s">
        <v>548</v>
      </c>
      <c r="AU426" s="195" t="s">
        <v>91</v>
      </c>
      <c r="AV426" s="15" t="s">
        <v>83</v>
      </c>
      <c r="AW426" s="15" t="s">
        <v>30</v>
      </c>
      <c r="AX426" s="15" t="s">
        <v>75</v>
      </c>
      <c r="AY426" s="195" t="s">
        <v>203</v>
      </c>
    </row>
    <row r="427" spans="1:65" s="13" customFormat="1">
      <c r="B427" s="177"/>
      <c r="D427" s="178" t="s">
        <v>548</v>
      </c>
      <c r="E427" s="179" t="s">
        <v>1</v>
      </c>
      <c r="F427" s="180" t="s">
        <v>2535</v>
      </c>
      <c r="H427" s="181">
        <v>80</v>
      </c>
      <c r="I427" s="182"/>
      <c r="L427" s="177"/>
      <c r="M427" s="183"/>
      <c r="N427" s="184"/>
      <c r="O427" s="184"/>
      <c r="P427" s="184"/>
      <c r="Q427" s="184"/>
      <c r="R427" s="184"/>
      <c r="S427" s="184"/>
      <c r="T427" s="185"/>
      <c r="AT427" s="179" t="s">
        <v>548</v>
      </c>
      <c r="AU427" s="179" t="s">
        <v>91</v>
      </c>
      <c r="AV427" s="13" t="s">
        <v>91</v>
      </c>
      <c r="AW427" s="13" t="s">
        <v>30</v>
      </c>
      <c r="AX427" s="13" t="s">
        <v>75</v>
      </c>
      <c r="AY427" s="179" t="s">
        <v>203</v>
      </c>
    </row>
    <row r="428" spans="1:65" s="16" customFormat="1">
      <c r="B428" s="201"/>
      <c r="D428" s="178" t="s">
        <v>548</v>
      </c>
      <c r="E428" s="202" t="s">
        <v>1</v>
      </c>
      <c r="F428" s="203" t="s">
        <v>2789</v>
      </c>
      <c r="H428" s="204">
        <v>80</v>
      </c>
      <c r="I428" s="205"/>
      <c r="L428" s="201"/>
      <c r="M428" s="206"/>
      <c r="N428" s="207"/>
      <c r="O428" s="207"/>
      <c r="P428" s="207"/>
      <c r="Q428" s="207"/>
      <c r="R428" s="207"/>
      <c r="S428" s="207"/>
      <c r="T428" s="208"/>
      <c r="AT428" s="202" t="s">
        <v>548</v>
      </c>
      <c r="AU428" s="202" t="s">
        <v>91</v>
      </c>
      <c r="AV428" s="16" t="s">
        <v>215</v>
      </c>
      <c r="AW428" s="16" t="s">
        <v>30</v>
      </c>
      <c r="AX428" s="16" t="s">
        <v>75</v>
      </c>
      <c r="AY428" s="202" t="s">
        <v>203</v>
      </c>
    </row>
    <row r="429" spans="1:65" s="14" customFormat="1">
      <c r="B429" s="186"/>
      <c r="D429" s="178" t="s">
        <v>548</v>
      </c>
      <c r="E429" s="187" t="s">
        <v>1</v>
      </c>
      <c r="F429" s="188" t="s">
        <v>550</v>
      </c>
      <c r="H429" s="189">
        <v>80</v>
      </c>
      <c r="I429" s="190"/>
      <c r="L429" s="186"/>
      <c r="M429" s="191"/>
      <c r="N429" s="192"/>
      <c r="O429" s="192"/>
      <c r="P429" s="192"/>
      <c r="Q429" s="192"/>
      <c r="R429" s="192"/>
      <c r="S429" s="192"/>
      <c r="T429" s="193"/>
      <c r="AT429" s="187" t="s">
        <v>548</v>
      </c>
      <c r="AU429" s="187" t="s">
        <v>91</v>
      </c>
      <c r="AV429" s="14" t="s">
        <v>208</v>
      </c>
      <c r="AW429" s="14" t="s">
        <v>30</v>
      </c>
      <c r="AX429" s="14" t="s">
        <v>83</v>
      </c>
      <c r="AY429" s="187" t="s">
        <v>203</v>
      </c>
    </row>
    <row r="430" spans="1:65" s="2" customFormat="1" ht="33" customHeight="1">
      <c r="A430" s="33"/>
      <c r="B430" s="154"/>
      <c r="C430" s="155" t="s">
        <v>393</v>
      </c>
      <c r="D430" s="155" t="s">
        <v>204</v>
      </c>
      <c r="E430" s="156" t="s">
        <v>2822</v>
      </c>
      <c r="F430" s="157" t="s">
        <v>2823</v>
      </c>
      <c r="G430" s="158" t="s">
        <v>221</v>
      </c>
      <c r="H430" s="159">
        <v>80</v>
      </c>
      <c r="I430" s="160"/>
      <c r="J430" s="161">
        <f>ROUND(I430*H430,2)</f>
        <v>0</v>
      </c>
      <c r="K430" s="162"/>
      <c r="L430" s="34"/>
      <c r="M430" s="163" t="s">
        <v>1</v>
      </c>
      <c r="N430" s="164" t="s">
        <v>41</v>
      </c>
      <c r="O430" s="62"/>
      <c r="P430" s="165">
        <f>O430*H430</f>
        <v>0</v>
      </c>
      <c r="Q430" s="165">
        <v>0.29899999999999999</v>
      </c>
      <c r="R430" s="165">
        <f>Q430*H430</f>
        <v>23.919999999999998</v>
      </c>
      <c r="S430" s="165">
        <v>0</v>
      </c>
      <c r="T430" s="166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67" t="s">
        <v>208</v>
      </c>
      <c r="AT430" s="167" t="s">
        <v>204</v>
      </c>
      <c r="AU430" s="167" t="s">
        <v>91</v>
      </c>
      <c r="AY430" s="18" t="s">
        <v>203</v>
      </c>
      <c r="BE430" s="168">
        <f>IF(N430="základná",J430,0)</f>
        <v>0</v>
      </c>
      <c r="BF430" s="168">
        <f>IF(N430="znížená",J430,0)</f>
        <v>0</v>
      </c>
      <c r="BG430" s="168">
        <f>IF(N430="zákl. prenesená",J430,0)</f>
        <v>0</v>
      </c>
      <c r="BH430" s="168">
        <f>IF(N430="zníž. prenesená",J430,0)</f>
        <v>0</v>
      </c>
      <c r="BI430" s="168">
        <f>IF(N430="nulová",J430,0)</f>
        <v>0</v>
      </c>
      <c r="BJ430" s="18" t="s">
        <v>91</v>
      </c>
      <c r="BK430" s="168">
        <f>ROUND(I430*H430,2)</f>
        <v>0</v>
      </c>
      <c r="BL430" s="18" t="s">
        <v>208</v>
      </c>
      <c r="BM430" s="167" t="s">
        <v>2824</v>
      </c>
    </row>
    <row r="431" spans="1:65" s="13" customFormat="1">
      <c r="B431" s="177"/>
      <c r="D431" s="178" t="s">
        <v>548</v>
      </c>
      <c r="E431" s="179" t="s">
        <v>1</v>
      </c>
      <c r="F431" s="180" t="s">
        <v>2535</v>
      </c>
      <c r="H431" s="181">
        <v>80</v>
      </c>
      <c r="I431" s="182"/>
      <c r="L431" s="177"/>
      <c r="M431" s="183"/>
      <c r="N431" s="184"/>
      <c r="O431" s="184"/>
      <c r="P431" s="184"/>
      <c r="Q431" s="184"/>
      <c r="R431" s="184"/>
      <c r="S431" s="184"/>
      <c r="T431" s="185"/>
      <c r="AT431" s="179" t="s">
        <v>548</v>
      </c>
      <c r="AU431" s="179" t="s">
        <v>91</v>
      </c>
      <c r="AV431" s="13" t="s">
        <v>91</v>
      </c>
      <c r="AW431" s="13" t="s">
        <v>30</v>
      </c>
      <c r="AX431" s="13" t="s">
        <v>75</v>
      </c>
      <c r="AY431" s="179" t="s">
        <v>203</v>
      </c>
    </row>
    <row r="432" spans="1:65" s="14" customFormat="1">
      <c r="B432" s="186"/>
      <c r="D432" s="178" t="s">
        <v>548</v>
      </c>
      <c r="E432" s="187" t="s">
        <v>1</v>
      </c>
      <c r="F432" s="188" t="s">
        <v>550</v>
      </c>
      <c r="H432" s="189">
        <v>80</v>
      </c>
      <c r="I432" s="190"/>
      <c r="L432" s="186"/>
      <c r="M432" s="191"/>
      <c r="N432" s="192"/>
      <c r="O432" s="192"/>
      <c r="P432" s="192"/>
      <c r="Q432" s="192"/>
      <c r="R432" s="192"/>
      <c r="S432" s="192"/>
      <c r="T432" s="193"/>
      <c r="AT432" s="187" t="s">
        <v>548</v>
      </c>
      <c r="AU432" s="187" t="s">
        <v>91</v>
      </c>
      <c r="AV432" s="14" t="s">
        <v>208</v>
      </c>
      <c r="AW432" s="14" t="s">
        <v>30</v>
      </c>
      <c r="AX432" s="14" t="s">
        <v>83</v>
      </c>
      <c r="AY432" s="187" t="s">
        <v>203</v>
      </c>
    </row>
    <row r="433" spans="1:65" s="2" customFormat="1" ht="33" customHeight="1">
      <c r="A433" s="33"/>
      <c r="B433" s="154"/>
      <c r="C433" s="155" t="s">
        <v>297</v>
      </c>
      <c r="D433" s="155" t="s">
        <v>204</v>
      </c>
      <c r="E433" s="156" t="s">
        <v>2785</v>
      </c>
      <c r="F433" s="157" t="s">
        <v>2786</v>
      </c>
      <c r="G433" s="158" t="s">
        <v>221</v>
      </c>
      <c r="H433" s="159">
        <v>52</v>
      </c>
      <c r="I433" s="160"/>
      <c r="J433" s="161">
        <f>ROUND(I433*H433,2)</f>
        <v>0</v>
      </c>
      <c r="K433" s="162"/>
      <c r="L433" s="34"/>
      <c r="M433" s="163" t="s">
        <v>1</v>
      </c>
      <c r="N433" s="164" t="s">
        <v>41</v>
      </c>
      <c r="O433" s="62"/>
      <c r="P433" s="165">
        <f>O433*H433</f>
        <v>0</v>
      </c>
      <c r="Q433" s="165">
        <v>0.47349000000000002</v>
      </c>
      <c r="R433" s="165">
        <f>Q433*H433</f>
        <v>24.621480000000002</v>
      </c>
      <c r="S433" s="165">
        <v>0</v>
      </c>
      <c r="T433" s="166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7" t="s">
        <v>208</v>
      </c>
      <c r="AT433" s="167" t="s">
        <v>204</v>
      </c>
      <c r="AU433" s="167" t="s">
        <v>91</v>
      </c>
      <c r="AY433" s="18" t="s">
        <v>203</v>
      </c>
      <c r="BE433" s="168">
        <f>IF(N433="základná",J433,0)</f>
        <v>0</v>
      </c>
      <c r="BF433" s="168">
        <f>IF(N433="znížená",J433,0)</f>
        <v>0</v>
      </c>
      <c r="BG433" s="168">
        <f>IF(N433="zákl. prenesená",J433,0)</f>
        <v>0</v>
      </c>
      <c r="BH433" s="168">
        <f>IF(N433="zníž. prenesená",J433,0)</f>
        <v>0</v>
      </c>
      <c r="BI433" s="168">
        <f>IF(N433="nulová",J433,0)</f>
        <v>0</v>
      </c>
      <c r="BJ433" s="18" t="s">
        <v>91</v>
      </c>
      <c r="BK433" s="168">
        <f>ROUND(I433*H433,2)</f>
        <v>0</v>
      </c>
      <c r="BL433" s="18" t="s">
        <v>208</v>
      </c>
      <c r="BM433" s="167" t="s">
        <v>2825</v>
      </c>
    </row>
    <row r="434" spans="1:65" s="15" customFormat="1">
      <c r="B434" s="194"/>
      <c r="D434" s="178" t="s">
        <v>548</v>
      </c>
      <c r="E434" s="195" t="s">
        <v>1</v>
      </c>
      <c r="F434" s="196" t="s">
        <v>2788</v>
      </c>
      <c r="H434" s="195" t="s">
        <v>1</v>
      </c>
      <c r="I434" s="197"/>
      <c r="L434" s="194"/>
      <c r="M434" s="198"/>
      <c r="N434" s="199"/>
      <c r="O434" s="199"/>
      <c r="P434" s="199"/>
      <c r="Q434" s="199"/>
      <c r="R434" s="199"/>
      <c r="S434" s="199"/>
      <c r="T434" s="200"/>
      <c r="AT434" s="195" t="s">
        <v>548</v>
      </c>
      <c r="AU434" s="195" t="s">
        <v>91</v>
      </c>
      <c r="AV434" s="15" t="s">
        <v>83</v>
      </c>
      <c r="AW434" s="15" t="s">
        <v>30</v>
      </c>
      <c r="AX434" s="15" t="s">
        <v>75</v>
      </c>
      <c r="AY434" s="195" t="s">
        <v>203</v>
      </c>
    </row>
    <row r="435" spans="1:65" s="13" customFormat="1">
      <c r="B435" s="177"/>
      <c r="D435" s="178" t="s">
        <v>548</v>
      </c>
      <c r="E435" s="179" t="s">
        <v>1</v>
      </c>
      <c r="F435" s="180" t="s">
        <v>2826</v>
      </c>
      <c r="H435" s="181">
        <v>52</v>
      </c>
      <c r="I435" s="182"/>
      <c r="L435" s="177"/>
      <c r="M435" s="183"/>
      <c r="N435" s="184"/>
      <c r="O435" s="184"/>
      <c r="P435" s="184"/>
      <c r="Q435" s="184"/>
      <c r="R435" s="184"/>
      <c r="S435" s="184"/>
      <c r="T435" s="185"/>
      <c r="AT435" s="179" t="s">
        <v>548</v>
      </c>
      <c r="AU435" s="179" t="s">
        <v>91</v>
      </c>
      <c r="AV435" s="13" t="s">
        <v>91</v>
      </c>
      <c r="AW435" s="13" t="s">
        <v>30</v>
      </c>
      <c r="AX435" s="13" t="s">
        <v>75</v>
      </c>
      <c r="AY435" s="179" t="s">
        <v>203</v>
      </c>
    </row>
    <row r="436" spans="1:65" s="16" customFormat="1">
      <c r="B436" s="201"/>
      <c r="D436" s="178" t="s">
        <v>548</v>
      </c>
      <c r="E436" s="202" t="s">
        <v>1</v>
      </c>
      <c r="F436" s="203" t="s">
        <v>2789</v>
      </c>
      <c r="H436" s="204">
        <v>52</v>
      </c>
      <c r="I436" s="205"/>
      <c r="L436" s="201"/>
      <c r="M436" s="206"/>
      <c r="N436" s="207"/>
      <c r="O436" s="207"/>
      <c r="P436" s="207"/>
      <c r="Q436" s="207"/>
      <c r="R436" s="207"/>
      <c r="S436" s="207"/>
      <c r="T436" s="208"/>
      <c r="AT436" s="202" t="s">
        <v>548</v>
      </c>
      <c r="AU436" s="202" t="s">
        <v>91</v>
      </c>
      <c r="AV436" s="16" t="s">
        <v>215</v>
      </c>
      <c r="AW436" s="16" t="s">
        <v>30</v>
      </c>
      <c r="AX436" s="16" t="s">
        <v>75</v>
      </c>
      <c r="AY436" s="202" t="s">
        <v>203</v>
      </c>
    </row>
    <row r="437" spans="1:65" s="14" customFormat="1">
      <c r="B437" s="186"/>
      <c r="D437" s="178" t="s">
        <v>548</v>
      </c>
      <c r="E437" s="187" t="s">
        <v>1</v>
      </c>
      <c r="F437" s="188" t="s">
        <v>550</v>
      </c>
      <c r="H437" s="189">
        <v>52</v>
      </c>
      <c r="I437" s="190"/>
      <c r="L437" s="186"/>
      <c r="M437" s="191"/>
      <c r="N437" s="192"/>
      <c r="O437" s="192"/>
      <c r="P437" s="192"/>
      <c r="Q437" s="192"/>
      <c r="R437" s="192"/>
      <c r="S437" s="192"/>
      <c r="T437" s="193"/>
      <c r="AT437" s="187" t="s">
        <v>548</v>
      </c>
      <c r="AU437" s="187" t="s">
        <v>91</v>
      </c>
      <c r="AV437" s="14" t="s">
        <v>208</v>
      </c>
      <c r="AW437" s="14" t="s">
        <v>30</v>
      </c>
      <c r="AX437" s="14" t="s">
        <v>83</v>
      </c>
      <c r="AY437" s="187" t="s">
        <v>203</v>
      </c>
    </row>
    <row r="438" spans="1:65" s="2" customFormat="1" ht="33" customHeight="1">
      <c r="A438" s="33"/>
      <c r="B438" s="154"/>
      <c r="C438" s="155" t="s">
        <v>402</v>
      </c>
      <c r="D438" s="155" t="s">
        <v>204</v>
      </c>
      <c r="E438" s="156" t="s">
        <v>2822</v>
      </c>
      <c r="F438" s="157" t="s">
        <v>2823</v>
      </c>
      <c r="G438" s="158" t="s">
        <v>221</v>
      </c>
      <c r="H438" s="159">
        <v>52</v>
      </c>
      <c r="I438" s="160"/>
      <c r="J438" s="161">
        <f>ROUND(I438*H438,2)</f>
        <v>0</v>
      </c>
      <c r="K438" s="162"/>
      <c r="L438" s="34"/>
      <c r="M438" s="163" t="s">
        <v>1</v>
      </c>
      <c r="N438" s="164" t="s">
        <v>41</v>
      </c>
      <c r="O438" s="62"/>
      <c r="P438" s="165">
        <f>O438*H438</f>
        <v>0</v>
      </c>
      <c r="Q438" s="165">
        <v>0.29899999999999999</v>
      </c>
      <c r="R438" s="165">
        <f>Q438*H438</f>
        <v>15.548</v>
      </c>
      <c r="S438" s="165">
        <v>0</v>
      </c>
      <c r="T438" s="166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7" t="s">
        <v>208</v>
      </c>
      <c r="AT438" s="167" t="s">
        <v>204</v>
      </c>
      <c r="AU438" s="167" t="s">
        <v>91</v>
      </c>
      <c r="AY438" s="18" t="s">
        <v>203</v>
      </c>
      <c r="BE438" s="168">
        <f>IF(N438="základná",J438,0)</f>
        <v>0</v>
      </c>
      <c r="BF438" s="168">
        <f>IF(N438="znížená",J438,0)</f>
        <v>0</v>
      </c>
      <c r="BG438" s="168">
        <f>IF(N438="zákl. prenesená",J438,0)</f>
        <v>0</v>
      </c>
      <c r="BH438" s="168">
        <f>IF(N438="zníž. prenesená",J438,0)</f>
        <v>0</v>
      </c>
      <c r="BI438" s="168">
        <f>IF(N438="nulová",J438,0)</f>
        <v>0</v>
      </c>
      <c r="BJ438" s="18" t="s">
        <v>91</v>
      </c>
      <c r="BK438" s="168">
        <f>ROUND(I438*H438,2)</f>
        <v>0</v>
      </c>
      <c r="BL438" s="18" t="s">
        <v>208</v>
      </c>
      <c r="BM438" s="167" t="s">
        <v>2827</v>
      </c>
    </row>
    <row r="439" spans="1:65" s="13" customFormat="1">
      <c r="B439" s="177"/>
      <c r="D439" s="178" t="s">
        <v>548</v>
      </c>
      <c r="E439" s="179" t="s">
        <v>1</v>
      </c>
      <c r="F439" s="180" t="s">
        <v>2826</v>
      </c>
      <c r="H439" s="181">
        <v>52</v>
      </c>
      <c r="I439" s="182"/>
      <c r="L439" s="177"/>
      <c r="M439" s="183"/>
      <c r="N439" s="184"/>
      <c r="O439" s="184"/>
      <c r="P439" s="184"/>
      <c r="Q439" s="184"/>
      <c r="R439" s="184"/>
      <c r="S439" s="184"/>
      <c r="T439" s="185"/>
      <c r="AT439" s="179" t="s">
        <v>548</v>
      </c>
      <c r="AU439" s="179" t="s">
        <v>91</v>
      </c>
      <c r="AV439" s="13" t="s">
        <v>91</v>
      </c>
      <c r="AW439" s="13" t="s">
        <v>30</v>
      </c>
      <c r="AX439" s="13" t="s">
        <v>75</v>
      </c>
      <c r="AY439" s="179" t="s">
        <v>203</v>
      </c>
    </row>
    <row r="440" spans="1:65" s="14" customFormat="1">
      <c r="B440" s="186"/>
      <c r="D440" s="178" t="s">
        <v>548</v>
      </c>
      <c r="E440" s="187" t="s">
        <v>1</v>
      </c>
      <c r="F440" s="188" t="s">
        <v>550</v>
      </c>
      <c r="H440" s="189">
        <v>52</v>
      </c>
      <c r="I440" s="190"/>
      <c r="L440" s="186"/>
      <c r="M440" s="191"/>
      <c r="N440" s="192"/>
      <c r="O440" s="192"/>
      <c r="P440" s="192"/>
      <c r="Q440" s="192"/>
      <c r="R440" s="192"/>
      <c r="S440" s="192"/>
      <c r="T440" s="193"/>
      <c r="AT440" s="187" t="s">
        <v>548</v>
      </c>
      <c r="AU440" s="187" t="s">
        <v>91</v>
      </c>
      <c r="AV440" s="14" t="s">
        <v>208</v>
      </c>
      <c r="AW440" s="14" t="s">
        <v>30</v>
      </c>
      <c r="AX440" s="14" t="s">
        <v>83</v>
      </c>
      <c r="AY440" s="187" t="s">
        <v>203</v>
      </c>
    </row>
    <row r="441" spans="1:65" s="12" customFormat="1" ht="22.9" customHeight="1">
      <c r="B441" s="143"/>
      <c r="D441" s="144" t="s">
        <v>74</v>
      </c>
      <c r="E441" s="169" t="s">
        <v>227</v>
      </c>
      <c r="F441" s="169" t="s">
        <v>2828</v>
      </c>
      <c r="I441" s="146"/>
      <c r="J441" s="170">
        <f>BK441</f>
        <v>0</v>
      </c>
      <c r="L441" s="143"/>
      <c r="M441" s="148"/>
      <c r="N441" s="149"/>
      <c r="O441" s="149"/>
      <c r="P441" s="150">
        <f>SUM(P442:P450)</f>
        <v>0</v>
      </c>
      <c r="Q441" s="149"/>
      <c r="R441" s="150">
        <f>SUM(R442:R450)</f>
        <v>8.7847200000000001</v>
      </c>
      <c r="S441" s="149"/>
      <c r="T441" s="151">
        <f>SUM(T442:T450)</f>
        <v>0</v>
      </c>
      <c r="AR441" s="144" t="s">
        <v>83</v>
      </c>
      <c r="AT441" s="152" t="s">
        <v>74</v>
      </c>
      <c r="AU441" s="152" t="s">
        <v>83</v>
      </c>
      <c r="AY441" s="144" t="s">
        <v>203</v>
      </c>
      <c r="BK441" s="153">
        <f>SUM(BK442:BK450)</f>
        <v>0</v>
      </c>
    </row>
    <row r="442" spans="1:65" s="2" customFormat="1" ht="44.25" customHeight="1">
      <c r="A442" s="33"/>
      <c r="B442" s="154"/>
      <c r="C442" s="155" t="s">
        <v>301</v>
      </c>
      <c r="D442" s="155" t="s">
        <v>204</v>
      </c>
      <c r="E442" s="156" t="s">
        <v>2829</v>
      </c>
      <c r="F442" s="157" t="s">
        <v>2830</v>
      </c>
      <c r="G442" s="158" t="s">
        <v>221</v>
      </c>
      <c r="H442" s="159">
        <v>72</v>
      </c>
      <c r="I442" s="160"/>
      <c r="J442" s="161">
        <f>ROUND(I442*H442,2)</f>
        <v>0</v>
      </c>
      <c r="K442" s="162"/>
      <c r="L442" s="34"/>
      <c r="M442" s="163" t="s">
        <v>1</v>
      </c>
      <c r="N442" s="164" t="s">
        <v>41</v>
      </c>
      <c r="O442" s="62"/>
      <c r="P442" s="165">
        <f>O442*H442</f>
        <v>0</v>
      </c>
      <c r="Q442" s="165">
        <v>0.10836</v>
      </c>
      <c r="R442" s="165">
        <f>Q442*H442</f>
        <v>7.80192</v>
      </c>
      <c r="S442" s="165">
        <v>0</v>
      </c>
      <c r="T442" s="166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67" t="s">
        <v>208</v>
      </c>
      <c r="AT442" s="167" t="s">
        <v>204</v>
      </c>
      <c r="AU442" s="167" t="s">
        <v>91</v>
      </c>
      <c r="AY442" s="18" t="s">
        <v>203</v>
      </c>
      <c r="BE442" s="168">
        <f>IF(N442="základná",J442,0)</f>
        <v>0</v>
      </c>
      <c r="BF442" s="168">
        <f>IF(N442="znížená",J442,0)</f>
        <v>0</v>
      </c>
      <c r="BG442" s="168">
        <f>IF(N442="zákl. prenesená",J442,0)</f>
        <v>0</v>
      </c>
      <c r="BH442" s="168">
        <f>IF(N442="zníž. prenesená",J442,0)</f>
        <v>0</v>
      </c>
      <c r="BI442" s="168">
        <f>IF(N442="nulová",J442,0)</f>
        <v>0</v>
      </c>
      <c r="BJ442" s="18" t="s">
        <v>91</v>
      </c>
      <c r="BK442" s="168">
        <f>ROUND(I442*H442,2)</f>
        <v>0</v>
      </c>
      <c r="BL442" s="18" t="s">
        <v>208</v>
      </c>
      <c r="BM442" s="167" t="s">
        <v>2831</v>
      </c>
    </row>
    <row r="443" spans="1:65" s="15" customFormat="1">
      <c r="B443" s="194"/>
      <c r="D443" s="178" t="s">
        <v>548</v>
      </c>
      <c r="E443" s="195" t="s">
        <v>1</v>
      </c>
      <c r="F443" s="196" t="s">
        <v>2832</v>
      </c>
      <c r="H443" s="195" t="s">
        <v>1</v>
      </c>
      <c r="I443" s="197"/>
      <c r="L443" s="194"/>
      <c r="M443" s="198"/>
      <c r="N443" s="199"/>
      <c r="O443" s="199"/>
      <c r="P443" s="199"/>
      <c r="Q443" s="199"/>
      <c r="R443" s="199"/>
      <c r="S443" s="199"/>
      <c r="T443" s="200"/>
      <c r="AT443" s="195" t="s">
        <v>548</v>
      </c>
      <c r="AU443" s="195" t="s">
        <v>91</v>
      </c>
      <c r="AV443" s="15" t="s">
        <v>83</v>
      </c>
      <c r="AW443" s="15" t="s">
        <v>30</v>
      </c>
      <c r="AX443" s="15" t="s">
        <v>75</v>
      </c>
      <c r="AY443" s="195" t="s">
        <v>203</v>
      </c>
    </row>
    <row r="444" spans="1:65" s="13" customFormat="1">
      <c r="B444" s="177"/>
      <c r="D444" s="178" t="s">
        <v>548</v>
      </c>
      <c r="E444" s="179" t="s">
        <v>1</v>
      </c>
      <c r="F444" s="180" t="s">
        <v>341</v>
      </c>
      <c r="H444" s="181">
        <v>72</v>
      </c>
      <c r="I444" s="182"/>
      <c r="L444" s="177"/>
      <c r="M444" s="183"/>
      <c r="N444" s="184"/>
      <c r="O444" s="184"/>
      <c r="P444" s="184"/>
      <c r="Q444" s="184"/>
      <c r="R444" s="184"/>
      <c r="S444" s="184"/>
      <c r="T444" s="185"/>
      <c r="AT444" s="179" t="s">
        <v>548</v>
      </c>
      <c r="AU444" s="179" t="s">
        <v>91</v>
      </c>
      <c r="AV444" s="13" t="s">
        <v>91</v>
      </c>
      <c r="AW444" s="13" t="s">
        <v>30</v>
      </c>
      <c r="AX444" s="13" t="s">
        <v>75</v>
      </c>
      <c r="AY444" s="179" t="s">
        <v>203</v>
      </c>
    </row>
    <row r="445" spans="1:65" s="14" customFormat="1">
      <c r="B445" s="186"/>
      <c r="D445" s="178" t="s">
        <v>548</v>
      </c>
      <c r="E445" s="187" t="s">
        <v>1</v>
      </c>
      <c r="F445" s="188" t="s">
        <v>550</v>
      </c>
      <c r="H445" s="189">
        <v>72</v>
      </c>
      <c r="I445" s="190"/>
      <c r="L445" s="186"/>
      <c r="M445" s="191"/>
      <c r="N445" s="192"/>
      <c r="O445" s="192"/>
      <c r="P445" s="192"/>
      <c r="Q445" s="192"/>
      <c r="R445" s="192"/>
      <c r="S445" s="192"/>
      <c r="T445" s="193"/>
      <c r="AT445" s="187" t="s">
        <v>548</v>
      </c>
      <c r="AU445" s="187" t="s">
        <v>91</v>
      </c>
      <c r="AV445" s="14" t="s">
        <v>208</v>
      </c>
      <c r="AW445" s="14" t="s">
        <v>30</v>
      </c>
      <c r="AX445" s="14" t="s">
        <v>83</v>
      </c>
      <c r="AY445" s="187" t="s">
        <v>203</v>
      </c>
    </row>
    <row r="446" spans="1:65" s="2" customFormat="1" ht="37.9" customHeight="1">
      <c r="A446" s="33"/>
      <c r="B446" s="154"/>
      <c r="C446" s="155" t="s">
        <v>409</v>
      </c>
      <c r="D446" s="155" t="s">
        <v>204</v>
      </c>
      <c r="E446" s="156" t="s">
        <v>2833</v>
      </c>
      <c r="F446" s="157" t="s">
        <v>4276</v>
      </c>
      <c r="G446" s="158" t="s">
        <v>221</v>
      </c>
      <c r="H446" s="159">
        <v>120</v>
      </c>
      <c r="I446" s="160"/>
      <c r="J446" s="161">
        <f>ROUND(I446*H446,2)</f>
        <v>0</v>
      </c>
      <c r="K446" s="162"/>
      <c r="L446" s="34"/>
      <c r="M446" s="163" t="s">
        <v>1</v>
      </c>
      <c r="N446" s="164" t="s">
        <v>41</v>
      </c>
      <c r="O446" s="62"/>
      <c r="P446" s="165">
        <f>O446*H446</f>
        <v>0</v>
      </c>
      <c r="Q446" s="165">
        <v>8.1899999999999994E-3</v>
      </c>
      <c r="R446" s="165">
        <f>Q446*H446</f>
        <v>0.9827999999999999</v>
      </c>
      <c r="S446" s="165">
        <v>0</v>
      </c>
      <c r="T446" s="166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7" t="s">
        <v>208</v>
      </c>
      <c r="AT446" s="167" t="s">
        <v>204</v>
      </c>
      <c r="AU446" s="167" t="s">
        <v>91</v>
      </c>
      <c r="AY446" s="18" t="s">
        <v>203</v>
      </c>
      <c r="BE446" s="168">
        <f>IF(N446="základná",J446,0)</f>
        <v>0</v>
      </c>
      <c r="BF446" s="168">
        <f>IF(N446="znížená",J446,0)</f>
        <v>0</v>
      </c>
      <c r="BG446" s="168">
        <f>IF(N446="zákl. prenesená",J446,0)</f>
        <v>0</v>
      </c>
      <c r="BH446" s="168">
        <f>IF(N446="zníž. prenesená",J446,0)</f>
        <v>0</v>
      </c>
      <c r="BI446" s="168">
        <f>IF(N446="nulová",J446,0)</f>
        <v>0</v>
      </c>
      <c r="BJ446" s="18" t="s">
        <v>91</v>
      </c>
      <c r="BK446" s="168">
        <f>ROUND(I446*H446,2)</f>
        <v>0</v>
      </c>
      <c r="BL446" s="18" t="s">
        <v>208</v>
      </c>
      <c r="BM446" s="167" t="s">
        <v>2834</v>
      </c>
    </row>
    <row r="447" spans="1:65" s="15" customFormat="1">
      <c r="B447" s="194"/>
      <c r="D447" s="178" t="s">
        <v>548</v>
      </c>
      <c r="E447" s="195" t="s">
        <v>1</v>
      </c>
      <c r="F447" s="196" t="s">
        <v>2835</v>
      </c>
      <c r="H447" s="195" t="s">
        <v>1</v>
      </c>
      <c r="I447" s="197"/>
      <c r="L447" s="194"/>
      <c r="M447" s="198"/>
      <c r="N447" s="199"/>
      <c r="O447" s="199"/>
      <c r="P447" s="199"/>
      <c r="Q447" s="199"/>
      <c r="R447" s="199"/>
      <c r="S447" s="199"/>
      <c r="T447" s="200"/>
      <c r="AT447" s="195" t="s">
        <v>548</v>
      </c>
      <c r="AU447" s="195" t="s">
        <v>91</v>
      </c>
      <c r="AV447" s="15" t="s">
        <v>83</v>
      </c>
      <c r="AW447" s="15" t="s">
        <v>30</v>
      </c>
      <c r="AX447" s="15" t="s">
        <v>75</v>
      </c>
      <c r="AY447" s="195" t="s">
        <v>203</v>
      </c>
    </row>
    <row r="448" spans="1:65" s="13" customFormat="1">
      <c r="B448" s="177"/>
      <c r="D448" s="178" t="s">
        <v>548</v>
      </c>
      <c r="E448" s="179" t="s">
        <v>1</v>
      </c>
      <c r="F448" s="180" t="s">
        <v>435</v>
      </c>
      <c r="H448" s="181">
        <v>120</v>
      </c>
      <c r="I448" s="182"/>
      <c r="L448" s="177"/>
      <c r="M448" s="183"/>
      <c r="N448" s="184"/>
      <c r="O448" s="184"/>
      <c r="P448" s="184"/>
      <c r="Q448" s="184"/>
      <c r="R448" s="184"/>
      <c r="S448" s="184"/>
      <c r="T448" s="185"/>
      <c r="AT448" s="179" t="s">
        <v>548</v>
      </c>
      <c r="AU448" s="179" t="s">
        <v>91</v>
      </c>
      <c r="AV448" s="13" t="s">
        <v>91</v>
      </c>
      <c r="AW448" s="13" t="s">
        <v>30</v>
      </c>
      <c r="AX448" s="13" t="s">
        <v>75</v>
      </c>
      <c r="AY448" s="179" t="s">
        <v>203</v>
      </c>
    </row>
    <row r="449" spans="1:65" s="16" customFormat="1">
      <c r="B449" s="201"/>
      <c r="D449" s="178" t="s">
        <v>548</v>
      </c>
      <c r="E449" s="202" t="s">
        <v>1</v>
      </c>
      <c r="F449" s="203" t="s">
        <v>2836</v>
      </c>
      <c r="H449" s="204">
        <v>120</v>
      </c>
      <c r="I449" s="205"/>
      <c r="L449" s="201"/>
      <c r="M449" s="206"/>
      <c r="N449" s="207"/>
      <c r="O449" s="207"/>
      <c r="P449" s="207"/>
      <c r="Q449" s="207"/>
      <c r="R449" s="207"/>
      <c r="S449" s="207"/>
      <c r="T449" s="208"/>
      <c r="AT449" s="202" t="s">
        <v>548</v>
      </c>
      <c r="AU449" s="202" t="s">
        <v>91</v>
      </c>
      <c r="AV449" s="16" t="s">
        <v>215</v>
      </c>
      <c r="AW449" s="16" t="s">
        <v>30</v>
      </c>
      <c r="AX449" s="16" t="s">
        <v>75</v>
      </c>
      <c r="AY449" s="202" t="s">
        <v>203</v>
      </c>
    </row>
    <row r="450" spans="1:65" s="14" customFormat="1">
      <c r="B450" s="186"/>
      <c r="D450" s="178" t="s">
        <v>548</v>
      </c>
      <c r="E450" s="187" t="s">
        <v>1</v>
      </c>
      <c r="F450" s="188" t="s">
        <v>550</v>
      </c>
      <c r="H450" s="189">
        <v>120</v>
      </c>
      <c r="I450" s="190"/>
      <c r="L450" s="186"/>
      <c r="M450" s="191"/>
      <c r="N450" s="192"/>
      <c r="O450" s="192"/>
      <c r="P450" s="192"/>
      <c r="Q450" s="192"/>
      <c r="R450" s="192"/>
      <c r="S450" s="192"/>
      <c r="T450" s="193"/>
      <c r="AT450" s="187" t="s">
        <v>548</v>
      </c>
      <c r="AU450" s="187" t="s">
        <v>91</v>
      </c>
      <c r="AV450" s="14" t="s">
        <v>208</v>
      </c>
      <c r="AW450" s="14" t="s">
        <v>30</v>
      </c>
      <c r="AX450" s="14" t="s">
        <v>83</v>
      </c>
      <c r="AY450" s="187" t="s">
        <v>203</v>
      </c>
    </row>
    <row r="451" spans="1:65" s="12" customFormat="1" ht="22.9" customHeight="1">
      <c r="B451" s="143"/>
      <c r="D451" s="144" t="s">
        <v>74</v>
      </c>
      <c r="E451" s="169" t="s">
        <v>238</v>
      </c>
      <c r="F451" s="169" t="s">
        <v>1789</v>
      </c>
      <c r="I451" s="146"/>
      <c r="J451" s="170">
        <f>BK451</f>
        <v>0</v>
      </c>
      <c r="L451" s="143"/>
      <c r="M451" s="148"/>
      <c r="N451" s="149"/>
      <c r="O451" s="149"/>
      <c r="P451" s="150">
        <f>SUM(P452:P494)</f>
        <v>0</v>
      </c>
      <c r="Q451" s="149"/>
      <c r="R451" s="150">
        <f>SUM(R452:R494)</f>
        <v>17.674099999999999</v>
      </c>
      <c r="S451" s="149"/>
      <c r="T451" s="151">
        <f>SUM(T452:T494)</f>
        <v>0</v>
      </c>
      <c r="AR451" s="144" t="s">
        <v>83</v>
      </c>
      <c r="AT451" s="152" t="s">
        <v>74</v>
      </c>
      <c r="AU451" s="152" t="s">
        <v>83</v>
      </c>
      <c r="AY451" s="144" t="s">
        <v>203</v>
      </c>
      <c r="BK451" s="153">
        <f>SUM(BK452:BK494)</f>
        <v>0</v>
      </c>
    </row>
    <row r="452" spans="1:65" s="2" customFormat="1" ht="44.25" customHeight="1">
      <c r="A452" s="33"/>
      <c r="B452" s="154"/>
      <c r="C452" s="155" t="s">
        <v>304</v>
      </c>
      <c r="D452" s="155" t="s">
        <v>204</v>
      </c>
      <c r="E452" s="156" t="s">
        <v>2837</v>
      </c>
      <c r="F452" s="157" t="s">
        <v>2838</v>
      </c>
      <c r="G452" s="158" t="s">
        <v>340</v>
      </c>
      <c r="H452" s="159">
        <v>15</v>
      </c>
      <c r="I452" s="160"/>
      <c r="J452" s="161">
        <f>ROUND(I452*H452,2)</f>
        <v>0</v>
      </c>
      <c r="K452" s="162"/>
      <c r="L452" s="34"/>
      <c r="M452" s="163" t="s">
        <v>1</v>
      </c>
      <c r="N452" s="164" t="s">
        <v>41</v>
      </c>
      <c r="O452" s="62"/>
      <c r="P452" s="165">
        <f>O452*H452</f>
        <v>0</v>
      </c>
      <c r="Q452" s="165">
        <v>4.2000000000000002E-4</v>
      </c>
      <c r="R452" s="165">
        <f>Q452*H452</f>
        <v>6.3E-3</v>
      </c>
      <c r="S452" s="165">
        <v>0</v>
      </c>
      <c r="T452" s="166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7" t="s">
        <v>208</v>
      </c>
      <c r="AT452" s="167" t="s">
        <v>204</v>
      </c>
      <c r="AU452" s="167" t="s">
        <v>91</v>
      </c>
      <c r="AY452" s="18" t="s">
        <v>203</v>
      </c>
      <c r="BE452" s="168">
        <f>IF(N452="základná",J452,0)</f>
        <v>0</v>
      </c>
      <c r="BF452" s="168">
        <f>IF(N452="znížená",J452,0)</f>
        <v>0</v>
      </c>
      <c r="BG452" s="168">
        <f>IF(N452="zákl. prenesená",J452,0)</f>
        <v>0</v>
      </c>
      <c r="BH452" s="168">
        <f>IF(N452="zníž. prenesená",J452,0)</f>
        <v>0</v>
      </c>
      <c r="BI452" s="168">
        <f>IF(N452="nulová",J452,0)</f>
        <v>0</v>
      </c>
      <c r="BJ452" s="18" t="s">
        <v>91</v>
      </c>
      <c r="BK452" s="168">
        <f>ROUND(I452*H452,2)</f>
        <v>0</v>
      </c>
      <c r="BL452" s="18" t="s">
        <v>208</v>
      </c>
      <c r="BM452" s="167" t="s">
        <v>2839</v>
      </c>
    </row>
    <row r="453" spans="1:65" s="15" customFormat="1">
      <c r="B453" s="194"/>
      <c r="D453" s="178" t="s">
        <v>548</v>
      </c>
      <c r="E453" s="195" t="s">
        <v>1</v>
      </c>
      <c r="F453" s="196" t="s">
        <v>2840</v>
      </c>
      <c r="H453" s="195" t="s">
        <v>1</v>
      </c>
      <c r="I453" s="197"/>
      <c r="L453" s="194"/>
      <c r="M453" s="198"/>
      <c r="N453" s="199"/>
      <c r="O453" s="199"/>
      <c r="P453" s="199"/>
      <c r="Q453" s="199"/>
      <c r="R453" s="199"/>
      <c r="S453" s="199"/>
      <c r="T453" s="200"/>
      <c r="AT453" s="195" t="s">
        <v>548</v>
      </c>
      <c r="AU453" s="195" t="s">
        <v>91</v>
      </c>
      <c r="AV453" s="15" t="s">
        <v>83</v>
      </c>
      <c r="AW453" s="15" t="s">
        <v>30</v>
      </c>
      <c r="AX453" s="15" t="s">
        <v>75</v>
      </c>
      <c r="AY453" s="195" t="s">
        <v>203</v>
      </c>
    </row>
    <row r="454" spans="1:65" s="13" customFormat="1">
      <c r="B454" s="177"/>
      <c r="D454" s="178" t="s">
        <v>548</v>
      </c>
      <c r="E454" s="179" t="s">
        <v>1</v>
      </c>
      <c r="F454" s="180" t="s">
        <v>2841</v>
      </c>
      <c r="H454" s="181">
        <v>15</v>
      </c>
      <c r="I454" s="182"/>
      <c r="L454" s="177"/>
      <c r="M454" s="183"/>
      <c r="N454" s="184"/>
      <c r="O454" s="184"/>
      <c r="P454" s="184"/>
      <c r="Q454" s="184"/>
      <c r="R454" s="184"/>
      <c r="S454" s="184"/>
      <c r="T454" s="185"/>
      <c r="AT454" s="179" t="s">
        <v>548</v>
      </c>
      <c r="AU454" s="179" t="s">
        <v>91</v>
      </c>
      <c r="AV454" s="13" t="s">
        <v>91</v>
      </c>
      <c r="AW454" s="13" t="s">
        <v>30</v>
      </c>
      <c r="AX454" s="13" t="s">
        <v>75</v>
      </c>
      <c r="AY454" s="179" t="s">
        <v>203</v>
      </c>
    </row>
    <row r="455" spans="1:65" s="14" customFormat="1">
      <c r="B455" s="186"/>
      <c r="D455" s="178" t="s">
        <v>548</v>
      </c>
      <c r="E455" s="187" t="s">
        <v>1</v>
      </c>
      <c r="F455" s="188" t="s">
        <v>2842</v>
      </c>
      <c r="H455" s="189">
        <v>15</v>
      </c>
      <c r="I455" s="190"/>
      <c r="L455" s="186"/>
      <c r="M455" s="191"/>
      <c r="N455" s="192"/>
      <c r="O455" s="192"/>
      <c r="P455" s="192"/>
      <c r="Q455" s="192"/>
      <c r="R455" s="192"/>
      <c r="S455" s="192"/>
      <c r="T455" s="193"/>
      <c r="AT455" s="187" t="s">
        <v>548</v>
      </c>
      <c r="AU455" s="187" t="s">
        <v>91</v>
      </c>
      <c r="AV455" s="14" t="s">
        <v>208</v>
      </c>
      <c r="AW455" s="14" t="s">
        <v>30</v>
      </c>
      <c r="AX455" s="14" t="s">
        <v>83</v>
      </c>
      <c r="AY455" s="187" t="s">
        <v>203</v>
      </c>
    </row>
    <row r="456" spans="1:65" s="2" customFormat="1" ht="44.25" customHeight="1">
      <c r="A456" s="33"/>
      <c r="B456" s="154"/>
      <c r="C456" s="155" t="s">
        <v>416</v>
      </c>
      <c r="D456" s="155" t="s">
        <v>204</v>
      </c>
      <c r="E456" s="156" t="s">
        <v>2843</v>
      </c>
      <c r="F456" s="157" t="s">
        <v>2844</v>
      </c>
      <c r="G456" s="158" t="s">
        <v>340</v>
      </c>
      <c r="H456" s="159">
        <v>2</v>
      </c>
      <c r="I456" s="160"/>
      <c r="J456" s="161">
        <f>ROUND(I456*H456,2)</f>
        <v>0</v>
      </c>
      <c r="K456" s="162"/>
      <c r="L456" s="34"/>
      <c r="M456" s="163" t="s">
        <v>1</v>
      </c>
      <c r="N456" s="164" t="s">
        <v>41</v>
      </c>
      <c r="O456" s="62"/>
      <c r="P456" s="165">
        <f>O456*H456</f>
        <v>0</v>
      </c>
      <c r="Q456" s="165">
        <v>4.2000000000000002E-4</v>
      </c>
      <c r="R456" s="165">
        <f>Q456*H456</f>
        <v>8.4000000000000003E-4</v>
      </c>
      <c r="S456" s="165">
        <v>0</v>
      </c>
      <c r="T456" s="166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67" t="s">
        <v>208</v>
      </c>
      <c r="AT456" s="167" t="s">
        <v>204</v>
      </c>
      <c r="AU456" s="167" t="s">
        <v>91</v>
      </c>
      <c r="AY456" s="18" t="s">
        <v>203</v>
      </c>
      <c r="BE456" s="168">
        <f>IF(N456="základná",J456,0)</f>
        <v>0</v>
      </c>
      <c r="BF456" s="168">
        <f>IF(N456="znížená",J456,0)</f>
        <v>0</v>
      </c>
      <c r="BG456" s="168">
        <f>IF(N456="zákl. prenesená",J456,0)</f>
        <v>0</v>
      </c>
      <c r="BH456" s="168">
        <f>IF(N456="zníž. prenesená",J456,0)</f>
        <v>0</v>
      </c>
      <c r="BI456" s="168">
        <f>IF(N456="nulová",J456,0)</f>
        <v>0</v>
      </c>
      <c r="BJ456" s="18" t="s">
        <v>91</v>
      </c>
      <c r="BK456" s="168">
        <f>ROUND(I456*H456,2)</f>
        <v>0</v>
      </c>
      <c r="BL456" s="18" t="s">
        <v>208</v>
      </c>
      <c r="BM456" s="167" t="s">
        <v>2845</v>
      </c>
    </row>
    <row r="457" spans="1:65" s="15" customFormat="1">
      <c r="B457" s="194"/>
      <c r="D457" s="178" t="s">
        <v>548</v>
      </c>
      <c r="E457" s="195" t="s">
        <v>1</v>
      </c>
      <c r="F457" s="196" t="s">
        <v>2840</v>
      </c>
      <c r="H457" s="195" t="s">
        <v>1</v>
      </c>
      <c r="I457" s="197"/>
      <c r="L457" s="194"/>
      <c r="M457" s="198"/>
      <c r="N457" s="199"/>
      <c r="O457" s="199"/>
      <c r="P457" s="199"/>
      <c r="Q457" s="199"/>
      <c r="R457" s="199"/>
      <c r="S457" s="199"/>
      <c r="T457" s="200"/>
      <c r="AT457" s="195" t="s">
        <v>548</v>
      </c>
      <c r="AU457" s="195" t="s">
        <v>91</v>
      </c>
      <c r="AV457" s="15" t="s">
        <v>83</v>
      </c>
      <c r="AW457" s="15" t="s">
        <v>30</v>
      </c>
      <c r="AX457" s="15" t="s">
        <v>75</v>
      </c>
      <c r="AY457" s="195" t="s">
        <v>203</v>
      </c>
    </row>
    <row r="458" spans="1:65" s="13" customFormat="1">
      <c r="B458" s="177"/>
      <c r="D458" s="178" t="s">
        <v>548</v>
      </c>
      <c r="E458" s="179" t="s">
        <v>1</v>
      </c>
      <c r="F458" s="180" t="s">
        <v>2846</v>
      </c>
      <c r="H458" s="181">
        <v>2</v>
      </c>
      <c r="I458" s="182"/>
      <c r="L458" s="177"/>
      <c r="M458" s="183"/>
      <c r="N458" s="184"/>
      <c r="O458" s="184"/>
      <c r="P458" s="184"/>
      <c r="Q458" s="184"/>
      <c r="R458" s="184"/>
      <c r="S458" s="184"/>
      <c r="T458" s="185"/>
      <c r="AT458" s="179" t="s">
        <v>548</v>
      </c>
      <c r="AU458" s="179" t="s">
        <v>91</v>
      </c>
      <c r="AV458" s="13" t="s">
        <v>91</v>
      </c>
      <c r="AW458" s="13" t="s">
        <v>30</v>
      </c>
      <c r="AX458" s="13" t="s">
        <v>75</v>
      </c>
      <c r="AY458" s="179" t="s">
        <v>203</v>
      </c>
    </row>
    <row r="459" spans="1:65" s="14" customFormat="1">
      <c r="B459" s="186"/>
      <c r="D459" s="178" t="s">
        <v>548</v>
      </c>
      <c r="E459" s="187" t="s">
        <v>1</v>
      </c>
      <c r="F459" s="188" t="s">
        <v>2842</v>
      </c>
      <c r="H459" s="189">
        <v>2</v>
      </c>
      <c r="I459" s="190"/>
      <c r="L459" s="186"/>
      <c r="M459" s="191"/>
      <c r="N459" s="192"/>
      <c r="O459" s="192"/>
      <c r="P459" s="192"/>
      <c r="Q459" s="192"/>
      <c r="R459" s="192"/>
      <c r="S459" s="192"/>
      <c r="T459" s="193"/>
      <c r="AT459" s="187" t="s">
        <v>548</v>
      </c>
      <c r="AU459" s="187" t="s">
        <v>91</v>
      </c>
      <c r="AV459" s="14" t="s">
        <v>208</v>
      </c>
      <c r="AW459" s="14" t="s">
        <v>30</v>
      </c>
      <c r="AX459" s="14" t="s">
        <v>83</v>
      </c>
      <c r="AY459" s="187" t="s">
        <v>203</v>
      </c>
    </row>
    <row r="460" spans="1:65" s="2" customFormat="1" ht="24.2" customHeight="1">
      <c r="A460" s="33"/>
      <c r="B460" s="154"/>
      <c r="C460" s="155" t="s">
        <v>310</v>
      </c>
      <c r="D460" s="155" t="s">
        <v>204</v>
      </c>
      <c r="E460" s="156" t="s">
        <v>2847</v>
      </c>
      <c r="F460" s="157" t="s">
        <v>2848</v>
      </c>
      <c r="G460" s="158" t="s">
        <v>244</v>
      </c>
      <c r="H460" s="159">
        <v>260</v>
      </c>
      <c r="I460" s="160"/>
      <c r="J460" s="161">
        <f>ROUND(I460*H460,2)</f>
        <v>0</v>
      </c>
      <c r="K460" s="162"/>
      <c r="L460" s="34"/>
      <c r="M460" s="163" t="s">
        <v>1</v>
      </c>
      <c r="N460" s="164" t="s">
        <v>41</v>
      </c>
      <c r="O460" s="62"/>
      <c r="P460" s="165">
        <f>O460*H460</f>
        <v>0</v>
      </c>
      <c r="Q460" s="165">
        <v>3.3E-3</v>
      </c>
      <c r="R460" s="165">
        <f>Q460*H460</f>
        <v>0.85799999999999998</v>
      </c>
      <c r="S460" s="165">
        <v>0</v>
      </c>
      <c r="T460" s="166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7" t="s">
        <v>208</v>
      </c>
      <c r="AT460" s="167" t="s">
        <v>204</v>
      </c>
      <c r="AU460" s="167" t="s">
        <v>91</v>
      </c>
      <c r="AY460" s="18" t="s">
        <v>203</v>
      </c>
      <c r="BE460" s="168">
        <f>IF(N460="základná",J460,0)</f>
        <v>0</v>
      </c>
      <c r="BF460" s="168">
        <f>IF(N460="znížená",J460,0)</f>
        <v>0</v>
      </c>
      <c r="BG460" s="168">
        <f>IF(N460="zákl. prenesená",J460,0)</f>
        <v>0</v>
      </c>
      <c r="BH460" s="168">
        <f>IF(N460="zníž. prenesená",J460,0)</f>
        <v>0</v>
      </c>
      <c r="BI460" s="168">
        <f>IF(N460="nulová",J460,0)</f>
        <v>0</v>
      </c>
      <c r="BJ460" s="18" t="s">
        <v>91</v>
      </c>
      <c r="BK460" s="168">
        <f>ROUND(I460*H460,2)</f>
        <v>0</v>
      </c>
      <c r="BL460" s="18" t="s">
        <v>208</v>
      </c>
      <c r="BM460" s="167" t="s">
        <v>2849</v>
      </c>
    </row>
    <row r="461" spans="1:65" s="13" customFormat="1" ht="22.5">
      <c r="B461" s="177"/>
      <c r="D461" s="178" t="s">
        <v>548</v>
      </c>
      <c r="E461" s="179" t="s">
        <v>1</v>
      </c>
      <c r="F461" s="180" t="s">
        <v>2850</v>
      </c>
      <c r="H461" s="181">
        <v>260</v>
      </c>
      <c r="I461" s="182"/>
      <c r="L461" s="177"/>
      <c r="M461" s="183"/>
      <c r="N461" s="184"/>
      <c r="O461" s="184"/>
      <c r="P461" s="184"/>
      <c r="Q461" s="184"/>
      <c r="R461" s="184"/>
      <c r="S461" s="184"/>
      <c r="T461" s="185"/>
      <c r="AT461" s="179" t="s">
        <v>548</v>
      </c>
      <c r="AU461" s="179" t="s">
        <v>91</v>
      </c>
      <c r="AV461" s="13" t="s">
        <v>91</v>
      </c>
      <c r="AW461" s="13" t="s">
        <v>30</v>
      </c>
      <c r="AX461" s="13" t="s">
        <v>75</v>
      </c>
      <c r="AY461" s="179" t="s">
        <v>203</v>
      </c>
    </row>
    <row r="462" spans="1:65" s="14" customFormat="1">
      <c r="B462" s="186"/>
      <c r="D462" s="178" t="s">
        <v>548</v>
      </c>
      <c r="E462" s="187" t="s">
        <v>2541</v>
      </c>
      <c r="F462" s="188" t="s">
        <v>2851</v>
      </c>
      <c r="H462" s="189">
        <v>260</v>
      </c>
      <c r="I462" s="190"/>
      <c r="L462" s="186"/>
      <c r="M462" s="191"/>
      <c r="N462" s="192"/>
      <c r="O462" s="192"/>
      <c r="P462" s="192"/>
      <c r="Q462" s="192"/>
      <c r="R462" s="192"/>
      <c r="S462" s="192"/>
      <c r="T462" s="193"/>
      <c r="AT462" s="187" t="s">
        <v>548</v>
      </c>
      <c r="AU462" s="187" t="s">
        <v>91</v>
      </c>
      <c r="AV462" s="14" t="s">
        <v>208</v>
      </c>
      <c r="AW462" s="14" t="s">
        <v>30</v>
      </c>
      <c r="AX462" s="14" t="s">
        <v>83</v>
      </c>
      <c r="AY462" s="187" t="s">
        <v>203</v>
      </c>
    </row>
    <row r="463" spans="1:65" s="2" customFormat="1" ht="24.2" customHeight="1">
      <c r="A463" s="33"/>
      <c r="B463" s="154"/>
      <c r="C463" s="212" t="s">
        <v>423</v>
      </c>
      <c r="D463" s="212" t="s">
        <v>836</v>
      </c>
      <c r="E463" s="213" t="s">
        <v>2804</v>
      </c>
      <c r="F463" s="214" t="s">
        <v>2805</v>
      </c>
      <c r="G463" s="215" t="s">
        <v>221</v>
      </c>
      <c r="H463" s="216">
        <v>26.785</v>
      </c>
      <c r="I463" s="217"/>
      <c r="J463" s="218">
        <f>ROUND(I463*H463,2)</f>
        <v>0</v>
      </c>
      <c r="K463" s="219"/>
      <c r="L463" s="220"/>
      <c r="M463" s="221" t="s">
        <v>1</v>
      </c>
      <c r="N463" s="222" t="s">
        <v>41</v>
      </c>
      <c r="O463" s="62"/>
      <c r="P463" s="165">
        <f>O463*H463</f>
        <v>0</v>
      </c>
      <c r="Q463" s="165">
        <v>0.222</v>
      </c>
      <c r="R463" s="165">
        <f>Q463*H463</f>
        <v>5.9462700000000002</v>
      </c>
      <c r="S463" s="165">
        <v>0</v>
      </c>
      <c r="T463" s="166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67" t="s">
        <v>234</v>
      </c>
      <c r="AT463" s="167" t="s">
        <v>836</v>
      </c>
      <c r="AU463" s="167" t="s">
        <v>91</v>
      </c>
      <c r="AY463" s="18" t="s">
        <v>203</v>
      </c>
      <c r="BE463" s="168">
        <f>IF(N463="základná",J463,0)</f>
        <v>0</v>
      </c>
      <c r="BF463" s="168">
        <f>IF(N463="znížená",J463,0)</f>
        <v>0</v>
      </c>
      <c r="BG463" s="168">
        <f>IF(N463="zákl. prenesená",J463,0)</f>
        <v>0</v>
      </c>
      <c r="BH463" s="168">
        <f>IF(N463="zníž. prenesená",J463,0)</f>
        <v>0</v>
      </c>
      <c r="BI463" s="168">
        <f>IF(N463="nulová",J463,0)</f>
        <v>0</v>
      </c>
      <c r="BJ463" s="18" t="s">
        <v>91</v>
      </c>
      <c r="BK463" s="168">
        <f>ROUND(I463*H463,2)</f>
        <v>0</v>
      </c>
      <c r="BL463" s="18" t="s">
        <v>208</v>
      </c>
      <c r="BM463" s="167" t="s">
        <v>2852</v>
      </c>
    </row>
    <row r="464" spans="1:65" s="13" customFormat="1">
      <c r="B464" s="177"/>
      <c r="D464" s="178" t="s">
        <v>548</v>
      </c>
      <c r="E464" s="179" t="s">
        <v>1</v>
      </c>
      <c r="F464" s="180" t="s">
        <v>2853</v>
      </c>
      <c r="H464" s="181">
        <v>26.52</v>
      </c>
      <c r="I464" s="182"/>
      <c r="L464" s="177"/>
      <c r="M464" s="183"/>
      <c r="N464" s="184"/>
      <c r="O464" s="184"/>
      <c r="P464" s="184"/>
      <c r="Q464" s="184"/>
      <c r="R464" s="184"/>
      <c r="S464" s="184"/>
      <c r="T464" s="185"/>
      <c r="AT464" s="179" t="s">
        <v>548</v>
      </c>
      <c r="AU464" s="179" t="s">
        <v>91</v>
      </c>
      <c r="AV464" s="13" t="s">
        <v>91</v>
      </c>
      <c r="AW464" s="13" t="s">
        <v>30</v>
      </c>
      <c r="AX464" s="13" t="s">
        <v>75</v>
      </c>
      <c r="AY464" s="179" t="s">
        <v>203</v>
      </c>
    </row>
    <row r="465" spans="1:65" s="14" customFormat="1">
      <c r="B465" s="186"/>
      <c r="D465" s="178" t="s">
        <v>548</v>
      </c>
      <c r="E465" s="187" t="s">
        <v>1</v>
      </c>
      <c r="F465" s="188" t="s">
        <v>550</v>
      </c>
      <c r="H465" s="189">
        <v>26.52</v>
      </c>
      <c r="I465" s="190"/>
      <c r="L465" s="186"/>
      <c r="M465" s="191"/>
      <c r="N465" s="192"/>
      <c r="O465" s="192"/>
      <c r="P465" s="192"/>
      <c r="Q465" s="192"/>
      <c r="R465" s="192"/>
      <c r="S465" s="192"/>
      <c r="T465" s="193"/>
      <c r="AT465" s="187" t="s">
        <v>548</v>
      </c>
      <c r="AU465" s="187" t="s">
        <v>91</v>
      </c>
      <c r="AV465" s="14" t="s">
        <v>208</v>
      </c>
      <c r="AW465" s="14" t="s">
        <v>30</v>
      </c>
      <c r="AX465" s="14" t="s">
        <v>83</v>
      </c>
      <c r="AY465" s="187" t="s">
        <v>203</v>
      </c>
    </row>
    <row r="466" spans="1:65" s="13" customFormat="1">
      <c r="B466" s="177"/>
      <c r="D466" s="178" t="s">
        <v>548</v>
      </c>
      <c r="F466" s="180" t="s">
        <v>2854</v>
      </c>
      <c r="H466" s="181">
        <v>26.785</v>
      </c>
      <c r="I466" s="182"/>
      <c r="L466" s="177"/>
      <c r="M466" s="183"/>
      <c r="N466" s="184"/>
      <c r="O466" s="184"/>
      <c r="P466" s="184"/>
      <c r="Q466" s="184"/>
      <c r="R466" s="184"/>
      <c r="S466" s="184"/>
      <c r="T466" s="185"/>
      <c r="AT466" s="179" t="s">
        <v>548</v>
      </c>
      <c r="AU466" s="179" t="s">
        <v>91</v>
      </c>
      <c r="AV466" s="13" t="s">
        <v>91</v>
      </c>
      <c r="AW466" s="13" t="s">
        <v>3</v>
      </c>
      <c r="AX466" s="13" t="s">
        <v>83</v>
      </c>
      <c r="AY466" s="179" t="s">
        <v>203</v>
      </c>
    </row>
    <row r="467" spans="1:65" s="2" customFormat="1" ht="24.2" customHeight="1">
      <c r="A467" s="33"/>
      <c r="B467" s="154"/>
      <c r="C467" s="155" t="s">
        <v>313</v>
      </c>
      <c r="D467" s="155" t="s">
        <v>204</v>
      </c>
      <c r="E467" s="156" t="s">
        <v>939</v>
      </c>
      <c r="F467" s="157" t="s">
        <v>2855</v>
      </c>
      <c r="G467" s="158" t="s">
        <v>221</v>
      </c>
      <c r="H467" s="159">
        <v>52</v>
      </c>
      <c r="I467" s="160"/>
      <c r="J467" s="161">
        <f>ROUND(I467*H467,2)</f>
        <v>0</v>
      </c>
      <c r="K467" s="162"/>
      <c r="L467" s="34"/>
      <c r="M467" s="163" t="s">
        <v>1</v>
      </c>
      <c r="N467" s="164" t="s">
        <v>41</v>
      </c>
      <c r="O467" s="62"/>
      <c r="P467" s="165">
        <f>O467*H467</f>
        <v>0</v>
      </c>
      <c r="Q467" s="165">
        <v>0.18547</v>
      </c>
      <c r="R467" s="165">
        <f>Q467*H467</f>
        <v>9.6444399999999995</v>
      </c>
      <c r="S467" s="165">
        <v>0</v>
      </c>
      <c r="T467" s="166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7" t="s">
        <v>208</v>
      </c>
      <c r="AT467" s="167" t="s">
        <v>204</v>
      </c>
      <c r="AU467" s="167" t="s">
        <v>91</v>
      </c>
      <c r="AY467" s="18" t="s">
        <v>203</v>
      </c>
      <c r="BE467" s="168">
        <f>IF(N467="základná",J467,0)</f>
        <v>0</v>
      </c>
      <c r="BF467" s="168">
        <f>IF(N467="znížená",J467,0)</f>
        <v>0</v>
      </c>
      <c r="BG467" s="168">
        <f>IF(N467="zákl. prenesená",J467,0)</f>
        <v>0</v>
      </c>
      <c r="BH467" s="168">
        <f>IF(N467="zníž. prenesená",J467,0)</f>
        <v>0</v>
      </c>
      <c r="BI467" s="168">
        <f>IF(N467="nulová",J467,0)</f>
        <v>0</v>
      </c>
      <c r="BJ467" s="18" t="s">
        <v>91</v>
      </c>
      <c r="BK467" s="168">
        <f>ROUND(I467*H467,2)</f>
        <v>0</v>
      </c>
      <c r="BL467" s="18" t="s">
        <v>208</v>
      </c>
      <c r="BM467" s="167" t="s">
        <v>2856</v>
      </c>
    </row>
    <row r="468" spans="1:65" s="15" customFormat="1">
      <c r="B468" s="194"/>
      <c r="D468" s="178" t="s">
        <v>548</v>
      </c>
      <c r="E468" s="195" t="s">
        <v>1</v>
      </c>
      <c r="F468" s="196" t="s">
        <v>2857</v>
      </c>
      <c r="H468" s="195" t="s">
        <v>1</v>
      </c>
      <c r="I468" s="197"/>
      <c r="L468" s="194"/>
      <c r="M468" s="198"/>
      <c r="N468" s="199"/>
      <c r="O468" s="199"/>
      <c r="P468" s="199"/>
      <c r="Q468" s="199"/>
      <c r="R468" s="199"/>
      <c r="S468" s="199"/>
      <c r="T468" s="200"/>
      <c r="AT468" s="195" t="s">
        <v>548</v>
      </c>
      <c r="AU468" s="195" t="s">
        <v>91</v>
      </c>
      <c r="AV468" s="15" t="s">
        <v>83</v>
      </c>
      <c r="AW468" s="15" t="s">
        <v>30</v>
      </c>
      <c r="AX468" s="15" t="s">
        <v>75</v>
      </c>
      <c r="AY468" s="195" t="s">
        <v>203</v>
      </c>
    </row>
    <row r="469" spans="1:65" s="13" customFormat="1">
      <c r="B469" s="177"/>
      <c r="D469" s="178" t="s">
        <v>548</v>
      </c>
      <c r="E469" s="179" t="s">
        <v>1</v>
      </c>
      <c r="F469" s="180" t="s">
        <v>2858</v>
      </c>
      <c r="H469" s="181">
        <v>52</v>
      </c>
      <c r="I469" s="182"/>
      <c r="L469" s="177"/>
      <c r="M469" s="183"/>
      <c r="N469" s="184"/>
      <c r="O469" s="184"/>
      <c r="P469" s="184"/>
      <c r="Q469" s="184"/>
      <c r="R469" s="184"/>
      <c r="S469" s="184"/>
      <c r="T469" s="185"/>
      <c r="AT469" s="179" t="s">
        <v>548</v>
      </c>
      <c r="AU469" s="179" t="s">
        <v>91</v>
      </c>
      <c r="AV469" s="13" t="s">
        <v>91</v>
      </c>
      <c r="AW469" s="13" t="s">
        <v>30</v>
      </c>
      <c r="AX469" s="13" t="s">
        <v>75</v>
      </c>
      <c r="AY469" s="179" t="s">
        <v>203</v>
      </c>
    </row>
    <row r="470" spans="1:65" s="14" customFormat="1">
      <c r="B470" s="186"/>
      <c r="D470" s="178" t="s">
        <v>548</v>
      </c>
      <c r="E470" s="187" t="s">
        <v>1</v>
      </c>
      <c r="F470" s="188" t="s">
        <v>2269</v>
      </c>
      <c r="H470" s="189">
        <v>52</v>
      </c>
      <c r="I470" s="190"/>
      <c r="L470" s="186"/>
      <c r="M470" s="191"/>
      <c r="N470" s="192"/>
      <c r="O470" s="192"/>
      <c r="P470" s="192"/>
      <c r="Q470" s="192"/>
      <c r="R470" s="192"/>
      <c r="S470" s="192"/>
      <c r="T470" s="193"/>
      <c r="AT470" s="187" t="s">
        <v>548</v>
      </c>
      <c r="AU470" s="187" t="s">
        <v>91</v>
      </c>
      <c r="AV470" s="14" t="s">
        <v>208</v>
      </c>
      <c r="AW470" s="14" t="s">
        <v>30</v>
      </c>
      <c r="AX470" s="14" t="s">
        <v>83</v>
      </c>
      <c r="AY470" s="187" t="s">
        <v>203</v>
      </c>
    </row>
    <row r="471" spans="1:65" s="2" customFormat="1" ht="24.2" customHeight="1">
      <c r="A471" s="33"/>
      <c r="B471" s="154"/>
      <c r="C471" s="155" t="s">
        <v>432</v>
      </c>
      <c r="D471" s="155" t="s">
        <v>204</v>
      </c>
      <c r="E471" s="156" t="s">
        <v>2859</v>
      </c>
      <c r="F471" s="157" t="s">
        <v>2860</v>
      </c>
      <c r="G471" s="158" t="s">
        <v>244</v>
      </c>
      <c r="H471" s="159">
        <v>260</v>
      </c>
      <c r="I471" s="160"/>
      <c r="J471" s="161">
        <f>ROUND(I471*H471,2)</f>
        <v>0</v>
      </c>
      <c r="K471" s="162"/>
      <c r="L471" s="34"/>
      <c r="M471" s="163" t="s">
        <v>1</v>
      </c>
      <c r="N471" s="164" t="s">
        <v>41</v>
      </c>
      <c r="O471" s="62"/>
      <c r="P471" s="165">
        <f>O471*H471</f>
        <v>0</v>
      </c>
      <c r="Q471" s="165">
        <v>0</v>
      </c>
      <c r="R471" s="165">
        <f>Q471*H471</f>
        <v>0</v>
      </c>
      <c r="S471" s="165">
        <v>0</v>
      </c>
      <c r="T471" s="166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67" t="s">
        <v>208</v>
      </c>
      <c r="AT471" s="167" t="s">
        <v>204</v>
      </c>
      <c r="AU471" s="167" t="s">
        <v>91</v>
      </c>
      <c r="AY471" s="18" t="s">
        <v>203</v>
      </c>
      <c r="BE471" s="168">
        <f>IF(N471="základná",J471,0)</f>
        <v>0</v>
      </c>
      <c r="BF471" s="168">
        <f>IF(N471="znížená",J471,0)</f>
        <v>0</v>
      </c>
      <c r="BG471" s="168">
        <f>IF(N471="zákl. prenesená",J471,0)</f>
        <v>0</v>
      </c>
      <c r="BH471" s="168">
        <f>IF(N471="zníž. prenesená",J471,0)</f>
        <v>0</v>
      </c>
      <c r="BI471" s="168">
        <f>IF(N471="nulová",J471,0)</f>
        <v>0</v>
      </c>
      <c r="BJ471" s="18" t="s">
        <v>91</v>
      </c>
      <c r="BK471" s="168">
        <f>ROUND(I471*H471,2)</f>
        <v>0</v>
      </c>
      <c r="BL471" s="18" t="s">
        <v>208</v>
      </c>
      <c r="BM471" s="167" t="s">
        <v>2861</v>
      </c>
    </row>
    <row r="472" spans="1:65" s="13" customFormat="1">
      <c r="B472" s="177"/>
      <c r="D472" s="178" t="s">
        <v>548</v>
      </c>
      <c r="E472" s="179" t="s">
        <v>1</v>
      </c>
      <c r="F472" s="180" t="s">
        <v>2541</v>
      </c>
      <c r="H472" s="181">
        <v>260</v>
      </c>
      <c r="I472" s="182"/>
      <c r="L472" s="177"/>
      <c r="M472" s="183"/>
      <c r="N472" s="184"/>
      <c r="O472" s="184"/>
      <c r="P472" s="184"/>
      <c r="Q472" s="184"/>
      <c r="R472" s="184"/>
      <c r="S472" s="184"/>
      <c r="T472" s="185"/>
      <c r="AT472" s="179" t="s">
        <v>548</v>
      </c>
      <c r="AU472" s="179" t="s">
        <v>91</v>
      </c>
      <c r="AV472" s="13" t="s">
        <v>91</v>
      </c>
      <c r="AW472" s="13" t="s">
        <v>30</v>
      </c>
      <c r="AX472" s="13" t="s">
        <v>75</v>
      </c>
      <c r="AY472" s="179" t="s">
        <v>203</v>
      </c>
    </row>
    <row r="473" spans="1:65" s="14" customFormat="1">
      <c r="B473" s="186"/>
      <c r="D473" s="178" t="s">
        <v>548</v>
      </c>
      <c r="E473" s="187" t="s">
        <v>1</v>
      </c>
      <c r="F473" s="188" t="s">
        <v>550</v>
      </c>
      <c r="H473" s="189">
        <v>260</v>
      </c>
      <c r="I473" s="190"/>
      <c r="L473" s="186"/>
      <c r="M473" s="191"/>
      <c r="N473" s="192"/>
      <c r="O473" s="192"/>
      <c r="P473" s="192"/>
      <c r="Q473" s="192"/>
      <c r="R473" s="192"/>
      <c r="S473" s="192"/>
      <c r="T473" s="193"/>
      <c r="AT473" s="187" t="s">
        <v>548</v>
      </c>
      <c r="AU473" s="187" t="s">
        <v>91</v>
      </c>
      <c r="AV473" s="14" t="s">
        <v>208</v>
      </c>
      <c r="AW473" s="14" t="s">
        <v>30</v>
      </c>
      <c r="AX473" s="14" t="s">
        <v>83</v>
      </c>
      <c r="AY473" s="187" t="s">
        <v>203</v>
      </c>
    </row>
    <row r="474" spans="1:65" s="2" customFormat="1" ht="24.2" customHeight="1">
      <c r="A474" s="33"/>
      <c r="B474" s="154"/>
      <c r="C474" s="212" t="s">
        <v>317</v>
      </c>
      <c r="D474" s="212" t="s">
        <v>836</v>
      </c>
      <c r="E474" s="213" t="s">
        <v>2862</v>
      </c>
      <c r="F474" s="214" t="s">
        <v>2863</v>
      </c>
      <c r="G474" s="215" t="s">
        <v>244</v>
      </c>
      <c r="H474" s="216">
        <v>286</v>
      </c>
      <c r="I474" s="217"/>
      <c r="J474" s="218">
        <f>ROUND(I474*H474,2)</f>
        <v>0</v>
      </c>
      <c r="K474" s="219"/>
      <c r="L474" s="220"/>
      <c r="M474" s="221" t="s">
        <v>1</v>
      </c>
      <c r="N474" s="222" t="s">
        <v>41</v>
      </c>
      <c r="O474" s="62"/>
      <c r="P474" s="165">
        <f>O474*H474</f>
        <v>0</v>
      </c>
      <c r="Q474" s="165">
        <v>3.5E-4</v>
      </c>
      <c r="R474" s="165">
        <f>Q474*H474</f>
        <v>0.10009999999999999</v>
      </c>
      <c r="S474" s="165">
        <v>0</v>
      </c>
      <c r="T474" s="166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7" t="s">
        <v>234</v>
      </c>
      <c r="AT474" s="167" t="s">
        <v>836</v>
      </c>
      <c r="AU474" s="167" t="s">
        <v>91</v>
      </c>
      <c r="AY474" s="18" t="s">
        <v>203</v>
      </c>
      <c r="BE474" s="168">
        <f>IF(N474="základná",J474,0)</f>
        <v>0</v>
      </c>
      <c r="BF474" s="168">
        <f>IF(N474="znížená",J474,0)</f>
        <v>0</v>
      </c>
      <c r="BG474" s="168">
        <f>IF(N474="zákl. prenesená",J474,0)</f>
        <v>0</v>
      </c>
      <c r="BH474" s="168">
        <f>IF(N474="zníž. prenesená",J474,0)</f>
        <v>0</v>
      </c>
      <c r="BI474" s="168">
        <f>IF(N474="nulová",J474,0)</f>
        <v>0</v>
      </c>
      <c r="BJ474" s="18" t="s">
        <v>91</v>
      </c>
      <c r="BK474" s="168">
        <f>ROUND(I474*H474,2)</f>
        <v>0</v>
      </c>
      <c r="BL474" s="18" t="s">
        <v>208</v>
      </c>
      <c r="BM474" s="167" t="s">
        <v>2864</v>
      </c>
    </row>
    <row r="475" spans="1:65" s="13" customFormat="1">
      <c r="B475" s="177"/>
      <c r="D475" s="178" t="s">
        <v>548</v>
      </c>
      <c r="E475" s="179" t="s">
        <v>1</v>
      </c>
      <c r="F475" s="180" t="s">
        <v>2865</v>
      </c>
      <c r="H475" s="181">
        <v>286</v>
      </c>
      <c r="I475" s="182"/>
      <c r="L475" s="177"/>
      <c r="M475" s="183"/>
      <c r="N475" s="184"/>
      <c r="O475" s="184"/>
      <c r="P475" s="184"/>
      <c r="Q475" s="184"/>
      <c r="R475" s="184"/>
      <c r="S475" s="184"/>
      <c r="T475" s="185"/>
      <c r="AT475" s="179" t="s">
        <v>548</v>
      </c>
      <c r="AU475" s="179" t="s">
        <v>91</v>
      </c>
      <c r="AV475" s="13" t="s">
        <v>91</v>
      </c>
      <c r="AW475" s="13" t="s">
        <v>30</v>
      </c>
      <c r="AX475" s="13" t="s">
        <v>75</v>
      </c>
      <c r="AY475" s="179" t="s">
        <v>203</v>
      </c>
    </row>
    <row r="476" spans="1:65" s="14" customFormat="1">
      <c r="B476" s="186"/>
      <c r="D476" s="178" t="s">
        <v>548</v>
      </c>
      <c r="E476" s="187" t="s">
        <v>1</v>
      </c>
      <c r="F476" s="188" t="s">
        <v>550</v>
      </c>
      <c r="H476" s="189">
        <v>286</v>
      </c>
      <c r="I476" s="190"/>
      <c r="L476" s="186"/>
      <c r="M476" s="191"/>
      <c r="N476" s="192"/>
      <c r="O476" s="192"/>
      <c r="P476" s="192"/>
      <c r="Q476" s="192"/>
      <c r="R476" s="192"/>
      <c r="S476" s="192"/>
      <c r="T476" s="193"/>
      <c r="AT476" s="187" t="s">
        <v>548</v>
      </c>
      <c r="AU476" s="187" t="s">
        <v>91</v>
      </c>
      <c r="AV476" s="14" t="s">
        <v>208</v>
      </c>
      <c r="AW476" s="14" t="s">
        <v>30</v>
      </c>
      <c r="AX476" s="14" t="s">
        <v>83</v>
      </c>
      <c r="AY476" s="187" t="s">
        <v>203</v>
      </c>
    </row>
    <row r="477" spans="1:65" s="2" customFormat="1" ht="37.9" customHeight="1">
      <c r="A477" s="33"/>
      <c r="B477" s="154"/>
      <c r="C477" s="155" t="s">
        <v>441</v>
      </c>
      <c r="D477" s="155" t="s">
        <v>204</v>
      </c>
      <c r="E477" s="156" t="s">
        <v>2866</v>
      </c>
      <c r="F477" s="157" t="s">
        <v>4242</v>
      </c>
      <c r="G477" s="158" t="s">
        <v>221</v>
      </c>
      <c r="H477" s="159">
        <v>5.5</v>
      </c>
      <c r="I477" s="160"/>
      <c r="J477" s="161">
        <f>ROUND(I477*H477,2)</f>
        <v>0</v>
      </c>
      <c r="K477" s="162"/>
      <c r="L477" s="34"/>
      <c r="M477" s="163" t="s">
        <v>1</v>
      </c>
      <c r="N477" s="164" t="s">
        <v>41</v>
      </c>
      <c r="O477" s="62"/>
      <c r="P477" s="165">
        <f>O477*H477</f>
        <v>0</v>
      </c>
      <c r="Q477" s="165">
        <v>3.3E-3</v>
      </c>
      <c r="R477" s="165">
        <f>Q477*H477</f>
        <v>1.8149999999999999E-2</v>
      </c>
      <c r="S477" s="165">
        <v>0</v>
      </c>
      <c r="T477" s="166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67" t="s">
        <v>208</v>
      </c>
      <c r="AT477" s="167" t="s">
        <v>204</v>
      </c>
      <c r="AU477" s="167" t="s">
        <v>91</v>
      </c>
      <c r="AY477" s="18" t="s">
        <v>203</v>
      </c>
      <c r="BE477" s="168">
        <f>IF(N477="základná",J477,0)</f>
        <v>0</v>
      </c>
      <c r="BF477" s="168">
        <f>IF(N477="znížená",J477,0)</f>
        <v>0</v>
      </c>
      <c r="BG477" s="168">
        <f>IF(N477="zákl. prenesená",J477,0)</f>
        <v>0</v>
      </c>
      <c r="BH477" s="168">
        <f>IF(N477="zníž. prenesená",J477,0)</f>
        <v>0</v>
      </c>
      <c r="BI477" s="168">
        <f>IF(N477="nulová",J477,0)</f>
        <v>0</v>
      </c>
      <c r="BJ477" s="18" t="s">
        <v>91</v>
      </c>
      <c r="BK477" s="168">
        <f>ROUND(I477*H477,2)</f>
        <v>0</v>
      </c>
      <c r="BL477" s="18" t="s">
        <v>208</v>
      </c>
      <c r="BM477" s="167" t="s">
        <v>2867</v>
      </c>
    </row>
    <row r="478" spans="1:65" s="15" customFormat="1">
      <c r="B478" s="194"/>
      <c r="D478" s="178" t="s">
        <v>548</v>
      </c>
      <c r="E478" s="195" t="s">
        <v>1</v>
      </c>
      <c r="F478" s="196" t="s">
        <v>2868</v>
      </c>
      <c r="H478" s="195" t="s">
        <v>1</v>
      </c>
      <c r="I478" s="197"/>
      <c r="L478" s="194"/>
      <c r="M478" s="198"/>
      <c r="N478" s="199"/>
      <c r="O478" s="199"/>
      <c r="P478" s="199"/>
      <c r="Q478" s="199"/>
      <c r="R478" s="199"/>
      <c r="S478" s="199"/>
      <c r="T478" s="200"/>
      <c r="AT478" s="195" t="s">
        <v>548</v>
      </c>
      <c r="AU478" s="195" t="s">
        <v>91</v>
      </c>
      <c r="AV478" s="15" t="s">
        <v>83</v>
      </c>
      <c r="AW478" s="15" t="s">
        <v>30</v>
      </c>
      <c r="AX478" s="15" t="s">
        <v>75</v>
      </c>
      <c r="AY478" s="195" t="s">
        <v>203</v>
      </c>
    </row>
    <row r="479" spans="1:65" s="15" customFormat="1">
      <c r="B479" s="194"/>
      <c r="D479" s="178" t="s">
        <v>548</v>
      </c>
      <c r="E479" s="195" t="s">
        <v>1</v>
      </c>
      <c r="F479" s="196" t="s">
        <v>2869</v>
      </c>
      <c r="H479" s="195" t="s">
        <v>1</v>
      </c>
      <c r="I479" s="197"/>
      <c r="L479" s="194"/>
      <c r="M479" s="198"/>
      <c r="N479" s="199"/>
      <c r="O479" s="199"/>
      <c r="P479" s="199"/>
      <c r="Q479" s="199"/>
      <c r="R479" s="199"/>
      <c r="S479" s="199"/>
      <c r="T479" s="200"/>
      <c r="AT479" s="195" t="s">
        <v>548</v>
      </c>
      <c r="AU479" s="195" t="s">
        <v>91</v>
      </c>
      <c r="AV479" s="15" t="s">
        <v>83</v>
      </c>
      <c r="AW479" s="15" t="s">
        <v>30</v>
      </c>
      <c r="AX479" s="15" t="s">
        <v>75</v>
      </c>
      <c r="AY479" s="195" t="s">
        <v>203</v>
      </c>
    </row>
    <row r="480" spans="1:65" s="13" customFormat="1">
      <c r="B480" s="177"/>
      <c r="D480" s="178" t="s">
        <v>548</v>
      </c>
      <c r="E480" s="179" t="s">
        <v>1</v>
      </c>
      <c r="F480" s="180" t="s">
        <v>2870</v>
      </c>
      <c r="H480" s="181">
        <v>5.1769999999999996</v>
      </c>
      <c r="I480" s="182"/>
      <c r="L480" s="177"/>
      <c r="M480" s="183"/>
      <c r="N480" s="184"/>
      <c r="O480" s="184"/>
      <c r="P480" s="184"/>
      <c r="Q480" s="184"/>
      <c r="R480" s="184"/>
      <c r="S480" s="184"/>
      <c r="T480" s="185"/>
      <c r="AT480" s="179" t="s">
        <v>548</v>
      </c>
      <c r="AU480" s="179" t="s">
        <v>91</v>
      </c>
      <c r="AV480" s="13" t="s">
        <v>91</v>
      </c>
      <c r="AW480" s="13" t="s">
        <v>30</v>
      </c>
      <c r="AX480" s="13" t="s">
        <v>75</v>
      </c>
      <c r="AY480" s="179" t="s">
        <v>203</v>
      </c>
    </row>
    <row r="481" spans="1:65" s="13" customFormat="1">
      <c r="B481" s="177"/>
      <c r="D481" s="178" t="s">
        <v>548</v>
      </c>
      <c r="E481" s="179" t="s">
        <v>1</v>
      </c>
      <c r="F481" s="180" t="s">
        <v>2871</v>
      </c>
      <c r="H481" s="181">
        <v>0.32300000000000001</v>
      </c>
      <c r="I481" s="182"/>
      <c r="L481" s="177"/>
      <c r="M481" s="183"/>
      <c r="N481" s="184"/>
      <c r="O481" s="184"/>
      <c r="P481" s="184"/>
      <c r="Q481" s="184"/>
      <c r="R481" s="184"/>
      <c r="S481" s="184"/>
      <c r="T481" s="185"/>
      <c r="AT481" s="179" t="s">
        <v>548</v>
      </c>
      <c r="AU481" s="179" t="s">
        <v>91</v>
      </c>
      <c r="AV481" s="13" t="s">
        <v>91</v>
      </c>
      <c r="AW481" s="13" t="s">
        <v>30</v>
      </c>
      <c r="AX481" s="13" t="s">
        <v>75</v>
      </c>
      <c r="AY481" s="179" t="s">
        <v>203</v>
      </c>
    </row>
    <row r="482" spans="1:65" s="15" customFormat="1">
      <c r="B482" s="194"/>
      <c r="D482" s="178" t="s">
        <v>548</v>
      </c>
      <c r="E482" s="195" t="s">
        <v>1</v>
      </c>
      <c r="F482" s="196" t="s">
        <v>2872</v>
      </c>
      <c r="H482" s="195" t="s">
        <v>1</v>
      </c>
      <c r="I482" s="197"/>
      <c r="L482" s="194"/>
      <c r="M482" s="198"/>
      <c r="N482" s="199"/>
      <c r="O482" s="199"/>
      <c r="P482" s="199"/>
      <c r="Q482" s="199"/>
      <c r="R482" s="199"/>
      <c r="S482" s="199"/>
      <c r="T482" s="200"/>
      <c r="AT482" s="195" t="s">
        <v>548</v>
      </c>
      <c r="AU482" s="195" t="s">
        <v>91</v>
      </c>
      <c r="AV482" s="15" t="s">
        <v>83</v>
      </c>
      <c r="AW482" s="15" t="s">
        <v>30</v>
      </c>
      <c r="AX482" s="15" t="s">
        <v>75</v>
      </c>
      <c r="AY482" s="195" t="s">
        <v>203</v>
      </c>
    </row>
    <row r="483" spans="1:65" s="15" customFormat="1">
      <c r="B483" s="194"/>
      <c r="D483" s="178" t="s">
        <v>548</v>
      </c>
      <c r="E483" s="195" t="s">
        <v>1</v>
      </c>
      <c r="F483" s="196" t="s">
        <v>2873</v>
      </c>
      <c r="H483" s="195" t="s">
        <v>1</v>
      </c>
      <c r="I483" s="197"/>
      <c r="L483" s="194"/>
      <c r="M483" s="198"/>
      <c r="N483" s="199"/>
      <c r="O483" s="199"/>
      <c r="P483" s="199"/>
      <c r="Q483" s="199"/>
      <c r="R483" s="199"/>
      <c r="S483" s="199"/>
      <c r="T483" s="200"/>
      <c r="AT483" s="195" t="s">
        <v>548</v>
      </c>
      <c r="AU483" s="195" t="s">
        <v>91</v>
      </c>
      <c r="AV483" s="15" t="s">
        <v>83</v>
      </c>
      <c r="AW483" s="15" t="s">
        <v>30</v>
      </c>
      <c r="AX483" s="15" t="s">
        <v>75</v>
      </c>
      <c r="AY483" s="195" t="s">
        <v>203</v>
      </c>
    </row>
    <row r="484" spans="1:65" s="15" customFormat="1">
      <c r="B484" s="194"/>
      <c r="D484" s="178" t="s">
        <v>548</v>
      </c>
      <c r="E484" s="195" t="s">
        <v>1</v>
      </c>
      <c r="F484" s="196" t="s">
        <v>2874</v>
      </c>
      <c r="H484" s="195" t="s">
        <v>1</v>
      </c>
      <c r="I484" s="197"/>
      <c r="L484" s="194"/>
      <c r="M484" s="198"/>
      <c r="N484" s="199"/>
      <c r="O484" s="199"/>
      <c r="P484" s="199"/>
      <c r="Q484" s="199"/>
      <c r="R484" s="199"/>
      <c r="S484" s="199"/>
      <c r="T484" s="200"/>
      <c r="AT484" s="195" t="s">
        <v>548</v>
      </c>
      <c r="AU484" s="195" t="s">
        <v>91</v>
      </c>
      <c r="AV484" s="15" t="s">
        <v>83</v>
      </c>
      <c r="AW484" s="15" t="s">
        <v>30</v>
      </c>
      <c r="AX484" s="15" t="s">
        <v>75</v>
      </c>
      <c r="AY484" s="195" t="s">
        <v>203</v>
      </c>
    </row>
    <row r="485" spans="1:65" s="15" customFormat="1">
      <c r="B485" s="194"/>
      <c r="D485" s="178" t="s">
        <v>548</v>
      </c>
      <c r="E485" s="195" t="s">
        <v>1</v>
      </c>
      <c r="F485" s="196" t="s">
        <v>2780</v>
      </c>
      <c r="H485" s="195" t="s">
        <v>1</v>
      </c>
      <c r="I485" s="197"/>
      <c r="L485" s="194"/>
      <c r="M485" s="198"/>
      <c r="N485" s="199"/>
      <c r="O485" s="199"/>
      <c r="P485" s="199"/>
      <c r="Q485" s="199"/>
      <c r="R485" s="199"/>
      <c r="S485" s="199"/>
      <c r="T485" s="200"/>
      <c r="AT485" s="195" t="s">
        <v>548</v>
      </c>
      <c r="AU485" s="195" t="s">
        <v>91</v>
      </c>
      <c r="AV485" s="15" t="s">
        <v>83</v>
      </c>
      <c r="AW485" s="15" t="s">
        <v>30</v>
      </c>
      <c r="AX485" s="15" t="s">
        <v>75</v>
      </c>
      <c r="AY485" s="195" t="s">
        <v>203</v>
      </c>
    </row>
    <row r="486" spans="1:65" s="15" customFormat="1">
      <c r="B486" s="194"/>
      <c r="D486" s="178" t="s">
        <v>548</v>
      </c>
      <c r="E486" s="195" t="s">
        <v>1</v>
      </c>
      <c r="F486" s="196" t="s">
        <v>2875</v>
      </c>
      <c r="H486" s="195" t="s">
        <v>1</v>
      </c>
      <c r="I486" s="197"/>
      <c r="L486" s="194"/>
      <c r="M486" s="198"/>
      <c r="N486" s="199"/>
      <c r="O486" s="199"/>
      <c r="P486" s="199"/>
      <c r="Q486" s="199"/>
      <c r="R486" s="199"/>
      <c r="S486" s="199"/>
      <c r="T486" s="200"/>
      <c r="AT486" s="195" t="s">
        <v>548</v>
      </c>
      <c r="AU486" s="195" t="s">
        <v>91</v>
      </c>
      <c r="AV486" s="15" t="s">
        <v>83</v>
      </c>
      <c r="AW486" s="15" t="s">
        <v>30</v>
      </c>
      <c r="AX486" s="15" t="s">
        <v>75</v>
      </c>
      <c r="AY486" s="195" t="s">
        <v>203</v>
      </c>
    </row>
    <row r="487" spans="1:65" s="15" customFormat="1">
      <c r="B487" s="194"/>
      <c r="D487" s="178" t="s">
        <v>548</v>
      </c>
      <c r="E487" s="195" t="s">
        <v>1</v>
      </c>
      <c r="F487" s="196" t="s">
        <v>2876</v>
      </c>
      <c r="H487" s="195" t="s">
        <v>1</v>
      </c>
      <c r="I487" s="197"/>
      <c r="L487" s="194"/>
      <c r="M487" s="198"/>
      <c r="N487" s="199"/>
      <c r="O487" s="199"/>
      <c r="P487" s="199"/>
      <c r="Q487" s="199"/>
      <c r="R487" s="199"/>
      <c r="S487" s="199"/>
      <c r="T487" s="200"/>
      <c r="AT487" s="195" t="s">
        <v>548</v>
      </c>
      <c r="AU487" s="195" t="s">
        <v>91</v>
      </c>
      <c r="AV487" s="15" t="s">
        <v>83</v>
      </c>
      <c r="AW487" s="15" t="s">
        <v>30</v>
      </c>
      <c r="AX487" s="15" t="s">
        <v>75</v>
      </c>
      <c r="AY487" s="195" t="s">
        <v>203</v>
      </c>
    </row>
    <row r="488" spans="1:65" s="16" customFormat="1">
      <c r="B488" s="201"/>
      <c r="D488" s="178" t="s">
        <v>548</v>
      </c>
      <c r="E488" s="202" t="s">
        <v>2553</v>
      </c>
      <c r="F488" s="203" t="s">
        <v>576</v>
      </c>
      <c r="H488" s="204">
        <v>5.5</v>
      </c>
      <c r="I488" s="205"/>
      <c r="L488" s="201"/>
      <c r="M488" s="206"/>
      <c r="N488" s="207"/>
      <c r="O488" s="207"/>
      <c r="P488" s="207"/>
      <c r="Q488" s="207"/>
      <c r="R488" s="207"/>
      <c r="S488" s="207"/>
      <c r="T488" s="208"/>
      <c r="AT488" s="202" t="s">
        <v>548</v>
      </c>
      <c r="AU488" s="202" t="s">
        <v>91</v>
      </c>
      <c r="AV488" s="16" t="s">
        <v>215</v>
      </c>
      <c r="AW488" s="16" t="s">
        <v>30</v>
      </c>
      <c r="AX488" s="16" t="s">
        <v>75</v>
      </c>
      <c r="AY488" s="202" t="s">
        <v>203</v>
      </c>
    </row>
    <row r="489" spans="1:65" s="14" customFormat="1">
      <c r="B489" s="186"/>
      <c r="D489" s="178" t="s">
        <v>548</v>
      </c>
      <c r="E489" s="187" t="s">
        <v>1</v>
      </c>
      <c r="F489" s="188" t="s">
        <v>2851</v>
      </c>
      <c r="H489" s="189">
        <v>5.5</v>
      </c>
      <c r="I489" s="190"/>
      <c r="L489" s="186"/>
      <c r="M489" s="191"/>
      <c r="N489" s="192"/>
      <c r="O489" s="192"/>
      <c r="P489" s="192"/>
      <c r="Q489" s="192"/>
      <c r="R489" s="192"/>
      <c r="S489" s="192"/>
      <c r="T489" s="193"/>
      <c r="AT489" s="187" t="s">
        <v>548</v>
      </c>
      <c r="AU489" s="187" t="s">
        <v>91</v>
      </c>
      <c r="AV489" s="14" t="s">
        <v>208</v>
      </c>
      <c r="AW489" s="14" t="s">
        <v>30</v>
      </c>
      <c r="AX489" s="14" t="s">
        <v>83</v>
      </c>
      <c r="AY489" s="187" t="s">
        <v>203</v>
      </c>
    </row>
    <row r="490" spans="1:65" s="2" customFormat="1" ht="21.75" customHeight="1">
      <c r="A490" s="33"/>
      <c r="B490" s="154"/>
      <c r="C490" s="212" t="s">
        <v>320</v>
      </c>
      <c r="D490" s="212" t="s">
        <v>836</v>
      </c>
      <c r="E490" s="213" t="s">
        <v>2877</v>
      </c>
      <c r="F490" s="214" t="s">
        <v>2878</v>
      </c>
      <c r="G490" s="215" t="s">
        <v>221</v>
      </c>
      <c r="H490" s="216">
        <v>5.5</v>
      </c>
      <c r="I490" s="217"/>
      <c r="J490" s="218">
        <f>ROUND(I490*H490,2)</f>
        <v>0</v>
      </c>
      <c r="K490" s="219"/>
      <c r="L490" s="220"/>
      <c r="M490" s="221" t="s">
        <v>1</v>
      </c>
      <c r="N490" s="222" t="s">
        <v>41</v>
      </c>
      <c r="O490" s="62"/>
      <c r="P490" s="165">
        <f>O490*H490</f>
        <v>0</v>
      </c>
      <c r="Q490" s="165">
        <v>0.2</v>
      </c>
      <c r="R490" s="165">
        <f>Q490*H490</f>
        <v>1.1000000000000001</v>
      </c>
      <c r="S490" s="165">
        <v>0</v>
      </c>
      <c r="T490" s="166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7" t="s">
        <v>234</v>
      </c>
      <c r="AT490" s="167" t="s">
        <v>836</v>
      </c>
      <c r="AU490" s="167" t="s">
        <v>91</v>
      </c>
      <c r="AY490" s="18" t="s">
        <v>203</v>
      </c>
      <c r="BE490" s="168">
        <f>IF(N490="základná",J490,0)</f>
        <v>0</v>
      </c>
      <c r="BF490" s="168">
        <f>IF(N490="znížená",J490,0)</f>
        <v>0</v>
      </c>
      <c r="BG490" s="168">
        <f>IF(N490="zákl. prenesená",J490,0)</f>
        <v>0</v>
      </c>
      <c r="BH490" s="168">
        <f>IF(N490="zníž. prenesená",J490,0)</f>
        <v>0</v>
      </c>
      <c r="BI490" s="168">
        <f>IF(N490="nulová",J490,0)</f>
        <v>0</v>
      </c>
      <c r="BJ490" s="18" t="s">
        <v>91</v>
      </c>
      <c r="BK490" s="168">
        <f>ROUND(I490*H490,2)</f>
        <v>0</v>
      </c>
      <c r="BL490" s="18" t="s">
        <v>208</v>
      </c>
      <c r="BM490" s="167" t="s">
        <v>2879</v>
      </c>
    </row>
    <row r="491" spans="1:65" s="15" customFormat="1">
      <c r="B491" s="194"/>
      <c r="D491" s="178" t="s">
        <v>548</v>
      </c>
      <c r="E491" s="195" t="s">
        <v>1</v>
      </c>
      <c r="F491" s="196" t="s">
        <v>2868</v>
      </c>
      <c r="H491" s="195" t="s">
        <v>1</v>
      </c>
      <c r="I491" s="197"/>
      <c r="L491" s="194"/>
      <c r="M491" s="198"/>
      <c r="N491" s="199"/>
      <c r="O491" s="199"/>
      <c r="P491" s="199"/>
      <c r="Q491" s="199"/>
      <c r="R491" s="199"/>
      <c r="S491" s="199"/>
      <c r="T491" s="200"/>
      <c r="AT491" s="195" t="s">
        <v>548</v>
      </c>
      <c r="AU491" s="195" t="s">
        <v>91</v>
      </c>
      <c r="AV491" s="15" t="s">
        <v>83</v>
      </c>
      <c r="AW491" s="15" t="s">
        <v>30</v>
      </c>
      <c r="AX491" s="15" t="s">
        <v>75</v>
      </c>
      <c r="AY491" s="195" t="s">
        <v>203</v>
      </c>
    </row>
    <row r="492" spans="1:65" s="15" customFormat="1">
      <c r="B492" s="194"/>
      <c r="D492" s="178" t="s">
        <v>548</v>
      </c>
      <c r="E492" s="195" t="s">
        <v>1</v>
      </c>
      <c r="F492" s="196" t="s">
        <v>2869</v>
      </c>
      <c r="H492" s="195" t="s">
        <v>1</v>
      </c>
      <c r="I492" s="197"/>
      <c r="L492" s="194"/>
      <c r="M492" s="198"/>
      <c r="N492" s="199"/>
      <c r="O492" s="199"/>
      <c r="P492" s="199"/>
      <c r="Q492" s="199"/>
      <c r="R492" s="199"/>
      <c r="S492" s="199"/>
      <c r="T492" s="200"/>
      <c r="AT492" s="195" t="s">
        <v>548</v>
      </c>
      <c r="AU492" s="195" t="s">
        <v>91</v>
      </c>
      <c r="AV492" s="15" t="s">
        <v>83</v>
      </c>
      <c r="AW492" s="15" t="s">
        <v>30</v>
      </c>
      <c r="AX492" s="15" t="s">
        <v>75</v>
      </c>
      <c r="AY492" s="195" t="s">
        <v>203</v>
      </c>
    </row>
    <row r="493" spans="1:65" s="13" customFormat="1">
      <c r="B493" s="177"/>
      <c r="D493" s="178" t="s">
        <v>548</v>
      </c>
      <c r="E493" s="179" t="s">
        <v>1</v>
      </c>
      <c r="F493" s="180" t="s">
        <v>2880</v>
      </c>
      <c r="H493" s="181">
        <v>5.5</v>
      </c>
      <c r="I493" s="182"/>
      <c r="L493" s="177"/>
      <c r="M493" s="183"/>
      <c r="N493" s="184"/>
      <c r="O493" s="184"/>
      <c r="P493" s="184"/>
      <c r="Q493" s="184"/>
      <c r="R493" s="184"/>
      <c r="S493" s="184"/>
      <c r="T493" s="185"/>
      <c r="AT493" s="179" t="s">
        <v>548</v>
      </c>
      <c r="AU493" s="179" t="s">
        <v>91</v>
      </c>
      <c r="AV493" s="13" t="s">
        <v>91</v>
      </c>
      <c r="AW493" s="13" t="s">
        <v>30</v>
      </c>
      <c r="AX493" s="13" t="s">
        <v>75</v>
      </c>
      <c r="AY493" s="179" t="s">
        <v>203</v>
      </c>
    </row>
    <row r="494" spans="1:65" s="14" customFormat="1">
      <c r="B494" s="186"/>
      <c r="D494" s="178" t="s">
        <v>548</v>
      </c>
      <c r="E494" s="187" t="s">
        <v>1</v>
      </c>
      <c r="F494" s="188" t="s">
        <v>2851</v>
      </c>
      <c r="H494" s="189">
        <v>5.5</v>
      </c>
      <c r="I494" s="190"/>
      <c r="L494" s="186"/>
      <c r="M494" s="191"/>
      <c r="N494" s="192"/>
      <c r="O494" s="192"/>
      <c r="P494" s="192"/>
      <c r="Q494" s="192"/>
      <c r="R494" s="192"/>
      <c r="S494" s="192"/>
      <c r="T494" s="193"/>
      <c r="AT494" s="187" t="s">
        <v>548</v>
      </c>
      <c r="AU494" s="187" t="s">
        <v>91</v>
      </c>
      <c r="AV494" s="14" t="s">
        <v>208</v>
      </c>
      <c r="AW494" s="14" t="s">
        <v>30</v>
      </c>
      <c r="AX494" s="14" t="s">
        <v>83</v>
      </c>
      <c r="AY494" s="187" t="s">
        <v>203</v>
      </c>
    </row>
    <row r="495" spans="1:65" s="12" customFormat="1" ht="22.9" customHeight="1">
      <c r="B495" s="143"/>
      <c r="D495" s="144" t="s">
        <v>74</v>
      </c>
      <c r="E495" s="169" t="s">
        <v>387</v>
      </c>
      <c r="F495" s="169" t="s">
        <v>2881</v>
      </c>
      <c r="I495" s="146"/>
      <c r="J495" s="170">
        <f>BK495</f>
        <v>0</v>
      </c>
      <c r="L495" s="143"/>
      <c r="M495" s="148"/>
      <c r="N495" s="149"/>
      <c r="O495" s="149"/>
      <c r="P495" s="150">
        <f>SUM(P496:P514)</f>
        <v>0</v>
      </c>
      <c r="Q495" s="149"/>
      <c r="R495" s="150">
        <f>SUM(R496:R514)</f>
        <v>1.1088000000000001E-2</v>
      </c>
      <c r="S495" s="149"/>
      <c r="T495" s="151">
        <f>SUM(T496:T514)</f>
        <v>390.85199999999998</v>
      </c>
      <c r="AR495" s="144" t="s">
        <v>83</v>
      </c>
      <c r="AT495" s="152" t="s">
        <v>74</v>
      </c>
      <c r="AU495" s="152" t="s">
        <v>83</v>
      </c>
      <c r="AY495" s="144" t="s">
        <v>203</v>
      </c>
      <c r="BK495" s="153">
        <f>SUM(BK496:BK514)</f>
        <v>0</v>
      </c>
    </row>
    <row r="496" spans="1:65" s="2" customFormat="1" ht="24.2" customHeight="1">
      <c r="A496" s="33"/>
      <c r="B496" s="154"/>
      <c r="C496" s="155" t="s">
        <v>450</v>
      </c>
      <c r="D496" s="155" t="s">
        <v>204</v>
      </c>
      <c r="E496" s="156" t="s">
        <v>2882</v>
      </c>
      <c r="F496" s="157" t="s">
        <v>2883</v>
      </c>
      <c r="G496" s="158" t="s">
        <v>244</v>
      </c>
      <c r="H496" s="159">
        <v>52.8</v>
      </c>
      <c r="I496" s="160"/>
      <c r="J496" s="161">
        <f>ROUND(I496*H496,2)</f>
        <v>0</v>
      </c>
      <c r="K496" s="162"/>
      <c r="L496" s="34"/>
      <c r="M496" s="163" t="s">
        <v>1</v>
      </c>
      <c r="N496" s="164" t="s">
        <v>41</v>
      </c>
      <c r="O496" s="62"/>
      <c r="P496" s="165">
        <f>O496*H496</f>
        <v>0</v>
      </c>
      <c r="Q496" s="165">
        <v>2.1000000000000001E-4</v>
      </c>
      <c r="R496" s="165">
        <f>Q496*H496</f>
        <v>1.1088000000000001E-2</v>
      </c>
      <c r="S496" s="165">
        <v>0</v>
      </c>
      <c r="T496" s="166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7" t="s">
        <v>208</v>
      </c>
      <c r="AT496" s="167" t="s">
        <v>204</v>
      </c>
      <c r="AU496" s="167" t="s">
        <v>91</v>
      </c>
      <c r="AY496" s="18" t="s">
        <v>203</v>
      </c>
      <c r="BE496" s="168">
        <f>IF(N496="základná",J496,0)</f>
        <v>0</v>
      </c>
      <c r="BF496" s="168">
        <f>IF(N496="znížená",J496,0)</f>
        <v>0</v>
      </c>
      <c r="BG496" s="168">
        <f>IF(N496="zákl. prenesená",J496,0)</f>
        <v>0</v>
      </c>
      <c r="BH496" s="168">
        <f>IF(N496="zníž. prenesená",J496,0)</f>
        <v>0</v>
      </c>
      <c r="BI496" s="168">
        <f>IF(N496="nulová",J496,0)</f>
        <v>0</v>
      </c>
      <c r="BJ496" s="18" t="s">
        <v>91</v>
      </c>
      <c r="BK496" s="168">
        <f>ROUND(I496*H496,2)</f>
        <v>0</v>
      </c>
      <c r="BL496" s="18" t="s">
        <v>208</v>
      </c>
      <c r="BM496" s="167" t="s">
        <v>2884</v>
      </c>
    </row>
    <row r="497" spans="1:65" s="15" customFormat="1">
      <c r="B497" s="194"/>
      <c r="D497" s="178" t="s">
        <v>548</v>
      </c>
      <c r="E497" s="195" t="s">
        <v>1</v>
      </c>
      <c r="F497" s="196" t="s">
        <v>2885</v>
      </c>
      <c r="H497" s="195" t="s">
        <v>1</v>
      </c>
      <c r="I497" s="197"/>
      <c r="L497" s="194"/>
      <c r="M497" s="198"/>
      <c r="N497" s="199"/>
      <c r="O497" s="199"/>
      <c r="P497" s="199"/>
      <c r="Q497" s="199"/>
      <c r="R497" s="199"/>
      <c r="S497" s="199"/>
      <c r="T497" s="200"/>
      <c r="AT497" s="195" t="s">
        <v>548</v>
      </c>
      <c r="AU497" s="195" t="s">
        <v>91</v>
      </c>
      <c r="AV497" s="15" t="s">
        <v>83</v>
      </c>
      <c r="AW497" s="15" t="s">
        <v>30</v>
      </c>
      <c r="AX497" s="15" t="s">
        <v>75</v>
      </c>
      <c r="AY497" s="195" t="s">
        <v>203</v>
      </c>
    </row>
    <row r="498" spans="1:65" s="13" customFormat="1">
      <c r="B498" s="177"/>
      <c r="D498" s="178" t="s">
        <v>548</v>
      </c>
      <c r="E498" s="179" t="s">
        <v>1</v>
      </c>
      <c r="F498" s="180" t="s">
        <v>2886</v>
      </c>
      <c r="H498" s="181">
        <v>52.8</v>
      </c>
      <c r="I498" s="182"/>
      <c r="L498" s="177"/>
      <c r="M498" s="183"/>
      <c r="N498" s="184"/>
      <c r="O498" s="184"/>
      <c r="P498" s="184"/>
      <c r="Q498" s="184"/>
      <c r="R498" s="184"/>
      <c r="S498" s="184"/>
      <c r="T498" s="185"/>
      <c r="AT498" s="179" t="s">
        <v>548</v>
      </c>
      <c r="AU498" s="179" t="s">
        <v>91</v>
      </c>
      <c r="AV498" s="13" t="s">
        <v>91</v>
      </c>
      <c r="AW498" s="13" t="s">
        <v>30</v>
      </c>
      <c r="AX498" s="13" t="s">
        <v>75</v>
      </c>
      <c r="AY498" s="179" t="s">
        <v>203</v>
      </c>
    </row>
    <row r="499" spans="1:65" s="14" customFormat="1">
      <c r="B499" s="186"/>
      <c r="D499" s="178" t="s">
        <v>548</v>
      </c>
      <c r="E499" s="187" t="s">
        <v>1</v>
      </c>
      <c r="F499" s="188" t="s">
        <v>2887</v>
      </c>
      <c r="H499" s="189">
        <v>52.8</v>
      </c>
      <c r="I499" s="190"/>
      <c r="L499" s="186"/>
      <c r="M499" s="191"/>
      <c r="N499" s="192"/>
      <c r="O499" s="192"/>
      <c r="P499" s="192"/>
      <c r="Q499" s="192"/>
      <c r="R499" s="192"/>
      <c r="S499" s="192"/>
      <c r="T499" s="193"/>
      <c r="AT499" s="187" t="s">
        <v>548</v>
      </c>
      <c r="AU499" s="187" t="s">
        <v>91</v>
      </c>
      <c r="AV499" s="14" t="s">
        <v>208</v>
      </c>
      <c r="AW499" s="14" t="s">
        <v>30</v>
      </c>
      <c r="AX499" s="14" t="s">
        <v>83</v>
      </c>
      <c r="AY499" s="187" t="s">
        <v>203</v>
      </c>
    </row>
    <row r="500" spans="1:65" s="2" customFormat="1" ht="24.2" customHeight="1">
      <c r="A500" s="33"/>
      <c r="B500" s="154"/>
      <c r="C500" s="155" t="s">
        <v>324</v>
      </c>
      <c r="D500" s="155" t="s">
        <v>204</v>
      </c>
      <c r="E500" s="156" t="s">
        <v>2888</v>
      </c>
      <c r="F500" s="157" t="s">
        <v>2889</v>
      </c>
      <c r="G500" s="158" t="s">
        <v>213</v>
      </c>
      <c r="H500" s="159">
        <v>29.7</v>
      </c>
      <c r="I500" s="160"/>
      <c r="J500" s="161">
        <f>ROUND(I500*H500,2)</f>
        <v>0</v>
      </c>
      <c r="K500" s="162"/>
      <c r="L500" s="34"/>
      <c r="M500" s="163" t="s">
        <v>1</v>
      </c>
      <c r="N500" s="164" t="s">
        <v>41</v>
      </c>
      <c r="O500" s="62"/>
      <c r="P500" s="165">
        <f>O500*H500</f>
        <v>0</v>
      </c>
      <c r="Q500" s="165">
        <v>0</v>
      </c>
      <c r="R500" s="165">
        <f>Q500*H500</f>
        <v>0</v>
      </c>
      <c r="S500" s="165">
        <v>2.4</v>
      </c>
      <c r="T500" s="166">
        <f>S500*H500</f>
        <v>71.28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67" t="s">
        <v>208</v>
      </c>
      <c r="AT500" s="167" t="s">
        <v>204</v>
      </c>
      <c r="AU500" s="167" t="s">
        <v>91</v>
      </c>
      <c r="AY500" s="18" t="s">
        <v>203</v>
      </c>
      <c r="BE500" s="168">
        <f>IF(N500="základná",J500,0)</f>
        <v>0</v>
      </c>
      <c r="BF500" s="168">
        <f>IF(N500="znížená",J500,0)</f>
        <v>0</v>
      </c>
      <c r="BG500" s="168">
        <f>IF(N500="zákl. prenesená",J500,0)</f>
        <v>0</v>
      </c>
      <c r="BH500" s="168">
        <f>IF(N500="zníž. prenesená",J500,0)</f>
        <v>0</v>
      </c>
      <c r="BI500" s="168">
        <f>IF(N500="nulová",J500,0)</f>
        <v>0</v>
      </c>
      <c r="BJ500" s="18" t="s">
        <v>91</v>
      </c>
      <c r="BK500" s="168">
        <f>ROUND(I500*H500,2)</f>
        <v>0</v>
      </c>
      <c r="BL500" s="18" t="s">
        <v>208</v>
      </c>
      <c r="BM500" s="167" t="s">
        <v>2890</v>
      </c>
    </row>
    <row r="501" spans="1:65" s="15" customFormat="1">
      <c r="B501" s="194"/>
      <c r="D501" s="178" t="s">
        <v>548</v>
      </c>
      <c r="E501" s="195" t="s">
        <v>1</v>
      </c>
      <c r="F501" s="196" t="s">
        <v>2891</v>
      </c>
      <c r="H501" s="195" t="s">
        <v>1</v>
      </c>
      <c r="I501" s="197"/>
      <c r="L501" s="194"/>
      <c r="M501" s="198"/>
      <c r="N501" s="199"/>
      <c r="O501" s="199"/>
      <c r="P501" s="199"/>
      <c r="Q501" s="199"/>
      <c r="R501" s="199"/>
      <c r="S501" s="199"/>
      <c r="T501" s="200"/>
      <c r="AT501" s="195" t="s">
        <v>548</v>
      </c>
      <c r="AU501" s="195" t="s">
        <v>91</v>
      </c>
      <c r="AV501" s="15" t="s">
        <v>83</v>
      </c>
      <c r="AW501" s="15" t="s">
        <v>30</v>
      </c>
      <c r="AX501" s="15" t="s">
        <v>75</v>
      </c>
      <c r="AY501" s="195" t="s">
        <v>203</v>
      </c>
    </row>
    <row r="502" spans="1:65" s="15" customFormat="1">
      <c r="B502" s="194"/>
      <c r="D502" s="178" t="s">
        <v>548</v>
      </c>
      <c r="E502" s="195" t="s">
        <v>1</v>
      </c>
      <c r="F502" s="196" t="s">
        <v>2892</v>
      </c>
      <c r="H502" s="195" t="s">
        <v>1</v>
      </c>
      <c r="I502" s="197"/>
      <c r="L502" s="194"/>
      <c r="M502" s="198"/>
      <c r="N502" s="199"/>
      <c r="O502" s="199"/>
      <c r="P502" s="199"/>
      <c r="Q502" s="199"/>
      <c r="R502" s="199"/>
      <c r="S502" s="199"/>
      <c r="T502" s="200"/>
      <c r="AT502" s="195" t="s">
        <v>548</v>
      </c>
      <c r="AU502" s="195" t="s">
        <v>91</v>
      </c>
      <c r="AV502" s="15" t="s">
        <v>83</v>
      </c>
      <c r="AW502" s="15" t="s">
        <v>30</v>
      </c>
      <c r="AX502" s="15" t="s">
        <v>75</v>
      </c>
      <c r="AY502" s="195" t="s">
        <v>203</v>
      </c>
    </row>
    <row r="503" spans="1:65" s="15" customFormat="1">
      <c r="B503" s="194"/>
      <c r="D503" s="178" t="s">
        <v>548</v>
      </c>
      <c r="E503" s="195" t="s">
        <v>1</v>
      </c>
      <c r="F503" s="196" t="s">
        <v>2893</v>
      </c>
      <c r="H503" s="195" t="s">
        <v>1</v>
      </c>
      <c r="I503" s="197"/>
      <c r="L503" s="194"/>
      <c r="M503" s="198"/>
      <c r="N503" s="199"/>
      <c r="O503" s="199"/>
      <c r="P503" s="199"/>
      <c r="Q503" s="199"/>
      <c r="R503" s="199"/>
      <c r="S503" s="199"/>
      <c r="T503" s="200"/>
      <c r="AT503" s="195" t="s">
        <v>548</v>
      </c>
      <c r="AU503" s="195" t="s">
        <v>91</v>
      </c>
      <c r="AV503" s="15" t="s">
        <v>83</v>
      </c>
      <c r="AW503" s="15" t="s">
        <v>30</v>
      </c>
      <c r="AX503" s="15" t="s">
        <v>75</v>
      </c>
      <c r="AY503" s="195" t="s">
        <v>203</v>
      </c>
    </row>
    <row r="504" spans="1:65" s="15" customFormat="1">
      <c r="B504" s="194"/>
      <c r="D504" s="178" t="s">
        <v>548</v>
      </c>
      <c r="E504" s="195" t="s">
        <v>1</v>
      </c>
      <c r="F504" s="196" t="s">
        <v>2719</v>
      </c>
      <c r="H504" s="195" t="s">
        <v>1</v>
      </c>
      <c r="I504" s="197"/>
      <c r="L504" s="194"/>
      <c r="M504" s="198"/>
      <c r="N504" s="199"/>
      <c r="O504" s="199"/>
      <c r="P504" s="199"/>
      <c r="Q504" s="199"/>
      <c r="R504" s="199"/>
      <c r="S504" s="199"/>
      <c r="T504" s="200"/>
      <c r="AT504" s="195" t="s">
        <v>548</v>
      </c>
      <c r="AU504" s="195" t="s">
        <v>91</v>
      </c>
      <c r="AV504" s="15" t="s">
        <v>83</v>
      </c>
      <c r="AW504" s="15" t="s">
        <v>30</v>
      </c>
      <c r="AX504" s="15" t="s">
        <v>75</v>
      </c>
      <c r="AY504" s="195" t="s">
        <v>203</v>
      </c>
    </row>
    <row r="505" spans="1:65" s="13" customFormat="1">
      <c r="B505" s="177"/>
      <c r="D505" s="178" t="s">
        <v>548</v>
      </c>
      <c r="E505" s="179" t="s">
        <v>1</v>
      </c>
      <c r="F505" s="180" t="s">
        <v>2894</v>
      </c>
      <c r="H505" s="181">
        <v>11.88</v>
      </c>
      <c r="I505" s="182"/>
      <c r="L505" s="177"/>
      <c r="M505" s="183"/>
      <c r="N505" s="184"/>
      <c r="O505" s="184"/>
      <c r="P505" s="184"/>
      <c r="Q505" s="184"/>
      <c r="R505" s="184"/>
      <c r="S505" s="184"/>
      <c r="T505" s="185"/>
      <c r="AT505" s="179" t="s">
        <v>548</v>
      </c>
      <c r="AU505" s="179" t="s">
        <v>91</v>
      </c>
      <c r="AV505" s="13" t="s">
        <v>91</v>
      </c>
      <c r="AW505" s="13" t="s">
        <v>30</v>
      </c>
      <c r="AX505" s="13" t="s">
        <v>75</v>
      </c>
      <c r="AY505" s="179" t="s">
        <v>203</v>
      </c>
    </row>
    <row r="506" spans="1:65" s="16" customFormat="1">
      <c r="B506" s="201"/>
      <c r="D506" s="178" t="s">
        <v>548</v>
      </c>
      <c r="E506" s="202" t="s">
        <v>1</v>
      </c>
      <c r="F506" s="203" t="s">
        <v>576</v>
      </c>
      <c r="H506" s="204">
        <v>11.88</v>
      </c>
      <c r="I506" s="205"/>
      <c r="L506" s="201"/>
      <c r="M506" s="206"/>
      <c r="N506" s="207"/>
      <c r="O506" s="207"/>
      <c r="P506" s="207"/>
      <c r="Q506" s="207"/>
      <c r="R506" s="207"/>
      <c r="S506" s="207"/>
      <c r="T506" s="208"/>
      <c r="AT506" s="202" t="s">
        <v>548</v>
      </c>
      <c r="AU506" s="202" t="s">
        <v>91</v>
      </c>
      <c r="AV506" s="16" t="s">
        <v>215</v>
      </c>
      <c r="AW506" s="16" t="s">
        <v>30</v>
      </c>
      <c r="AX506" s="16" t="s">
        <v>75</v>
      </c>
      <c r="AY506" s="202" t="s">
        <v>203</v>
      </c>
    </row>
    <row r="507" spans="1:65" s="15" customFormat="1">
      <c r="B507" s="194"/>
      <c r="D507" s="178" t="s">
        <v>548</v>
      </c>
      <c r="E507" s="195" t="s">
        <v>1</v>
      </c>
      <c r="F507" s="196" t="s">
        <v>2895</v>
      </c>
      <c r="H507" s="195" t="s">
        <v>1</v>
      </c>
      <c r="I507" s="197"/>
      <c r="L507" s="194"/>
      <c r="M507" s="198"/>
      <c r="N507" s="199"/>
      <c r="O507" s="199"/>
      <c r="P507" s="199"/>
      <c r="Q507" s="199"/>
      <c r="R507" s="199"/>
      <c r="S507" s="199"/>
      <c r="T507" s="200"/>
      <c r="AT507" s="195" t="s">
        <v>548</v>
      </c>
      <c r="AU507" s="195" t="s">
        <v>91</v>
      </c>
      <c r="AV507" s="15" t="s">
        <v>83</v>
      </c>
      <c r="AW507" s="15" t="s">
        <v>30</v>
      </c>
      <c r="AX507" s="15" t="s">
        <v>75</v>
      </c>
      <c r="AY507" s="195" t="s">
        <v>203</v>
      </c>
    </row>
    <row r="508" spans="1:65" s="13" customFormat="1">
      <c r="B508" s="177"/>
      <c r="D508" s="178" t="s">
        <v>548</v>
      </c>
      <c r="E508" s="179" t="s">
        <v>1</v>
      </c>
      <c r="F508" s="180" t="s">
        <v>2896</v>
      </c>
      <c r="H508" s="181">
        <v>17.82</v>
      </c>
      <c r="I508" s="182"/>
      <c r="L508" s="177"/>
      <c r="M508" s="183"/>
      <c r="N508" s="184"/>
      <c r="O508" s="184"/>
      <c r="P508" s="184"/>
      <c r="Q508" s="184"/>
      <c r="R508" s="184"/>
      <c r="S508" s="184"/>
      <c r="T508" s="185"/>
      <c r="AT508" s="179" t="s">
        <v>548</v>
      </c>
      <c r="AU508" s="179" t="s">
        <v>91</v>
      </c>
      <c r="AV508" s="13" t="s">
        <v>91</v>
      </c>
      <c r="AW508" s="13" t="s">
        <v>30</v>
      </c>
      <c r="AX508" s="13" t="s">
        <v>75</v>
      </c>
      <c r="AY508" s="179" t="s">
        <v>203</v>
      </c>
    </row>
    <row r="509" spans="1:65" s="16" customFormat="1">
      <c r="B509" s="201"/>
      <c r="D509" s="178" t="s">
        <v>548</v>
      </c>
      <c r="E509" s="202" t="s">
        <v>1</v>
      </c>
      <c r="F509" s="203" t="s">
        <v>576</v>
      </c>
      <c r="H509" s="204">
        <v>17.82</v>
      </c>
      <c r="I509" s="205"/>
      <c r="L509" s="201"/>
      <c r="M509" s="206"/>
      <c r="N509" s="207"/>
      <c r="O509" s="207"/>
      <c r="P509" s="207"/>
      <c r="Q509" s="207"/>
      <c r="R509" s="207"/>
      <c r="S509" s="207"/>
      <c r="T509" s="208"/>
      <c r="AT509" s="202" t="s">
        <v>548</v>
      </c>
      <c r="AU509" s="202" t="s">
        <v>91</v>
      </c>
      <c r="AV509" s="16" t="s">
        <v>215</v>
      </c>
      <c r="AW509" s="16" t="s">
        <v>30</v>
      </c>
      <c r="AX509" s="16" t="s">
        <v>75</v>
      </c>
      <c r="AY509" s="202" t="s">
        <v>203</v>
      </c>
    </row>
    <row r="510" spans="1:65" s="14" customFormat="1">
      <c r="B510" s="186"/>
      <c r="D510" s="178" t="s">
        <v>548</v>
      </c>
      <c r="E510" s="187" t="s">
        <v>1</v>
      </c>
      <c r="F510" s="188" t="s">
        <v>550</v>
      </c>
      <c r="H510" s="189">
        <v>29.7</v>
      </c>
      <c r="I510" s="190"/>
      <c r="L510" s="186"/>
      <c r="M510" s="191"/>
      <c r="N510" s="192"/>
      <c r="O510" s="192"/>
      <c r="P510" s="192"/>
      <c r="Q510" s="192"/>
      <c r="R510" s="192"/>
      <c r="S510" s="192"/>
      <c r="T510" s="193"/>
      <c r="AT510" s="187" t="s">
        <v>548</v>
      </c>
      <c r="AU510" s="187" t="s">
        <v>91</v>
      </c>
      <c r="AV510" s="14" t="s">
        <v>208</v>
      </c>
      <c r="AW510" s="14" t="s">
        <v>30</v>
      </c>
      <c r="AX510" s="14" t="s">
        <v>83</v>
      </c>
      <c r="AY510" s="187" t="s">
        <v>203</v>
      </c>
    </row>
    <row r="511" spans="1:65" s="2" customFormat="1" ht="37.9" customHeight="1">
      <c r="A511" s="33"/>
      <c r="B511" s="154"/>
      <c r="C511" s="155" t="s">
        <v>457</v>
      </c>
      <c r="D511" s="155" t="s">
        <v>204</v>
      </c>
      <c r="E511" s="156" t="s">
        <v>2897</v>
      </c>
      <c r="F511" s="157" t="s">
        <v>2898</v>
      </c>
      <c r="G511" s="158" t="s">
        <v>244</v>
      </c>
      <c r="H511" s="159">
        <v>132</v>
      </c>
      <c r="I511" s="160"/>
      <c r="J511" s="161">
        <f>ROUND(I511*H511,2)</f>
        <v>0</v>
      </c>
      <c r="K511" s="162"/>
      <c r="L511" s="34"/>
      <c r="M511" s="163" t="s">
        <v>1</v>
      </c>
      <c r="N511" s="164" t="s">
        <v>41</v>
      </c>
      <c r="O511" s="62"/>
      <c r="P511" s="165">
        <f>O511*H511</f>
        <v>0</v>
      </c>
      <c r="Q511" s="165">
        <v>0</v>
      </c>
      <c r="R511" s="165">
        <f>Q511*H511</f>
        <v>0</v>
      </c>
      <c r="S511" s="165">
        <v>2.4209999999999998</v>
      </c>
      <c r="T511" s="166">
        <f>S511*H511</f>
        <v>319.572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7" t="s">
        <v>208</v>
      </c>
      <c r="AT511" s="167" t="s">
        <v>204</v>
      </c>
      <c r="AU511" s="167" t="s">
        <v>91</v>
      </c>
      <c r="AY511" s="18" t="s">
        <v>203</v>
      </c>
      <c r="BE511" s="168">
        <f>IF(N511="základná",J511,0)</f>
        <v>0</v>
      </c>
      <c r="BF511" s="168">
        <f>IF(N511="znížená",J511,0)</f>
        <v>0</v>
      </c>
      <c r="BG511" s="168">
        <f>IF(N511="zákl. prenesená",J511,0)</f>
        <v>0</v>
      </c>
      <c r="BH511" s="168">
        <f>IF(N511="zníž. prenesená",J511,0)</f>
        <v>0</v>
      </c>
      <c r="BI511" s="168">
        <f>IF(N511="nulová",J511,0)</f>
        <v>0</v>
      </c>
      <c r="BJ511" s="18" t="s">
        <v>91</v>
      </c>
      <c r="BK511" s="168">
        <f>ROUND(I511*H511,2)</f>
        <v>0</v>
      </c>
      <c r="BL511" s="18" t="s">
        <v>208</v>
      </c>
      <c r="BM511" s="167" t="s">
        <v>2899</v>
      </c>
    </row>
    <row r="512" spans="1:65" s="15" customFormat="1">
      <c r="B512" s="194"/>
      <c r="D512" s="178" t="s">
        <v>548</v>
      </c>
      <c r="E512" s="195" t="s">
        <v>1</v>
      </c>
      <c r="F512" s="196" t="s">
        <v>2900</v>
      </c>
      <c r="H512" s="195" t="s">
        <v>1</v>
      </c>
      <c r="I512" s="197"/>
      <c r="L512" s="194"/>
      <c r="M512" s="198"/>
      <c r="N512" s="199"/>
      <c r="O512" s="199"/>
      <c r="P512" s="199"/>
      <c r="Q512" s="199"/>
      <c r="R512" s="199"/>
      <c r="S512" s="199"/>
      <c r="T512" s="200"/>
      <c r="AT512" s="195" t="s">
        <v>548</v>
      </c>
      <c r="AU512" s="195" t="s">
        <v>91</v>
      </c>
      <c r="AV512" s="15" t="s">
        <v>83</v>
      </c>
      <c r="AW512" s="15" t="s">
        <v>30</v>
      </c>
      <c r="AX512" s="15" t="s">
        <v>75</v>
      </c>
      <c r="AY512" s="195" t="s">
        <v>203</v>
      </c>
    </row>
    <row r="513" spans="1:65" s="13" customFormat="1">
      <c r="B513" s="177"/>
      <c r="D513" s="178" t="s">
        <v>548</v>
      </c>
      <c r="E513" s="179" t="s">
        <v>1</v>
      </c>
      <c r="F513" s="180" t="s">
        <v>460</v>
      </c>
      <c r="H513" s="181">
        <v>132</v>
      </c>
      <c r="I513" s="182"/>
      <c r="L513" s="177"/>
      <c r="M513" s="183"/>
      <c r="N513" s="184"/>
      <c r="O513" s="184"/>
      <c r="P513" s="184"/>
      <c r="Q513" s="184"/>
      <c r="R513" s="184"/>
      <c r="S513" s="184"/>
      <c r="T513" s="185"/>
      <c r="AT513" s="179" t="s">
        <v>548</v>
      </c>
      <c r="AU513" s="179" t="s">
        <v>91</v>
      </c>
      <c r="AV513" s="13" t="s">
        <v>91</v>
      </c>
      <c r="AW513" s="13" t="s">
        <v>30</v>
      </c>
      <c r="AX513" s="13" t="s">
        <v>75</v>
      </c>
      <c r="AY513" s="179" t="s">
        <v>203</v>
      </c>
    </row>
    <row r="514" spans="1:65" s="14" customFormat="1">
      <c r="B514" s="186"/>
      <c r="D514" s="178" t="s">
        <v>548</v>
      </c>
      <c r="E514" s="187" t="s">
        <v>1</v>
      </c>
      <c r="F514" s="188" t="s">
        <v>2901</v>
      </c>
      <c r="H514" s="189">
        <v>132</v>
      </c>
      <c r="I514" s="190"/>
      <c r="L514" s="186"/>
      <c r="M514" s="191"/>
      <c r="N514" s="192"/>
      <c r="O514" s="192"/>
      <c r="P514" s="192"/>
      <c r="Q514" s="192"/>
      <c r="R514" s="192"/>
      <c r="S514" s="192"/>
      <c r="T514" s="193"/>
      <c r="AT514" s="187" t="s">
        <v>548</v>
      </c>
      <c r="AU514" s="187" t="s">
        <v>91</v>
      </c>
      <c r="AV514" s="14" t="s">
        <v>208</v>
      </c>
      <c r="AW514" s="14" t="s">
        <v>30</v>
      </c>
      <c r="AX514" s="14" t="s">
        <v>83</v>
      </c>
      <c r="AY514" s="187" t="s">
        <v>203</v>
      </c>
    </row>
    <row r="515" spans="1:65" s="12" customFormat="1" ht="22.9" customHeight="1">
      <c r="B515" s="143"/>
      <c r="D515" s="144" t="s">
        <v>74</v>
      </c>
      <c r="E515" s="169" t="s">
        <v>690</v>
      </c>
      <c r="F515" s="169" t="s">
        <v>691</v>
      </c>
      <c r="I515" s="146"/>
      <c r="J515" s="170">
        <f>BK515</f>
        <v>0</v>
      </c>
      <c r="L515" s="143"/>
      <c r="M515" s="148"/>
      <c r="N515" s="149"/>
      <c r="O515" s="149"/>
      <c r="P515" s="150">
        <f>SUM(P516:P520)</f>
        <v>0</v>
      </c>
      <c r="Q515" s="149"/>
      <c r="R515" s="150">
        <f>SUM(R516:R520)</f>
        <v>0</v>
      </c>
      <c r="S515" s="149"/>
      <c r="T515" s="151">
        <f>SUM(T516:T520)</f>
        <v>0</v>
      </c>
      <c r="AR515" s="144" t="s">
        <v>83</v>
      </c>
      <c r="AT515" s="152" t="s">
        <v>74</v>
      </c>
      <c r="AU515" s="152" t="s">
        <v>83</v>
      </c>
      <c r="AY515" s="144" t="s">
        <v>203</v>
      </c>
      <c r="BK515" s="153">
        <f>SUM(BK516:BK520)</f>
        <v>0</v>
      </c>
    </row>
    <row r="516" spans="1:65" s="2" customFormat="1" ht="16.5" customHeight="1">
      <c r="A516" s="33"/>
      <c r="B516" s="154"/>
      <c r="C516" s="155" t="s">
        <v>327</v>
      </c>
      <c r="D516" s="155" t="s">
        <v>204</v>
      </c>
      <c r="E516" s="156" t="s">
        <v>2274</v>
      </c>
      <c r="F516" s="157" t="s">
        <v>2275</v>
      </c>
      <c r="G516" s="158" t="s">
        <v>249</v>
      </c>
      <c r="H516" s="159">
        <v>608.35799999999995</v>
      </c>
      <c r="I516" s="160"/>
      <c r="J516" s="161">
        <f>ROUND(I516*H516,2)</f>
        <v>0</v>
      </c>
      <c r="K516" s="162"/>
      <c r="L516" s="34"/>
      <c r="M516" s="163" t="s">
        <v>1</v>
      </c>
      <c r="N516" s="164" t="s">
        <v>41</v>
      </c>
      <c r="O516" s="62"/>
      <c r="P516" s="165">
        <f>O516*H516</f>
        <v>0</v>
      </c>
      <c r="Q516" s="165">
        <v>0</v>
      </c>
      <c r="R516" s="165">
        <f>Q516*H516</f>
        <v>0</v>
      </c>
      <c r="S516" s="165">
        <v>0</v>
      </c>
      <c r="T516" s="166">
        <f>S516*H516</f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67" t="s">
        <v>208</v>
      </c>
      <c r="AT516" s="167" t="s">
        <v>204</v>
      </c>
      <c r="AU516" s="167" t="s">
        <v>91</v>
      </c>
      <c r="AY516" s="18" t="s">
        <v>203</v>
      </c>
      <c r="BE516" s="168">
        <f>IF(N516="základná",J516,0)</f>
        <v>0</v>
      </c>
      <c r="BF516" s="168">
        <f>IF(N516="znížená",J516,0)</f>
        <v>0</v>
      </c>
      <c r="BG516" s="168">
        <f>IF(N516="zákl. prenesená",J516,0)</f>
        <v>0</v>
      </c>
      <c r="BH516" s="168">
        <f>IF(N516="zníž. prenesená",J516,0)</f>
        <v>0</v>
      </c>
      <c r="BI516" s="168">
        <f>IF(N516="nulová",J516,0)</f>
        <v>0</v>
      </c>
      <c r="BJ516" s="18" t="s">
        <v>91</v>
      </c>
      <c r="BK516" s="168">
        <f>ROUND(I516*H516,2)</f>
        <v>0</v>
      </c>
      <c r="BL516" s="18" t="s">
        <v>208</v>
      </c>
      <c r="BM516" s="167" t="s">
        <v>2902</v>
      </c>
    </row>
    <row r="517" spans="1:65" s="2" customFormat="1" ht="21.75" customHeight="1">
      <c r="A517" s="33"/>
      <c r="B517" s="154"/>
      <c r="C517" s="155" t="s">
        <v>464</v>
      </c>
      <c r="D517" s="155" t="s">
        <v>204</v>
      </c>
      <c r="E517" s="156" t="s">
        <v>698</v>
      </c>
      <c r="F517" s="157" t="s">
        <v>699</v>
      </c>
      <c r="G517" s="158" t="s">
        <v>249</v>
      </c>
      <c r="H517" s="159">
        <v>608.35799999999995</v>
      </c>
      <c r="I517" s="160"/>
      <c r="J517" s="161">
        <f>ROUND(I517*H517,2)</f>
        <v>0</v>
      </c>
      <c r="K517" s="162"/>
      <c r="L517" s="34"/>
      <c r="M517" s="163" t="s">
        <v>1</v>
      </c>
      <c r="N517" s="164" t="s">
        <v>41</v>
      </c>
      <c r="O517" s="62"/>
      <c r="P517" s="165">
        <f>O517*H517</f>
        <v>0</v>
      </c>
      <c r="Q517" s="165">
        <v>0</v>
      </c>
      <c r="R517" s="165">
        <f>Q517*H517</f>
        <v>0</v>
      </c>
      <c r="S517" s="165">
        <v>0</v>
      </c>
      <c r="T517" s="166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7" t="s">
        <v>208</v>
      </c>
      <c r="AT517" s="167" t="s">
        <v>204</v>
      </c>
      <c r="AU517" s="167" t="s">
        <v>91</v>
      </c>
      <c r="AY517" s="18" t="s">
        <v>203</v>
      </c>
      <c r="BE517" s="168">
        <f>IF(N517="základná",J517,0)</f>
        <v>0</v>
      </c>
      <c r="BF517" s="168">
        <f>IF(N517="znížená",J517,0)</f>
        <v>0</v>
      </c>
      <c r="BG517" s="168">
        <f>IF(N517="zákl. prenesená",J517,0)</f>
        <v>0</v>
      </c>
      <c r="BH517" s="168">
        <f>IF(N517="zníž. prenesená",J517,0)</f>
        <v>0</v>
      </c>
      <c r="BI517" s="168">
        <f>IF(N517="nulová",J517,0)</f>
        <v>0</v>
      </c>
      <c r="BJ517" s="18" t="s">
        <v>91</v>
      </c>
      <c r="BK517" s="168">
        <f>ROUND(I517*H517,2)</f>
        <v>0</v>
      </c>
      <c r="BL517" s="18" t="s">
        <v>208</v>
      </c>
      <c r="BM517" s="167" t="s">
        <v>2903</v>
      </c>
    </row>
    <row r="518" spans="1:65" s="2" customFormat="1" ht="24.2" customHeight="1">
      <c r="A518" s="33"/>
      <c r="B518" s="154"/>
      <c r="C518" s="155" t="s">
        <v>331</v>
      </c>
      <c r="D518" s="155" t="s">
        <v>204</v>
      </c>
      <c r="E518" s="156" t="s">
        <v>2278</v>
      </c>
      <c r="F518" s="157" t="s">
        <v>2279</v>
      </c>
      <c r="G518" s="158" t="s">
        <v>249</v>
      </c>
      <c r="H518" s="159">
        <v>3041.79</v>
      </c>
      <c r="I518" s="160"/>
      <c r="J518" s="161">
        <f>ROUND(I518*H518,2)</f>
        <v>0</v>
      </c>
      <c r="K518" s="162"/>
      <c r="L518" s="34"/>
      <c r="M518" s="163" t="s">
        <v>1</v>
      </c>
      <c r="N518" s="164" t="s">
        <v>41</v>
      </c>
      <c r="O518" s="62"/>
      <c r="P518" s="165">
        <f>O518*H518</f>
        <v>0</v>
      </c>
      <c r="Q518" s="165">
        <v>0</v>
      </c>
      <c r="R518" s="165">
        <f>Q518*H518</f>
        <v>0</v>
      </c>
      <c r="S518" s="165">
        <v>0</v>
      </c>
      <c r="T518" s="166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7" t="s">
        <v>208</v>
      </c>
      <c r="AT518" s="167" t="s">
        <v>204</v>
      </c>
      <c r="AU518" s="167" t="s">
        <v>91</v>
      </c>
      <c r="AY518" s="18" t="s">
        <v>203</v>
      </c>
      <c r="BE518" s="168">
        <f>IF(N518="základná",J518,0)</f>
        <v>0</v>
      </c>
      <c r="BF518" s="168">
        <f>IF(N518="znížená",J518,0)</f>
        <v>0</v>
      </c>
      <c r="BG518" s="168">
        <f>IF(N518="zákl. prenesená",J518,0)</f>
        <v>0</v>
      </c>
      <c r="BH518" s="168">
        <f>IF(N518="zníž. prenesená",J518,0)</f>
        <v>0</v>
      </c>
      <c r="BI518" s="168">
        <f>IF(N518="nulová",J518,0)</f>
        <v>0</v>
      </c>
      <c r="BJ518" s="18" t="s">
        <v>91</v>
      </c>
      <c r="BK518" s="168">
        <f>ROUND(I518*H518,2)</f>
        <v>0</v>
      </c>
      <c r="BL518" s="18" t="s">
        <v>208</v>
      </c>
      <c r="BM518" s="167" t="s">
        <v>2904</v>
      </c>
    </row>
    <row r="519" spans="1:65" s="13" customFormat="1">
      <c r="B519" s="177"/>
      <c r="D519" s="178" t="s">
        <v>548</v>
      </c>
      <c r="F519" s="180" t="s">
        <v>2905</v>
      </c>
      <c r="H519" s="181">
        <v>3041.79</v>
      </c>
      <c r="I519" s="182"/>
      <c r="L519" s="177"/>
      <c r="M519" s="183"/>
      <c r="N519" s="184"/>
      <c r="O519" s="184"/>
      <c r="P519" s="184"/>
      <c r="Q519" s="184"/>
      <c r="R519" s="184"/>
      <c r="S519" s="184"/>
      <c r="T519" s="185"/>
      <c r="AT519" s="179" t="s">
        <v>548</v>
      </c>
      <c r="AU519" s="179" t="s">
        <v>91</v>
      </c>
      <c r="AV519" s="13" t="s">
        <v>91</v>
      </c>
      <c r="AW519" s="13" t="s">
        <v>3</v>
      </c>
      <c r="AX519" s="13" t="s">
        <v>83</v>
      </c>
      <c r="AY519" s="179" t="s">
        <v>203</v>
      </c>
    </row>
    <row r="520" spans="1:65" s="2" customFormat="1" ht="24.2" customHeight="1">
      <c r="A520" s="33"/>
      <c r="B520" s="154"/>
      <c r="C520" s="155" t="s">
        <v>471</v>
      </c>
      <c r="D520" s="155" t="s">
        <v>204</v>
      </c>
      <c r="E520" s="156" t="s">
        <v>707</v>
      </c>
      <c r="F520" s="157" t="s">
        <v>4243</v>
      </c>
      <c r="G520" s="158" t="s">
        <v>249</v>
      </c>
      <c r="H520" s="159">
        <v>608.35799999999995</v>
      </c>
      <c r="I520" s="160"/>
      <c r="J520" s="161">
        <f>ROUND(I520*H520,2)</f>
        <v>0</v>
      </c>
      <c r="K520" s="162"/>
      <c r="L520" s="34"/>
      <c r="M520" s="163" t="s">
        <v>1</v>
      </c>
      <c r="N520" s="164" t="s">
        <v>41</v>
      </c>
      <c r="O520" s="62"/>
      <c r="P520" s="165">
        <f>O520*H520</f>
        <v>0</v>
      </c>
      <c r="Q520" s="165">
        <v>0</v>
      </c>
      <c r="R520" s="165">
        <f>Q520*H520</f>
        <v>0</v>
      </c>
      <c r="S520" s="165">
        <v>0</v>
      </c>
      <c r="T520" s="166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67" t="s">
        <v>208</v>
      </c>
      <c r="AT520" s="167" t="s">
        <v>204</v>
      </c>
      <c r="AU520" s="167" t="s">
        <v>91</v>
      </c>
      <c r="AY520" s="18" t="s">
        <v>203</v>
      </c>
      <c r="BE520" s="168">
        <f>IF(N520="základná",J520,0)</f>
        <v>0</v>
      </c>
      <c r="BF520" s="168">
        <f>IF(N520="znížená",J520,0)</f>
        <v>0</v>
      </c>
      <c r="BG520" s="168">
        <f>IF(N520="zákl. prenesená",J520,0)</f>
        <v>0</v>
      </c>
      <c r="BH520" s="168">
        <f>IF(N520="zníž. prenesená",J520,0)</f>
        <v>0</v>
      </c>
      <c r="BI520" s="168">
        <f>IF(N520="nulová",J520,0)</f>
        <v>0</v>
      </c>
      <c r="BJ520" s="18" t="s">
        <v>91</v>
      </c>
      <c r="BK520" s="168">
        <f>ROUND(I520*H520,2)</f>
        <v>0</v>
      </c>
      <c r="BL520" s="18" t="s">
        <v>208</v>
      </c>
      <c r="BM520" s="167" t="s">
        <v>2906</v>
      </c>
    </row>
    <row r="521" spans="1:65" s="12" customFormat="1" ht="22.9" customHeight="1">
      <c r="B521" s="143"/>
      <c r="D521" s="144" t="s">
        <v>74</v>
      </c>
      <c r="E521" s="169" t="s">
        <v>1183</v>
      </c>
      <c r="F521" s="169" t="s">
        <v>1220</v>
      </c>
      <c r="I521" s="146"/>
      <c r="J521" s="170">
        <f>BK521</f>
        <v>0</v>
      </c>
      <c r="L521" s="143"/>
      <c r="M521" s="148"/>
      <c r="N521" s="149"/>
      <c r="O521" s="149"/>
      <c r="P521" s="150">
        <f>SUM(P522:P523)</f>
        <v>0</v>
      </c>
      <c r="Q521" s="149"/>
      <c r="R521" s="150">
        <f>SUM(R522:R523)</f>
        <v>0</v>
      </c>
      <c r="S521" s="149"/>
      <c r="T521" s="151">
        <f>SUM(T522:T523)</f>
        <v>0</v>
      </c>
      <c r="AR521" s="144" t="s">
        <v>83</v>
      </c>
      <c r="AT521" s="152" t="s">
        <v>74</v>
      </c>
      <c r="AU521" s="152" t="s">
        <v>83</v>
      </c>
      <c r="AY521" s="144" t="s">
        <v>203</v>
      </c>
      <c r="BK521" s="153">
        <f>SUM(BK522:BK523)</f>
        <v>0</v>
      </c>
    </row>
    <row r="522" spans="1:65" s="2" customFormat="1" ht="33" customHeight="1">
      <c r="A522" s="33"/>
      <c r="B522" s="154"/>
      <c r="C522" s="155" t="s">
        <v>334</v>
      </c>
      <c r="D522" s="155" t="s">
        <v>204</v>
      </c>
      <c r="E522" s="156" t="s">
        <v>1221</v>
      </c>
      <c r="F522" s="157" t="s">
        <v>1222</v>
      </c>
      <c r="G522" s="158" t="s">
        <v>249</v>
      </c>
      <c r="H522" s="159">
        <v>943.77300000000002</v>
      </c>
      <c r="I522" s="160"/>
      <c r="J522" s="161">
        <f>ROUND(I522*H522,2)</f>
        <v>0</v>
      </c>
      <c r="K522" s="162"/>
      <c r="L522" s="34"/>
      <c r="M522" s="163" t="s">
        <v>1</v>
      </c>
      <c r="N522" s="164" t="s">
        <v>41</v>
      </c>
      <c r="O522" s="62"/>
      <c r="P522" s="165">
        <f>O522*H522</f>
        <v>0</v>
      </c>
      <c r="Q522" s="165">
        <v>0</v>
      </c>
      <c r="R522" s="165">
        <f>Q522*H522</f>
        <v>0</v>
      </c>
      <c r="S522" s="165">
        <v>0</v>
      </c>
      <c r="T522" s="166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7" t="s">
        <v>208</v>
      </c>
      <c r="AT522" s="167" t="s">
        <v>204</v>
      </c>
      <c r="AU522" s="167" t="s">
        <v>91</v>
      </c>
      <c r="AY522" s="18" t="s">
        <v>203</v>
      </c>
      <c r="BE522" s="168">
        <f>IF(N522="základná",J522,0)</f>
        <v>0</v>
      </c>
      <c r="BF522" s="168">
        <f>IF(N522="znížená",J522,0)</f>
        <v>0</v>
      </c>
      <c r="BG522" s="168">
        <f>IF(N522="zákl. prenesená",J522,0)</f>
        <v>0</v>
      </c>
      <c r="BH522" s="168">
        <f>IF(N522="zníž. prenesená",J522,0)</f>
        <v>0</v>
      </c>
      <c r="BI522" s="168">
        <f>IF(N522="nulová",J522,0)</f>
        <v>0</v>
      </c>
      <c r="BJ522" s="18" t="s">
        <v>91</v>
      </c>
      <c r="BK522" s="168">
        <f>ROUND(I522*H522,2)</f>
        <v>0</v>
      </c>
      <c r="BL522" s="18" t="s">
        <v>208</v>
      </c>
      <c r="BM522" s="167" t="s">
        <v>2907</v>
      </c>
    </row>
    <row r="523" spans="1:65" s="2" customFormat="1" ht="44.25" customHeight="1">
      <c r="A523" s="33"/>
      <c r="B523" s="154"/>
      <c r="C523" s="155" t="s">
        <v>478</v>
      </c>
      <c r="D523" s="155" t="s">
        <v>204</v>
      </c>
      <c r="E523" s="156" t="s">
        <v>1225</v>
      </c>
      <c r="F523" s="157" t="s">
        <v>1226</v>
      </c>
      <c r="G523" s="158" t="s">
        <v>249</v>
      </c>
      <c r="H523" s="159">
        <v>943.77300000000002</v>
      </c>
      <c r="I523" s="160"/>
      <c r="J523" s="161">
        <f>ROUND(I523*H523,2)</f>
        <v>0</v>
      </c>
      <c r="K523" s="162"/>
      <c r="L523" s="34"/>
      <c r="M523" s="163" t="s">
        <v>1</v>
      </c>
      <c r="N523" s="164" t="s">
        <v>41</v>
      </c>
      <c r="O523" s="62"/>
      <c r="P523" s="165">
        <f>O523*H523</f>
        <v>0</v>
      </c>
      <c r="Q523" s="165">
        <v>0</v>
      </c>
      <c r="R523" s="165">
        <f>Q523*H523</f>
        <v>0</v>
      </c>
      <c r="S523" s="165">
        <v>0</v>
      </c>
      <c r="T523" s="166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67" t="s">
        <v>208</v>
      </c>
      <c r="AT523" s="167" t="s">
        <v>204</v>
      </c>
      <c r="AU523" s="167" t="s">
        <v>91</v>
      </c>
      <c r="AY523" s="18" t="s">
        <v>203</v>
      </c>
      <c r="BE523" s="168">
        <f>IF(N523="základná",J523,0)</f>
        <v>0</v>
      </c>
      <c r="BF523" s="168">
        <f>IF(N523="znížená",J523,0)</f>
        <v>0</v>
      </c>
      <c r="BG523" s="168">
        <f>IF(N523="zákl. prenesená",J523,0)</f>
        <v>0</v>
      </c>
      <c r="BH523" s="168">
        <f>IF(N523="zníž. prenesená",J523,0)</f>
        <v>0</v>
      </c>
      <c r="BI523" s="168">
        <f>IF(N523="nulová",J523,0)</f>
        <v>0</v>
      </c>
      <c r="BJ523" s="18" t="s">
        <v>91</v>
      </c>
      <c r="BK523" s="168">
        <f>ROUND(I523*H523,2)</f>
        <v>0</v>
      </c>
      <c r="BL523" s="18" t="s">
        <v>208</v>
      </c>
      <c r="BM523" s="167" t="s">
        <v>2908</v>
      </c>
    </row>
    <row r="524" spans="1:65" s="12" customFormat="1" ht="25.9" customHeight="1">
      <c r="B524" s="143"/>
      <c r="D524" s="144" t="s">
        <v>74</v>
      </c>
      <c r="E524" s="145" t="s">
        <v>1761</v>
      </c>
      <c r="F524" s="145" t="s">
        <v>2286</v>
      </c>
      <c r="I524" s="146"/>
      <c r="J524" s="147">
        <f>BK524</f>
        <v>0</v>
      </c>
      <c r="L524" s="143"/>
      <c r="M524" s="148"/>
      <c r="N524" s="149"/>
      <c r="O524" s="149"/>
      <c r="P524" s="150">
        <f>P525+P559+P566+P580</f>
        <v>0</v>
      </c>
      <c r="Q524" s="149"/>
      <c r="R524" s="150">
        <f>R525+R559+R566+R580</f>
        <v>1.9526841900000003</v>
      </c>
      <c r="S524" s="149"/>
      <c r="T524" s="151">
        <f>T525+T559+T566+T580</f>
        <v>0</v>
      </c>
      <c r="AR524" s="144" t="s">
        <v>91</v>
      </c>
      <c r="AT524" s="152" t="s">
        <v>74</v>
      </c>
      <c r="AU524" s="152" t="s">
        <v>75</v>
      </c>
      <c r="AY524" s="144" t="s">
        <v>203</v>
      </c>
      <c r="BK524" s="153">
        <f>BK525+BK559+BK566+BK580</f>
        <v>0</v>
      </c>
    </row>
    <row r="525" spans="1:65" s="12" customFormat="1" ht="22.9" customHeight="1">
      <c r="B525" s="143"/>
      <c r="D525" s="144" t="s">
        <v>74</v>
      </c>
      <c r="E525" s="169" t="s">
        <v>1229</v>
      </c>
      <c r="F525" s="169" t="s">
        <v>1230</v>
      </c>
      <c r="I525" s="146"/>
      <c r="J525" s="170">
        <f>BK525</f>
        <v>0</v>
      </c>
      <c r="L525" s="143"/>
      <c r="M525" s="148"/>
      <c r="N525" s="149"/>
      <c r="O525" s="149"/>
      <c r="P525" s="150">
        <f>SUM(P526:P558)</f>
        <v>0</v>
      </c>
      <c r="Q525" s="149"/>
      <c r="R525" s="150">
        <f>SUM(R526:R558)</f>
        <v>1.3526841900000002</v>
      </c>
      <c r="S525" s="149"/>
      <c r="T525" s="151">
        <f>SUM(T526:T558)</f>
        <v>0</v>
      </c>
      <c r="AR525" s="144" t="s">
        <v>91</v>
      </c>
      <c r="AT525" s="152" t="s">
        <v>74</v>
      </c>
      <c r="AU525" s="152" t="s">
        <v>83</v>
      </c>
      <c r="AY525" s="144" t="s">
        <v>203</v>
      </c>
      <c r="BK525" s="153">
        <f>SUM(BK526:BK558)</f>
        <v>0</v>
      </c>
    </row>
    <row r="526" spans="1:65" s="2" customFormat="1" ht="24.2" customHeight="1">
      <c r="A526" s="33"/>
      <c r="B526" s="154"/>
      <c r="C526" s="155" t="s">
        <v>341</v>
      </c>
      <c r="D526" s="155" t="s">
        <v>204</v>
      </c>
      <c r="E526" s="156" t="s">
        <v>2308</v>
      </c>
      <c r="F526" s="157" t="s">
        <v>2309</v>
      </c>
      <c r="G526" s="158" t="s">
        <v>221</v>
      </c>
      <c r="H526" s="159">
        <v>1091.5</v>
      </c>
      <c r="I526" s="160"/>
      <c r="J526" s="161">
        <f>ROUND(I526*H526,2)</f>
        <v>0</v>
      </c>
      <c r="K526" s="162"/>
      <c r="L526" s="34"/>
      <c r="M526" s="163" t="s">
        <v>1</v>
      </c>
      <c r="N526" s="164" t="s">
        <v>41</v>
      </c>
      <c r="O526" s="62"/>
      <c r="P526" s="165">
        <f>O526*H526</f>
        <v>0</v>
      </c>
      <c r="Q526" s="165">
        <v>0</v>
      </c>
      <c r="R526" s="165">
        <f>Q526*H526</f>
        <v>0</v>
      </c>
      <c r="S526" s="165">
        <v>0</v>
      </c>
      <c r="T526" s="166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67" t="s">
        <v>226</v>
      </c>
      <c r="AT526" s="167" t="s">
        <v>204</v>
      </c>
      <c r="AU526" s="167" t="s">
        <v>91</v>
      </c>
      <c r="AY526" s="18" t="s">
        <v>203</v>
      </c>
      <c r="BE526" s="168">
        <f>IF(N526="základná",J526,0)</f>
        <v>0</v>
      </c>
      <c r="BF526" s="168">
        <f>IF(N526="znížená",J526,0)</f>
        <v>0</v>
      </c>
      <c r="BG526" s="168">
        <f>IF(N526="zákl. prenesená",J526,0)</f>
        <v>0</v>
      </c>
      <c r="BH526" s="168">
        <f>IF(N526="zníž. prenesená",J526,0)</f>
        <v>0</v>
      </c>
      <c r="BI526" s="168">
        <f>IF(N526="nulová",J526,0)</f>
        <v>0</v>
      </c>
      <c r="BJ526" s="18" t="s">
        <v>91</v>
      </c>
      <c r="BK526" s="168">
        <f>ROUND(I526*H526,2)</f>
        <v>0</v>
      </c>
      <c r="BL526" s="18" t="s">
        <v>226</v>
      </c>
      <c r="BM526" s="167" t="s">
        <v>2909</v>
      </c>
    </row>
    <row r="527" spans="1:65" s="13" customFormat="1">
      <c r="B527" s="177"/>
      <c r="D527" s="178" t="s">
        <v>548</v>
      </c>
      <c r="E527" s="179" t="s">
        <v>1</v>
      </c>
      <c r="F527" s="180" t="s">
        <v>2910</v>
      </c>
      <c r="H527" s="181">
        <v>517</v>
      </c>
      <c r="I527" s="182"/>
      <c r="L527" s="177"/>
      <c r="M527" s="183"/>
      <c r="N527" s="184"/>
      <c r="O527" s="184"/>
      <c r="P527" s="184"/>
      <c r="Q527" s="184"/>
      <c r="R527" s="184"/>
      <c r="S527" s="184"/>
      <c r="T527" s="185"/>
      <c r="AT527" s="179" t="s">
        <v>548</v>
      </c>
      <c r="AU527" s="179" t="s">
        <v>91</v>
      </c>
      <c r="AV527" s="13" t="s">
        <v>91</v>
      </c>
      <c r="AW527" s="13" t="s">
        <v>30</v>
      </c>
      <c r="AX527" s="13" t="s">
        <v>75</v>
      </c>
      <c r="AY527" s="179" t="s">
        <v>203</v>
      </c>
    </row>
    <row r="528" spans="1:65" s="13" customFormat="1">
      <c r="B528" s="177"/>
      <c r="D528" s="178" t="s">
        <v>548</v>
      </c>
      <c r="E528" s="179" t="s">
        <v>1</v>
      </c>
      <c r="F528" s="180" t="s">
        <v>2911</v>
      </c>
      <c r="H528" s="181">
        <v>517</v>
      </c>
      <c r="I528" s="182"/>
      <c r="L528" s="177"/>
      <c r="M528" s="183"/>
      <c r="N528" s="184"/>
      <c r="O528" s="184"/>
      <c r="P528" s="184"/>
      <c r="Q528" s="184"/>
      <c r="R528" s="184"/>
      <c r="S528" s="184"/>
      <c r="T528" s="185"/>
      <c r="AT528" s="179" t="s">
        <v>548</v>
      </c>
      <c r="AU528" s="179" t="s">
        <v>91</v>
      </c>
      <c r="AV528" s="13" t="s">
        <v>91</v>
      </c>
      <c r="AW528" s="13" t="s">
        <v>30</v>
      </c>
      <c r="AX528" s="13" t="s">
        <v>75</v>
      </c>
      <c r="AY528" s="179" t="s">
        <v>203</v>
      </c>
    </row>
    <row r="529" spans="1:65" s="16" customFormat="1">
      <c r="B529" s="201"/>
      <c r="D529" s="178" t="s">
        <v>548</v>
      </c>
      <c r="E529" s="202" t="s">
        <v>1</v>
      </c>
      <c r="F529" s="203" t="s">
        <v>576</v>
      </c>
      <c r="H529" s="204">
        <v>1034</v>
      </c>
      <c r="I529" s="205"/>
      <c r="L529" s="201"/>
      <c r="M529" s="206"/>
      <c r="N529" s="207"/>
      <c r="O529" s="207"/>
      <c r="P529" s="207"/>
      <c r="Q529" s="207"/>
      <c r="R529" s="207"/>
      <c r="S529" s="207"/>
      <c r="T529" s="208"/>
      <c r="AT529" s="202" t="s">
        <v>548</v>
      </c>
      <c r="AU529" s="202" t="s">
        <v>91</v>
      </c>
      <c r="AV529" s="16" t="s">
        <v>215</v>
      </c>
      <c r="AW529" s="16" t="s">
        <v>30</v>
      </c>
      <c r="AX529" s="16" t="s">
        <v>75</v>
      </c>
      <c r="AY529" s="202" t="s">
        <v>203</v>
      </c>
    </row>
    <row r="530" spans="1:65" s="13" customFormat="1">
      <c r="B530" s="177"/>
      <c r="D530" s="178" t="s">
        <v>548</v>
      </c>
      <c r="E530" s="179" t="s">
        <v>1</v>
      </c>
      <c r="F530" s="180" t="s">
        <v>2826</v>
      </c>
      <c r="H530" s="181">
        <v>52</v>
      </c>
      <c r="I530" s="182"/>
      <c r="L530" s="177"/>
      <c r="M530" s="183"/>
      <c r="N530" s="184"/>
      <c r="O530" s="184"/>
      <c r="P530" s="184"/>
      <c r="Q530" s="184"/>
      <c r="R530" s="184"/>
      <c r="S530" s="184"/>
      <c r="T530" s="185"/>
      <c r="AT530" s="179" t="s">
        <v>548</v>
      </c>
      <c r="AU530" s="179" t="s">
        <v>91</v>
      </c>
      <c r="AV530" s="13" t="s">
        <v>91</v>
      </c>
      <c r="AW530" s="13" t="s">
        <v>30</v>
      </c>
      <c r="AX530" s="13" t="s">
        <v>75</v>
      </c>
      <c r="AY530" s="179" t="s">
        <v>203</v>
      </c>
    </row>
    <row r="531" spans="1:65" s="13" customFormat="1">
      <c r="B531" s="177"/>
      <c r="D531" s="178" t="s">
        <v>548</v>
      </c>
      <c r="E531" s="179" t="s">
        <v>1</v>
      </c>
      <c r="F531" s="180" t="s">
        <v>2553</v>
      </c>
      <c r="H531" s="181">
        <v>5.5</v>
      </c>
      <c r="I531" s="182"/>
      <c r="L531" s="177"/>
      <c r="M531" s="183"/>
      <c r="N531" s="184"/>
      <c r="O531" s="184"/>
      <c r="P531" s="184"/>
      <c r="Q531" s="184"/>
      <c r="R531" s="184"/>
      <c r="S531" s="184"/>
      <c r="T531" s="185"/>
      <c r="AT531" s="179" t="s">
        <v>548</v>
      </c>
      <c r="AU531" s="179" t="s">
        <v>91</v>
      </c>
      <c r="AV531" s="13" t="s">
        <v>91</v>
      </c>
      <c r="AW531" s="13" t="s">
        <v>30</v>
      </c>
      <c r="AX531" s="13" t="s">
        <v>75</v>
      </c>
      <c r="AY531" s="179" t="s">
        <v>203</v>
      </c>
    </row>
    <row r="532" spans="1:65" s="16" customFormat="1">
      <c r="B532" s="201"/>
      <c r="D532" s="178" t="s">
        <v>548</v>
      </c>
      <c r="E532" s="202" t="s">
        <v>1</v>
      </c>
      <c r="F532" s="203" t="s">
        <v>576</v>
      </c>
      <c r="H532" s="204">
        <v>57.5</v>
      </c>
      <c r="I532" s="205"/>
      <c r="L532" s="201"/>
      <c r="M532" s="206"/>
      <c r="N532" s="207"/>
      <c r="O532" s="207"/>
      <c r="P532" s="207"/>
      <c r="Q532" s="207"/>
      <c r="R532" s="207"/>
      <c r="S532" s="207"/>
      <c r="T532" s="208"/>
      <c r="AT532" s="202" t="s">
        <v>548</v>
      </c>
      <c r="AU532" s="202" t="s">
        <v>91</v>
      </c>
      <c r="AV532" s="16" t="s">
        <v>215</v>
      </c>
      <c r="AW532" s="16" t="s">
        <v>30</v>
      </c>
      <c r="AX532" s="16" t="s">
        <v>75</v>
      </c>
      <c r="AY532" s="202" t="s">
        <v>203</v>
      </c>
    </row>
    <row r="533" spans="1:65" s="14" customFormat="1">
      <c r="B533" s="186"/>
      <c r="D533" s="178" t="s">
        <v>548</v>
      </c>
      <c r="E533" s="187" t="s">
        <v>1</v>
      </c>
      <c r="F533" s="188" t="s">
        <v>550</v>
      </c>
      <c r="H533" s="189">
        <v>1091.5</v>
      </c>
      <c r="I533" s="190"/>
      <c r="L533" s="186"/>
      <c r="M533" s="191"/>
      <c r="N533" s="192"/>
      <c r="O533" s="192"/>
      <c r="P533" s="192"/>
      <c r="Q533" s="192"/>
      <c r="R533" s="192"/>
      <c r="S533" s="192"/>
      <c r="T533" s="193"/>
      <c r="AT533" s="187" t="s">
        <v>548</v>
      </c>
      <c r="AU533" s="187" t="s">
        <v>91</v>
      </c>
      <c r="AV533" s="14" t="s">
        <v>208</v>
      </c>
      <c r="AW533" s="14" t="s">
        <v>30</v>
      </c>
      <c r="AX533" s="14" t="s">
        <v>83</v>
      </c>
      <c r="AY533" s="187" t="s">
        <v>203</v>
      </c>
    </row>
    <row r="534" spans="1:65" s="2" customFormat="1" ht="16.5" customHeight="1">
      <c r="A534" s="33"/>
      <c r="B534" s="154"/>
      <c r="C534" s="212" t="s">
        <v>489</v>
      </c>
      <c r="D534" s="212" t="s">
        <v>836</v>
      </c>
      <c r="E534" s="213" t="s">
        <v>2313</v>
      </c>
      <c r="F534" s="214" t="s">
        <v>2314</v>
      </c>
      <c r="G534" s="215" t="s">
        <v>221</v>
      </c>
      <c r="H534" s="216">
        <v>1255.2249999999999</v>
      </c>
      <c r="I534" s="217"/>
      <c r="J534" s="218">
        <f>ROUND(I534*H534,2)</f>
        <v>0</v>
      </c>
      <c r="K534" s="219"/>
      <c r="L534" s="220"/>
      <c r="M534" s="221" t="s">
        <v>1</v>
      </c>
      <c r="N534" s="222" t="s">
        <v>41</v>
      </c>
      <c r="O534" s="62"/>
      <c r="P534" s="165">
        <f>O534*H534</f>
        <v>0</v>
      </c>
      <c r="Q534" s="165">
        <v>5.0000000000000001E-4</v>
      </c>
      <c r="R534" s="165">
        <f>Q534*H534</f>
        <v>0.62761250000000002</v>
      </c>
      <c r="S534" s="165">
        <v>0</v>
      </c>
      <c r="T534" s="166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67" t="s">
        <v>262</v>
      </c>
      <c r="AT534" s="167" t="s">
        <v>836</v>
      </c>
      <c r="AU534" s="167" t="s">
        <v>91</v>
      </c>
      <c r="AY534" s="18" t="s">
        <v>203</v>
      </c>
      <c r="BE534" s="168">
        <f>IF(N534="základná",J534,0)</f>
        <v>0</v>
      </c>
      <c r="BF534" s="168">
        <f>IF(N534="znížená",J534,0)</f>
        <v>0</v>
      </c>
      <c r="BG534" s="168">
        <f>IF(N534="zákl. prenesená",J534,0)</f>
        <v>0</v>
      </c>
      <c r="BH534" s="168">
        <f>IF(N534="zníž. prenesená",J534,0)</f>
        <v>0</v>
      </c>
      <c r="BI534" s="168">
        <f>IF(N534="nulová",J534,0)</f>
        <v>0</v>
      </c>
      <c r="BJ534" s="18" t="s">
        <v>91</v>
      </c>
      <c r="BK534" s="168">
        <f>ROUND(I534*H534,2)</f>
        <v>0</v>
      </c>
      <c r="BL534" s="18" t="s">
        <v>226</v>
      </c>
      <c r="BM534" s="167" t="s">
        <v>2912</v>
      </c>
    </row>
    <row r="535" spans="1:65" s="13" customFormat="1">
      <c r="B535" s="177"/>
      <c r="D535" s="178" t="s">
        <v>548</v>
      </c>
      <c r="F535" s="180" t="s">
        <v>2913</v>
      </c>
      <c r="H535" s="181">
        <v>1255.2249999999999</v>
      </c>
      <c r="I535" s="182"/>
      <c r="L535" s="177"/>
      <c r="M535" s="183"/>
      <c r="N535" s="184"/>
      <c r="O535" s="184"/>
      <c r="P535" s="184"/>
      <c r="Q535" s="184"/>
      <c r="R535" s="184"/>
      <c r="S535" s="184"/>
      <c r="T535" s="185"/>
      <c r="AT535" s="179" t="s">
        <v>548</v>
      </c>
      <c r="AU535" s="179" t="s">
        <v>91</v>
      </c>
      <c r="AV535" s="13" t="s">
        <v>91</v>
      </c>
      <c r="AW535" s="13" t="s">
        <v>3</v>
      </c>
      <c r="AX535" s="13" t="s">
        <v>83</v>
      </c>
      <c r="AY535" s="179" t="s">
        <v>203</v>
      </c>
    </row>
    <row r="536" spans="1:65" s="2" customFormat="1" ht="37.9" customHeight="1">
      <c r="A536" s="33"/>
      <c r="B536" s="154"/>
      <c r="C536" s="155" t="s">
        <v>344</v>
      </c>
      <c r="D536" s="155" t="s">
        <v>204</v>
      </c>
      <c r="E536" s="156" t="s">
        <v>2317</v>
      </c>
      <c r="F536" s="157" t="s">
        <v>2318</v>
      </c>
      <c r="G536" s="158" t="s">
        <v>221</v>
      </c>
      <c r="H536" s="159">
        <v>575.32299999999998</v>
      </c>
      <c r="I536" s="160"/>
      <c r="J536" s="161">
        <f>ROUND(I536*H536,2)</f>
        <v>0</v>
      </c>
      <c r="K536" s="162"/>
      <c r="L536" s="34"/>
      <c r="M536" s="163" t="s">
        <v>1</v>
      </c>
      <c r="N536" s="164" t="s">
        <v>41</v>
      </c>
      <c r="O536" s="62"/>
      <c r="P536" s="165">
        <f>O536*H536</f>
        <v>0</v>
      </c>
      <c r="Q536" s="165">
        <v>3.0000000000000001E-5</v>
      </c>
      <c r="R536" s="165">
        <f>Q536*H536</f>
        <v>1.7259690000000001E-2</v>
      </c>
      <c r="S536" s="165">
        <v>0</v>
      </c>
      <c r="T536" s="166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67" t="s">
        <v>226</v>
      </c>
      <c r="AT536" s="167" t="s">
        <v>204</v>
      </c>
      <c r="AU536" s="167" t="s">
        <v>91</v>
      </c>
      <c r="AY536" s="18" t="s">
        <v>203</v>
      </c>
      <c r="BE536" s="168">
        <f>IF(N536="základná",J536,0)</f>
        <v>0</v>
      </c>
      <c r="BF536" s="168">
        <f>IF(N536="znížená",J536,0)</f>
        <v>0</v>
      </c>
      <c r="BG536" s="168">
        <f>IF(N536="zákl. prenesená",J536,0)</f>
        <v>0</v>
      </c>
      <c r="BH536" s="168">
        <f>IF(N536="zníž. prenesená",J536,0)</f>
        <v>0</v>
      </c>
      <c r="BI536" s="168">
        <f>IF(N536="nulová",J536,0)</f>
        <v>0</v>
      </c>
      <c r="BJ536" s="18" t="s">
        <v>91</v>
      </c>
      <c r="BK536" s="168">
        <f>ROUND(I536*H536,2)</f>
        <v>0</v>
      </c>
      <c r="BL536" s="18" t="s">
        <v>226</v>
      </c>
      <c r="BM536" s="167" t="s">
        <v>2914</v>
      </c>
    </row>
    <row r="537" spans="1:65" s="13" customFormat="1">
      <c r="B537" s="177"/>
      <c r="D537" s="178" t="s">
        <v>548</v>
      </c>
      <c r="E537" s="179" t="s">
        <v>1</v>
      </c>
      <c r="F537" s="180" t="s">
        <v>2915</v>
      </c>
      <c r="H537" s="181">
        <v>517</v>
      </c>
      <c r="I537" s="182"/>
      <c r="L537" s="177"/>
      <c r="M537" s="183"/>
      <c r="N537" s="184"/>
      <c r="O537" s="184"/>
      <c r="P537" s="184"/>
      <c r="Q537" s="184"/>
      <c r="R537" s="184"/>
      <c r="S537" s="184"/>
      <c r="T537" s="185"/>
      <c r="AT537" s="179" t="s">
        <v>548</v>
      </c>
      <c r="AU537" s="179" t="s">
        <v>91</v>
      </c>
      <c r="AV537" s="13" t="s">
        <v>91</v>
      </c>
      <c r="AW537" s="13" t="s">
        <v>30</v>
      </c>
      <c r="AX537" s="13" t="s">
        <v>75</v>
      </c>
      <c r="AY537" s="179" t="s">
        <v>203</v>
      </c>
    </row>
    <row r="538" spans="1:65" s="16" customFormat="1">
      <c r="B538" s="201"/>
      <c r="D538" s="178" t="s">
        <v>548</v>
      </c>
      <c r="E538" s="202" t="s">
        <v>1</v>
      </c>
      <c r="F538" s="203" t="s">
        <v>576</v>
      </c>
      <c r="H538" s="204">
        <v>517</v>
      </c>
      <c r="I538" s="205"/>
      <c r="L538" s="201"/>
      <c r="M538" s="206"/>
      <c r="N538" s="207"/>
      <c r="O538" s="207"/>
      <c r="P538" s="207"/>
      <c r="Q538" s="207"/>
      <c r="R538" s="207"/>
      <c r="S538" s="207"/>
      <c r="T538" s="208"/>
      <c r="AT538" s="202" t="s">
        <v>548</v>
      </c>
      <c r="AU538" s="202" t="s">
        <v>91</v>
      </c>
      <c r="AV538" s="16" t="s">
        <v>215</v>
      </c>
      <c r="AW538" s="16" t="s">
        <v>30</v>
      </c>
      <c r="AX538" s="16" t="s">
        <v>75</v>
      </c>
      <c r="AY538" s="202" t="s">
        <v>203</v>
      </c>
    </row>
    <row r="539" spans="1:65" s="13" customFormat="1">
      <c r="B539" s="177"/>
      <c r="D539" s="178" t="s">
        <v>548</v>
      </c>
      <c r="E539" s="179" t="s">
        <v>1</v>
      </c>
      <c r="F539" s="180" t="s">
        <v>2826</v>
      </c>
      <c r="H539" s="181">
        <v>52</v>
      </c>
      <c r="I539" s="182"/>
      <c r="L539" s="177"/>
      <c r="M539" s="183"/>
      <c r="N539" s="184"/>
      <c r="O539" s="184"/>
      <c r="P539" s="184"/>
      <c r="Q539" s="184"/>
      <c r="R539" s="184"/>
      <c r="S539" s="184"/>
      <c r="T539" s="185"/>
      <c r="AT539" s="179" t="s">
        <v>548</v>
      </c>
      <c r="AU539" s="179" t="s">
        <v>91</v>
      </c>
      <c r="AV539" s="13" t="s">
        <v>91</v>
      </c>
      <c r="AW539" s="13" t="s">
        <v>30</v>
      </c>
      <c r="AX539" s="13" t="s">
        <v>75</v>
      </c>
      <c r="AY539" s="179" t="s">
        <v>203</v>
      </c>
    </row>
    <row r="540" spans="1:65" s="13" customFormat="1">
      <c r="B540" s="177"/>
      <c r="D540" s="178" t="s">
        <v>548</v>
      </c>
      <c r="E540" s="179" t="s">
        <v>1</v>
      </c>
      <c r="F540" s="180" t="s">
        <v>2553</v>
      </c>
      <c r="H540" s="181">
        <v>5.5</v>
      </c>
      <c r="I540" s="182"/>
      <c r="L540" s="177"/>
      <c r="M540" s="183"/>
      <c r="N540" s="184"/>
      <c r="O540" s="184"/>
      <c r="P540" s="184"/>
      <c r="Q540" s="184"/>
      <c r="R540" s="184"/>
      <c r="S540" s="184"/>
      <c r="T540" s="185"/>
      <c r="AT540" s="179" t="s">
        <v>548</v>
      </c>
      <c r="AU540" s="179" t="s">
        <v>91</v>
      </c>
      <c r="AV540" s="13" t="s">
        <v>91</v>
      </c>
      <c r="AW540" s="13" t="s">
        <v>30</v>
      </c>
      <c r="AX540" s="13" t="s">
        <v>75</v>
      </c>
      <c r="AY540" s="179" t="s">
        <v>203</v>
      </c>
    </row>
    <row r="541" spans="1:65" s="16" customFormat="1">
      <c r="B541" s="201"/>
      <c r="D541" s="178" t="s">
        <v>548</v>
      </c>
      <c r="E541" s="202" t="s">
        <v>1</v>
      </c>
      <c r="F541" s="203" t="s">
        <v>576</v>
      </c>
      <c r="H541" s="204">
        <v>57.5</v>
      </c>
      <c r="I541" s="205"/>
      <c r="L541" s="201"/>
      <c r="M541" s="206"/>
      <c r="N541" s="207"/>
      <c r="O541" s="207"/>
      <c r="P541" s="207"/>
      <c r="Q541" s="207"/>
      <c r="R541" s="207"/>
      <c r="S541" s="207"/>
      <c r="T541" s="208"/>
      <c r="AT541" s="202" t="s">
        <v>548</v>
      </c>
      <c r="AU541" s="202" t="s">
        <v>91</v>
      </c>
      <c r="AV541" s="16" t="s">
        <v>215</v>
      </c>
      <c r="AW541" s="16" t="s">
        <v>30</v>
      </c>
      <c r="AX541" s="16" t="s">
        <v>75</v>
      </c>
      <c r="AY541" s="202" t="s">
        <v>203</v>
      </c>
    </row>
    <row r="542" spans="1:65" s="13" customFormat="1">
      <c r="B542" s="177"/>
      <c r="D542" s="178" t="s">
        <v>548</v>
      </c>
      <c r="E542" s="179" t="s">
        <v>1</v>
      </c>
      <c r="F542" s="180" t="s">
        <v>2916</v>
      </c>
      <c r="H542" s="181">
        <v>0.82299999999999995</v>
      </c>
      <c r="I542" s="182"/>
      <c r="L542" s="177"/>
      <c r="M542" s="183"/>
      <c r="N542" s="184"/>
      <c r="O542" s="184"/>
      <c r="P542" s="184"/>
      <c r="Q542" s="184"/>
      <c r="R542" s="184"/>
      <c r="S542" s="184"/>
      <c r="T542" s="185"/>
      <c r="AT542" s="179" t="s">
        <v>548</v>
      </c>
      <c r="AU542" s="179" t="s">
        <v>91</v>
      </c>
      <c r="AV542" s="13" t="s">
        <v>91</v>
      </c>
      <c r="AW542" s="13" t="s">
        <v>30</v>
      </c>
      <c r="AX542" s="13" t="s">
        <v>75</v>
      </c>
      <c r="AY542" s="179" t="s">
        <v>203</v>
      </c>
    </row>
    <row r="543" spans="1:65" s="14" customFormat="1">
      <c r="B543" s="186"/>
      <c r="D543" s="178" t="s">
        <v>548</v>
      </c>
      <c r="E543" s="187" t="s">
        <v>1</v>
      </c>
      <c r="F543" s="188" t="s">
        <v>550</v>
      </c>
      <c r="H543" s="189">
        <v>575.32299999999998</v>
      </c>
      <c r="I543" s="190"/>
      <c r="L543" s="186"/>
      <c r="M543" s="191"/>
      <c r="N543" s="192"/>
      <c r="O543" s="192"/>
      <c r="P543" s="192"/>
      <c r="Q543" s="192"/>
      <c r="R543" s="192"/>
      <c r="S543" s="192"/>
      <c r="T543" s="193"/>
      <c r="AT543" s="187" t="s">
        <v>548</v>
      </c>
      <c r="AU543" s="187" t="s">
        <v>91</v>
      </c>
      <c r="AV543" s="14" t="s">
        <v>208</v>
      </c>
      <c r="AW543" s="14" t="s">
        <v>30</v>
      </c>
      <c r="AX543" s="14" t="s">
        <v>83</v>
      </c>
      <c r="AY543" s="187" t="s">
        <v>203</v>
      </c>
    </row>
    <row r="544" spans="1:65" s="2" customFormat="1" ht="16.5" customHeight="1">
      <c r="A544" s="33"/>
      <c r="B544" s="154"/>
      <c r="C544" s="212" t="s">
        <v>1085</v>
      </c>
      <c r="D544" s="212" t="s">
        <v>836</v>
      </c>
      <c r="E544" s="213" t="s">
        <v>2329</v>
      </c>
      <c r="F544" s="214" t="s">
        <v>2330</v>
      </c>
      <c r="G544" s="215" t="s">
        <v>221</v>
      </c>
      <c r="H544" s="216">
        <v>690.38800000000003</v>
      </c>
      <c r="I544" s="217"/>
      <c r="J544" s="218">
        <f>ROUND(I544*H544,2)</f>
        <v>0</v>
      </c>
      <c r="K544" s="219"/>
      <c r="L544" s="220"/>
      <c r="M544" s="221" t="s">
        <v>1</v>
      </c>
      <c r="N544" s="222" t="s">
        <v>41</v>
      </c>
      <c r="O544" s="62"/>
      <c r="P544" s="165">
        <f>O544*H544</f>
        <v>0</v>
      </c>
      <c r="Q544" s="165">
        <v>0</v>
      </c>
      <c r="R544" s="165">
        <f>Q544*H544</f>
        <v>0</v>
      </c>
      <c r="S544" s="165">
        <v>0</v>
      </c>
      <c r="T544" s="166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7" t="s">
        <v>262</v>
      </c>
      <c r="AT544" s="167" t="s">
        <v>836</v>
      </c>
      <c r="AU544" s="167" t="s">
        <v>91</v>
      </c>
      <c r="AY544" s="18" t="s">
        <v>203</v>
      </c>
      <c r="BE544" s="168">
        <f>IF(N544="základná",J544,0)</f>
        <v>0</v>
      </c>
      <c r="BF544" s="168">
        <f>IF(N544="znížená",J544,0)</f>
        <v>0</v>
      </c>
      <c r="BG544" s="168">
        <f>IF(N544="zákl. prenesená",J544,0)</f>
        <v>0</v>
      </c>
      <c r="BH544" s="168">
        <f>IF(N544="zníž. prenesená",J544,0)</f>
        <v>0</v>
      </c>
      <c r="BI544" s="168">
        <f>IF(N544="nulová",J544,0)</f>
        <v>0</v>
      </c>
      <c r="BJ544" s="18" t="s">
        <v>91</v>
      </c>
      <c r="BK544" s="168">
        <f>ROUND(I544*H544,2)</f>
        <v>0</v>
      </c>
      <c r="BL544" s="18" t="s">
        <v>226</v>
      </c>
      <c r="BM544" s="167" t="s">
        <v>2917</v>
      </c>
    </row>
    <row r="545" spans="1:65" s="13" customFormat="1">
      <c r="B545" s="177"/>
      <c r="D545" s="178" t="s">
        <v>548</v>
      </c>
      <c r="F545" s="180" t="s">
        <v>2918</v>
      </c>
      <c r="H545" s="181">
        <v>690.38800000000003</v>
      </c>
      <c r="I545" s="182"/>
      <c r="L545" s="177"/>
      <c r="M545" s="183"/>
      <c r="N545" s="184"/>
      <c r="O545" s="184"/>
      <c r="P545" s="184"/>
      <c r="Q545" s="184"/>
      <c r="R545" s="184"/>
      <c r="S545" s="184"/>
      <c r="T545" s="185"/>
      <c r="AT545" s="179" t="s">
        <v>548</v>
      </c>
      <c r="AU545" s="179" t="s">
        <v>91</v>
      </c>
      <c r="AV545" s="13" t="s">
        <v>91</v>
      </c>
      <c r="AW545" s="13" t="s">
        <v>3</v>
      </c>
      <c r="AX545" s="13" t="s">
        <v>83</v>
      </c>
      <c r="AY545" s="179" t="s">
        <v>203</v>
      </c>
    </row>
    <row r="546" spans="1:65" s="2" customFormat="1" ht="24.2" customHeight="1">
      <c r="A546" s="33"/>
      <c r="B546" s="154"/>
      <c r="C546" s="155" t="s">
        <v>348</v>
      </c>
      <c r="D546" s="155" t="s">
        <v>204</v>
      </c>
      <c r="E546" s="156" t="s">
        <v>2333</v>
      </c>
      <c r="F546" s="157" t="s">
        <v>2334</v>
      </c>
      <c r="G546" s="158" t="s">
        <v>221</v>
      </c>
      <c r="H546" s="159">
        <v>297.39999999999998</v>
      </c>
      <c r="I546" s="160"/>
      <c r="J546" s="161">
        <f>ROUND(I546*H546,2)</f>
        <v>0</v>
      </c>
      <c r="K546" s="162"/>
      <c r="L546" s="34"/>
      <c r="M546" s="163" t="s">
        <v>1</v>
      </c>
      <c r="N546" s="164" t="s">
        <v>41</v>
      </c>
      <c r="O546" s="62"/>
      <c r="P546" s="165">
        <f>O546*H546</f>
        <v>0</v>
      </c>
      <c r="Q546" s="165">
        <v>8.0000000000000007E-5</v>
      </c>
      <c r="R546" s="165">
        <f>Q546*H546</f>
        <v>2.3792000000000001E-2</v>
      </c>
      <c r="S546" s="165">
        <v>0</v>
      </c>
      <c r="T546" s="166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7" t="s">
        <v>226</v>
      </c>
      <c r="AT546" s="167" t="s">
        <v>204</v>
      </c>
      <c r="AU546" s="167" t="s">
        <v>91</v>
      </c>
      <c r="AY546" s="18" t="s">
        <v>203</v>
      </c>
      <c r="BE546" s="168">
        <f>IF(N546="základná",J546,0)</f>
        <v>0</v>
      </c>
      <c r="BF546" s="168">
        <f>IF(N546="znížená",J546,0)</f>
        <v>0</v>
      </c>
      <c r="BG546" s="168">
        <f>IF(N546="zákl. prenesená",J546,0)</f>
        <v>0</v>
      </c>
      <c r="BH546" s="168">
        <f>IF(N546="zníž. prenesená",J546,0)</f>
        <v>0</v>
      </c>
      <c r="BI546" s="168">
        <f>IF(N546="nulová",J546,0)</f>
        <v>0</v>
      </c>
      <c r="BJ546" s="18" t="s">
        <v>91</v>
      </c>
      <c r="BK546" s="168">
        <f>ROUND(I546*H546,2)</f>
        <v>0</v>
      </c>
      <c r="BL546" s="18" t="s">
        <v>226</v>
      </c>
      <c r="BM546" s="167" t="s">
        <v>2919</v>
      </c>
    </row>
    <row r="547" spans="1:65" s="15" customFormat="1">
      <c r="B547" s="194"/>
      <c r="D547" s="178" t="s">
        <v>548</v>
      </c>
      <c r="E547" s="195" t="s">
        <v>1</v>
      </c>
      <c r="F547" s="196" t="s">
        <v>2336</v>
      </c>
      <c r="H547" s="195" t="s">
        <v>1</v>
      </c>
      <c r="I547" s="197"/>
      <c r="L547" s="194"/>
      <c r="M547" s="198"/>
      <c r="N547" s="199"/>
      <c r="O547" s="199"/>
      <c r="P547" s="199"/>
      <c r="Q547" s="199"/>
      <c r="R547" s="199"/>
      <c r="S547" s="199"/>
      <c r="T547" s="200"/>
      <c r="AT547" s="195" t="s">
        <v>548</v>
      </c>
      <c r="AU547" s="195" t="s">
        <v>91</v>
      </c>
      <c r="AV547" s="15" t="s">
        <v>83</v>
      </c>
      <c r="AW547" s="15" t="s">
        <v>30</v>
      </c>
      <c r="AX547" s="15" t="s">
        <v>75</v>
      </c>
      <c r="AY547" s="195" t="s">
        <v>203</v>
      </c>
    </row>
    <row r="548" spans="1:65" s="13" customFormat="1">
      <c r="B548" s="177"/>
      <c r="D548" s="178" t="s">
        <v>548</v>
      </c>
      <c r="E548" s="179" t="s">
        <v>1</v>
      </c>
      <c r="F548" s="180" t="s">
        <v>2920</v>
      </c>
      <c r="H548" s="181">
        <v>102</v>
      </c>
      <c r="I548" s="182"/>
      <c r="L548" s="177"/>
      <c r="M548" s="183"/>
      <c r="N548" s="184"/>
      <c r="O548" s="184"/>
      <c r="P548" s="184"/>
      <c r="Q548" s="184"/>
      <c r="R548" s="184"/>
      <c r="S548" s="184"/>
      <c r="T548" s="185"/>
      <c r="AT548" s="179" t="s">
        <v>548</v>
      </c>
      <c r="AU548" s="179" t="s">
        <v>91</v>
      </c>
      <c r="AV548" s="13" t="s">
        <v>91</v>
      </c>
      <c r="AW548" s="13" t="s">
        <v>30</v>
      </c>
      <c r="AX548" s="13" t="s">
        <v>75</v>
      </c>
      <c r="AY548" s="179" t="s">
        <v>203</v>
      </c>
    </row>
    <row r="549" spans="1:65" s="16" customFormat="1">
      <c r="B549" s="201"/>
      <c r="D549" s="178" t="s">
        <v>548</v>
      </c>
      <c r="E549" s="202" t="s">
        <v>1</v>
      </c>
      <c r="F549" s="203" t="s">
        <v>576</v>
      </c>
      <c r="H549" s="204">
        <v>102</v>
      </c>
      <c r="I549" s="205"/>
      <c r="L549" s="201"/>
      <c r="M549" s="206"/>
      <c r="N549" s="207"/>
      <c r="O549" s="207"/>
      <c r="P549" s="207"/>
      <c r="Q549" s="207"/>
      <c r="R549" s="207"/>
      <c r="S549" s="207"/>
      <c r="T549" s="208"/>
      <c r="AT549" s="202" t="s">
        <v>548</v>
      </c>
      <c r="AU549" s="202" t="s">
        <v>91</v>
      </c>
      <c r="AV549" s="16" t="s">
        <v>215</v>
      </c>
      <c r="AW549" s="16" t="s">
        <v>30</v>
      </c>
      <c r="AX549" s="16" t="s">
        <v>75</v>
      </c>
      <c r="AY549" s="202" t="s">
        <v>203</v>
      </c>
    </row>
    <row r="550" spans="1:65" s="15" customFormat="1">
      <c r="B550" s="194"/>
      <c r="D550" s="178" t="s">
        <v>548</v>
      </c>
      <c r="E550" s="195" t="s">
        <v>1</v>
      </c>
      <c r="F550" s="196" t="s">
        <v>2921</v>
      </c>
      <c r="H550" s="195" t="s">
        <v>1</v>
      </c>
      <c r="I550" s="197"/>
      <c r="L550" s="194"/>
      <c r="M550" s="198"/>
      <c r="N550" s="199"/>
      <c r="O550" s="199"/>
      <c r="P550" s="199"/>
      <c r="Q550" s="199"/>
      <c r="R550" s="199"/>
      <c r="S550" s="199"/>
      <c r="T550" s="200"/>
      <c r="AT550" s="195" t="s">
        <v>548</v>
      </c>
      <c r="AU550" s="195" t="s">
        <v>91</v>
      </c>
      <c r="AV550" s="15" t="s">
        <v>83</v>
      </c>
      <c r="AW550" s="15" t="s">
        <v>30</v>
      </c>
      <c r="AX550" s="15" t="s">
        <v>75</v>
      </c>
      <c r="AY550" s="195" t="s">
        <v>203</v>
      </c>
    </row>
    <row r="551" spans="1:65" s="13" customFormat="1">
      <c r="B551" s="177"/>
      <c r="D551" s="178" t="s">
        <v>548</v>
      </c>
      <c r="E551" s="179" t="s">
        <v>1</v>
      </c>
      <c r="F551" s="180" t="s">
        <v>2922</v>
      </c>
      <c r="H551" s="181">
        <v>14.6</v>
      </c>
      <c r="I551" s="182"/>
      <c r="L551" s="177"/>
      <c r="M551" s="183"/>
      <c r="N551" s="184"/>
      <c r="O551" s="184"/>
      <c r="P551" s="184"/>
      <c r="Q551" s="184"/>
      <c r="R551" s="184"/>
      <c r="S551" s="184"/>
      <c r="T551" s="185"/>
      <c r="AT551" s="179" t="s">
        <v>548</v>
      </c>
      <c r="AU551" s="179" t="s">
        <v>91</v>
      </c>
      <c r="AV551" s="13" t="s">
        <v>91</v>
      </c>
      <c r="AW551" s="13" t="s">
        <v>30</v>
      </c>
      <c r="AX551" s="13" t="s">
        <v>75</v>
      </c>
      <c r="AY551" s="179" t="s">
        <v>203</v>
      </c>
    </row>
    <row r="552" spans="1:65" s="16" customFormat="1">
      <c r="B552" s="201"/>
      <c r="D552" s="178" t="s">
        <v>548</v>
      </c>
      <c r="E552" s="202" t="s">
        <v>1</v>
      </c>
      <c r="F552" s="203" t="s">
        <v>576</v>
      </c>
      <c r="H552" s="204">
        <v>14.6</v>
      </c>
      <c r="I552" s="205"/>
      <c r="L552" s="201"/>
      <c r="M552" s="206"/>
      <c r="N552" s="207"/>
      <c r="O552" s="207"/>
      <c r="P552" s="207"/>
      <c r="Q552" s="207"/>
      <c r="R552" s="207"/>
      <c r="S552" s="207"/>
      <c r="T552" s="208"/>
      <c r="AT552" s="202" t="s">
        <v>548</v>
      </c>
      <c r="AU552" s="202" t="s">
        <v>91</v>
      </c>
      <c r="AV552" s="16" t="s">
        <v>215</v>
      </c>
      <c r="AW552" s="16" t="s">
        <v>30</v>
      </c>
      <c r="AX552" s="16" t="s">
        <v>75</v>
      </c>
      <c r="AY552" s="202" t="s">
        <v>203</v>
      </c>
    </row>
    <row r="553" spans="1:65" s="13" customFormat="1">
      <c r="B553" s="177"/>
      <c r="D553" s="178" t="s">
        <v>548</v>
      </c>
      <c r="E553" s="179" t="s">
        <v>1</v>
      </c>
      <c r="F553" s="180" t="s">
        <v>2923</v>
      </c>
      <c r="H553" s="181">
        <v>180.8</v>
      </c>
      <c r="I553" s="182"/>
      <c r="L553" s="177"/>
      <c r="M553" s="183"/>
      <c r="N553" s="184"/>
      <c r="O553" s="184"/>
      <c r="P553" s="184"/>
      <c r="Q553" s="184"/>
      <c r="R553" s="184"/>
      <c r="S553" s="184"/>
      <c r="T553" s="185"/>
      <c r="AT553" s="179" t="s">
        <v>548</v>
      </c>
      <c r="AU553" s="179" t="s">
        <v>91</v>
      </c>
      <c r="AV553" s="13" t="s">
        <v>91</v>
      </c>
      <c r="AW553" s="13" t="s">
        <v>30</v>
      </c>
      <c r="AX553" s="13" t="s">
        <v>75</v>
      </c>
      <c r="AY553" s="179" t="s">
        <v>203</v>
      </c>
    </row>
    <row r="554" spans="1:65" s="16" customFormat="1">
      <c r="B554" s="201"/>
      <c r="D554" s="178" t="s">
        <v>548</v>
      </c>
      <c r="E554" s="202" t="s">
        <v>1</v>
      </c>
      <c r="F554" s="203" t="s">
        <v>576</v>
      </c>
      <c r="H554" s="204">
        <v>180.8</v>
      </c>
      <c r="I554" s="205"/>
      <c r="L554" s="201"/>
      <c r="M554" s="206"/>
      <c r="N554" s="207"/>
      <c r="O554" s="207"/>
      <c r="P554" s="207"/>
      <c r="Q554" s="207"/>
      <c r="R554" s="207"/>
      <c r="S554" s="207"/>
      <c r="T554" s="208"/>
      <c r="AT554" s="202" t="s">
        <v>548</v>
      </c>
      <c r="AU554" s="202" t="s">
        <v>91</v>
      </c>
      <c r="AV554" s="16" t="s">
        <v>215</v>
      </c>
      <c r="AW554" s="16" t="s">
        <v>30</v>
      </c>
      <c r="AX554" s="16" t="s">
        <v>75</v>
      </c>
      <c r="AY554" s="202" t="s">
        <v>203</v>
      </c>
    </row>
    <row r="555" spans="1:65" s="14" customFormat="1">
      <c r="B555" s="186"/>
      <c r="D555" s="178" t="s">
        <v>548</v>
      </c>
      <c r="E555" s="187" t="s">
        <v>1</v>
      </c>
      <c r="F555" s="188" t="s">
        <v>550</v>
      </c>
      <c r="H555" s="189">
        <v>297.39999999999998</v>
      </c>
      <c r="I555" s="190"/>
      <c r="L555" s="186"/>
      <c r="M555" s="191"/>
      <c r="N555" s="192"/>
      <c r="O555" s="192"/>
      <c r="P555" s="192"/>
      <c r="Q555" s="192"/>
      <c r="R555" s="192"/>
      <c r="S555" s="192"/>
      <c r="T555" s="193"/>
      <c r="AT555" s="187" t="s">
        <v>548</v>
      </c>
      <c r="AU555" s="187" t="s">
        <v>91</v>
      </c>
      <c r="AV555" s="14" t="s">
        <v>208</v>
      </c>
      <c r="AW555" s="14" t="s">
        <v>30</v>
      </c>
      <c r="AX555" s="14" t="s">
        <v>83</v>
      </c>
      <c r="AY555" s="187" t="s">
        <v>203</v>
      </c>
    </row>
    <row r="556" spans="1:65" s="2" customFormat="1" ht="21.75" customHeight="1">
      <c r="A556" s="33"/>
      <c r="B556" s="154"/>
      <c r="C556" s="212" t="s">
        <v>1092</v>
      </c>
      <c r="D556" s="212" t="s">
        <v>836</v>
      </c>
      <c r="E556" s="213" t="s">
        <v>2339</v>
      </c>
      <c r="F556" s="214" t="s">
        <v>2340</v>
      </c>
      <c r="G556" s="215" t="s">
        <v>221</v>
      </c>
      <c r="H556" s="216">
        <v>342.01</v>
      </c>
      <c r="I556" s="217"/>
      <c r="J556" s="218">
        <f>ROUND(I556*H556,2)</f>
        <v>0</v>
      </c>
      <c r="K556" s="219"/>
      <c r="L556" s="220"/>
      <c r="M556" s="221" t="s">
        <v>1</v>
      </c>
      <c r="N556" s="222" t="s">
        <v>41</v>
      </c>
      <c r="O556" s="62"/>
      <c r="P556" s="165">
        <f>O556*H556</f>
        <v>0</v>
      </c>
      <c r="Q556" s="165">
        <v>2E-3</v>
      </c>
      <c r="R556" s="165">
        <f>Q556*H556</f>
        <v>0.68401999999999996</v>
      </c>
      <c r="S556" s="165">
        <v>0</v>
      </c>
      <c r="T556" s="166">
        <f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67" t="s">
        <v>262</v>
      </c>
      <c r="AT556" s="167" t="s">
        <v>836</v>
      </c>
      <c r="AU556" s="167" t="s">
        <v>91</v>
      </c>
      <c r="AY556" s="18" t="s">
        <v>203</v>
      </c>
      <c r="BE556" s="168">
        <f>IF(N556="základná",J556,0)</f>
        <v>0</v>
      </c>
      <c r="BF556" s="168">
        <f>IF(N556="znížená",J556,0)</f>
        <v>0</v>
      </c>
      <c r="BG556" s="168">
        <f>IF(N556="zákl. prenesená",J556,0)</f>
        <v>0</v>
      </c>
      <c r="BH556" s="168">
        <f>IF(N556="zníž. prenesená",J556,0)</f>
        <v>0</v>
      </c>
      <c r="BI556" s="168">
        <f>IF(N556="nulová",J556,0)</f>
        <v>0</v>
      </c>
      <c r="BJ556" s="18" t="s">
        <v>91</v>
      </c>
      <c r="BK556" s="168">
        <f>ROUND(I556*H556,2)</f>
        <v>0</v>
      </c>
      <c r="BL556" s="18" t="s">
        <v>226</v>
      </c>
      <c r="BM556" s="167" t="s">
        <v>2924</v>
      </c>
    </row>
    <row r="557" spans="1:65" s="13" customFormat="1">
      <c r="B557" s="177"/>
      <c r="D557" s="178" t="s">
        <v>548</v>
      </c>
      <c r="F557" s="180" t="s">
        <v>2925</v>
      </c>
      <c r="H557" s="181">
        <v>342.01</v>
      </c>
      <c r="I557" s="182"/>
      <c r="L557" s="177"/>
      <c r="M557" s="183"/>
      <c r="N557" s="184"/>
      <c r="O557" s="184"/>
      <c r="P557" s="184"/>
      <c r="Q557" s="184"/>
      <c r="R557" s="184"/>
      <c r="S557" s="184"/>
      <c r="T557" s="185"/>
      <c r="AT557" s="179" t="s">
        <v>548</v>
      </c>
      <c r="AU557" s="179" t="s">
        <v>91</v>
      </c>
      <c r="AV557" s="13" t="s">
        <v>91</v>
      </c>
      <c r="AW557" s="13" t="s">
        <v>3</v>
      </c>
      <c r="AX557" s="13" t="s">
        <v>83</v>
      </c>
      <c r="AY557" s="179" t="s">
        <v>203</v>
      </c>
    </row>
    <row r="558" spans="1:65" s="2" customFormat="1" ht="24.2" customHeight="1">
      <c r="A558" s="33"/>
      <c r="B558" s="154"/>
      <c r="C558" s="155" t="s">
        <v>353</v>
      </c>
      <c r="D558" s="155" t="s">
        <v>204</v>
      </c>
      <c r="E558" s="156" t="s">
        <v>2343</v>
      </c>
      <c r="F558" s="157" t="s">
        <v>2344</v>
      </c>
      <c r="G558" s="158" t="s">
        <v>249</v>
      </c>
      <c r="H558" s="159">
        <v>1.353</v>
      </c>
      <c r="I558" s="160"/>
      <c r="J558" s="161">
        <f>ROUND(I558*H558,2)</f>
        <v>0</v>
      </c>
      <c r="K558" s="162"/>
      <c r="L558" s="34"/>
      <c r="M558" s="163" t="s">
        <v>1</v>
      </c>
      <c r="N558" s="164" t="s">
        <v>41</v>
      </c>
      <c r="O558" s="62"/>
      <c r="P558" s="165">
        <f>O558*H558</f>
        <v>0</v>
      </c>
      <c r="Q558" s="165">
        <v>0</v>
      </c>
      <c r="R558" s="165">
        <f>Q558*H558</f>
        <v>0</v>
      </c>
      <c r="S558" s="165">
        <v>0</v>
      </c>
      <c r="T558" s="166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67" t="s">
        <v>226</v>
      </c>
      <c r="AT558" s="167" t="s">
        <v>204</v>
      </c>
      <c r="AU558" s="167" t="s">
        <v>91</v>
      </c>
      <c r="AY558" s="18" t="s">
        <v>203</v>
      </c>
      <c r="BE558" s="168">
        <f>IF(N558="základná",J558,0)</f>
        <v>0</v>
      </c>
      <c r="BF558" s="168">
        <f>IF(N558="znížená",J558,0)</f>
        <v>0</v>
      </c>
      <c r="BG558" s="168">
        <f>IF(N558="zákl. prenesená",J558,0)</f>
        <v>0</v>
      </c>
      <c r="BH558" s="168">
        <f>IF(N558="zníž. prenesená",J558,0)</f>
        <v>0</v>
      </c>
      <c r="BI558" s="168">
        <f>IF(N558="nulová",J558,0)</f>
        <v>0</v>
      </c>
      <c r="BJ558" s="18" t="s">
        <v>91</v>
      </c>
      <c r="BK558" s="168">
        <f>ROUND(I558*H558,2)</f>
        <v>0</v>
      </c>
      <c r="BL558" s="18" t="s">
        <v>226</v>
      </c>
      <c r="BM558" s="167" t="s">
        <v>2926</v>
      </c>
    </row>
    <row r="559" spans="1:65" s="12" customFormat="1" ht="22.9" customHeight="1">
      <c r="B559" s="143"/>
      <c r="D559" s="144" t="s">
        <v>74</v>
      </c>
      <c r="E559" s="169" t="s">
        <v>1774</v>
      </c>
      <c r="F559" s="169" t="s">
        <v>2927</v>
      </c>
      <c r="I559" s="146"/>
      <c r="J559" s="170">
        <f>BK559</f>
        <v>0</v>
      </c>
      <c r="L559" s="143"/>
      <c r="M559" s="148"/>
      <c r="N559" s="149"/>
      <c r="O559" s="149"/>
      <c r="P559" s="150">
        <f>SUM(P560:P565)</f>
        <v>0</v>
      </c>
      <c r="Q559" s="149"/>
      <c r="R559" s="150">
        <f>SUM(R560:R565)</f>
        <v>0.6</v>
      </c>
      <c r="S559" s="149"/>
      <c r="T559" s="151">
        <f>SUM(T560:T565)</f>
        <v>0</v>
      </c>
      <c r="AR559" s="144" t="s">
        <v>91</v>
      </c>
      <c r="AT559" s="152" t="s">
        <v>74</v>
      </c>
      <c r="AU559" s="152" t="s">
        <v>83</v>
      </c>
      <c r="AY559" s="144" t="s">
        <v>203</v>
      </c>
      <c r="BK559" s="153">
        <f>SUM(BK560:BK565)</f>
        <v>0</v>
      </c>
    </row>
    <row r="560" spans="1:65" s="2" customFormat="1" ht="33" customHeight="1">
      <c r="A560" s="33"/>
      <c r="B560" s="154"/>
      <c r="C560" s="155" t="s">
        <v>1100</v>
      </c>
      <c r="D560" s="155" t="s">
        <v>204</v>
      </c>
      <c r="E560" s="156" t="s">
        <v>2928</v>
      </c>
      <c r="F560" s="157" t="s">
        <v>2929</v>
      </c>
      <c r="G560" s="158" t="s">
        <v>340</v>
      </c>
      <c r="H560" s="159">
        <v>4</v>
      </c>
      <c r="I560" s="160"/>
      <c r="J560" s="161">
        <f>ROUND(I560*H560,2)</f>
        <v>0</v>
      </c>
      <c r="K560" s="162"/>
      <c r="L560" s="34"/>
      <c r="M560" s="163" t="s">
        <v>1</v>
      </c>
      <c r="N560" s="164" t="s">
        <v>41</v>
      </c>
      <c r="O560" s="62"/>
      <c r="P560" s="165">
        <f>O560*H560</f>
        <v>0</v>
      </c>
      <c r="Q560" s="165">
        <v>0</v>
      </c>
      <c r="R560" s="165">
        <f>Q560*H560</f>
        <v>0</v>
      </c>
      <c r="S560" s="165">
        <v>0</v>
      </c>
      <c r="T560" s="166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67" t="s">
        <v>226</v>
      </c>
      <c r="AT560" s="167" t="s">
        <v>204</v>
      </c>
      <c r="AU560" s="167" t="s">
        <v>91</v>
      </c>
      <c r="AY560" s="18" t="s">
        <v>203</v>
      </c>
      <c r="BE560" s="168">
        <f>IF(N560="základná",J560,0)</f>
        <v>0</v>
      </c>
      <c r="BF560" s="168">
        <f>IF(N560="znížená",J560,0)</f>
        <v>0</v>
      </c>
      <c r="BG560" s="168">
        <f>IF(N560="zákl. prenesená",J560,0)</f>
        <v>0</v>
      </c>
      <c r="BH560" s="168">
        <f>IF(N560="zníž. prenesená",J560,0)</f>
        <v>0</v>
      </c>
      <c r="BI560" s="168">
        <f>IF(N560="nulová",J560,0)</f>
        <v>0</v>
      </c>
      <c r="BJ560" s="18" t="s">
        <v>91</v>
      </c>
      <c r="BK560" s="168">
        <f>ROUND(I560*H560,2)</f>
        <v>0</v>
      </c>
      <c r="BL560" s="18" t="s">
        <v>226</v>
      </c>
      <c r="BM560" s="167" t="s">
        <v>2930</v>
      </c>
    </row>
    <row r="561" spans="1:65" s="15" customFormat="1">
      <c r="B561" s="194"/>
      <c r="D561" s="178" t="s">
        <v>548</v>
      </c>
      <c r="E561" s="195" t="s">
        <v>1</v>
      </c>
      <c r="F561" s="196" t="s">
        <v>2931</v>
      </c>
      <c r="H561" s="195" t="s">
        <v>1</v>
      </c>
      <c r="I561" s="197"/>
      <c r="L561" s="194"/>
      <c r="M561" s="198"/>
      <c r="N561" s="199"/>
      <c r="O561" s="199"/>
      <c r="P561" s="199"/>
      <c r="Q561" s="199"/>
      <c r="R561" s="199"/>
      <c r="S561" s="199"/>
      <c r="T561" s="200"/>
      <c r="AT561" s="195" t="s">
        <v>548</v>
      </c>
      <c r="AU561" s="195" t="s">
        <v>91</v>
      </c>
      <c r="AV561" s="15" t="s">
        <v>83</v>
      </c>
      <c r="AW561" s="15" t="s">
        <v>30</v>
      </c>
      <c r="AX561" s="15" t="s">
        <v>75</v>
      </c>
      <c r="AY561" s="195" t="s">
        <v>203</v>
      </c>
    </row>
    <row r="562" spans="1:65" s="13" customFormat="1">
      <c r="B562" s="177"/>
      <c r="D562" s="178" t="s">
        <v>548</v>
      </c>
      <c r="E562" s="179" t="s">
        <v>1</v>
      </c>
      <c r="F562" s="180" t="s">
        <v>2932</v>
      </c>
      <c r="H562" s="181">
        <v>4</v>
      </c>
      <c r="I562" s="182"/>
      <c r="L562" s="177"/>
      <c r="M562" s="183"/>
      <c r="N562" s="184"/>
      <c r="O562" s="184"/>
      <c r="P562" s="184"/>
      <c r="Q562" s="184"/>
      <c r="R562" s="184"/>
      <c r="S562" s="184"/>
      <c r="T562" s="185"/>
      <c r="AT562" s="179" t="s">
        <v>548</v>
      </c>
      <c r="AU562" s="179" t="s">
        <v>91</v>
      </c>
      <c r="AV562" s="13" t="s">
        <v>91</v>
      </c>
      <c r="AW562" s="13" t="s">
        <v>30</v>
      </c>
      <c r="AX562" s="13" t="s">
        <v>75</v>
      </c>
      <c r="AY562" s="179" t="s">
        <v>203</v>
      </c>
    </row>
    <row r="563" spans="1:65" s="14" customFormat="1">
      <c r="B563" s="186"/>
      <c r="D563" s="178" t="s">
        <v>548</v>
      </c>
      <c r="E563" s="187" t="s">
        <v>1</v>
      </c>
      <c r="F563" s="188" t="s">
        <v>2933</v>
      </c>
      <c r="H563" s="189">
        <v>4</v>
      </c>
      <c r="I563" s="190"/>
      <c r="L563" s="186"/>
      <c r="M563" s="191"/>
      <c r="N563" s="192"/>
      <c r="O563" s="192"/>
      <c r="P563" s="192"/>
      <c r="Q563" s="192"/>
      <c r="R563" s="192"/>
      <c r="S563" s="192"/>
      <c r="T563" s="193"/>
      <c r="AT563" s="187" t="s">
        <v>548</v>
      </c>
      <c r="AU563" s="187" t="s">
        <v>91</v>
      </c>
      <c r="AV563" s="14" t="s">
        <v>208</v>
      </c>
      <c r="AW563" s="14" t="s">
        <v>30</v>
      </c>
      <c r="AX563" s="14" t="s">
        <v>83</v>
      </c>
      <c r="AY563" s="187" t="s">
        <v>203</v>
      </c>
    </row>
    <row r="564" spans="1:65" s="2" customFormat="1" ht="33" customHeight="1">
      <c r="A564" s="33"/>
      <c r="B564" s="154"/>
      <c r="C564" s="155" t="s">
        <v>357</v>
      </c>
      <c r="D564" s="155" t="s">
        <v>204</v>
      </c>
      <c r="E564" s="156" t="s">
        <v>2934</v>
      </c>
      <c r="F564" s="157" t="s">
        <v>2935</v>
      </c>
      <c r="G564" s="158" t="s">
        <v>340</v>
      </c>
      <c r="H564" s="159">
        <v>4</v>
      </c>
      <c r="I564" s="160"/>
      <c r="J564" s="161">
        <f>ROUND(I564*H564,2)</f>
        <v>0</v>
      </c>
      <c r="K564" s="162"/>
      <c r="L564" s="34"/>
      <c r="M564" s="163" t="s">
        <v>1</v>
      </c>
      <c r="N564" s="164" t="s">
        <v>41</v>
      </c>
      <c r="O564" s="62"/>
      <c r="P564" s="165">
        <f>O564*H564</f>
        <v>0</v>
      </c>
      <c r="Q564" s="165">
        <v>0.15</v>
      </c>
      <c r="R564" s="165">
        <f>Q564*H564</f>
        <v>0.6</v>
      </c>
      <c r="S564" s="165">
        <v>0</v>
      </c>
      <c r="T564" s="166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67" t="s">
        <v>226</v>
      </c>
      <c r="AT564" s="167" t="s">
        <v>204</v>
      </c>
      <c r="AU564" s="167" t="s">
        <v>91</v>
      </c>
      <c r="AY564" s="18" t="s">
        <v>203</v>
      </c>
      <c r="BE564" s="168">
        <f>IF(N564="základná",J564,0)</f>
        <v>0</v>
      </c>
      <c r="BF564" s="168">
        <f>IF(N564="znížená",J564,0)</f>
        <v>0</v>
      </c>
      <c r="BG564" s="168">
        <f>IF(N564="zákl. prenesená",J564,0)</f>
        <v>0</v>
      </c>
      <c r="BH564" s="168">
        <f>IF(N564="zníž. prenesená",J564,0)</f>
        <v>0</v>
      </c>
      <c r="BI564" s="168">
        <f>IF(N564="nulová",J564,0)</f>
        <v>0</v>
      </c>
      <c r="BJ564" s="18" t="s">
        <v>91</v>
      </c>
      <c r="BK564" s="168">
        <f>ROUND(I564*H564,2)</f>
        <v>0</v>
      </c>
      <c r="BL564" s="18" t="s">
        <v>226</v>
      </c>
      <c r="BM564" s="167" t="s">
        <v>2936</v>
      </c>
    </row>
    <row r="565" spans="1:65" s="2" customFormat="1" ht="24.2" customHeight="1">
      <c r="A565" s="33"/>
      <c r="B565" s="154"/>
      <c r="C565" s="155" t="s">
        <v>1103</v>
      </c>
      <c r="D565" s="155" t="s">
        <v>204</v>
      </c>
      <c r="E565" s="156" t="s">
        <v>2937</v>
      </c>
      <c r="F565" s="157" t="s">
        <v>2938</v>
      </c>
      <c r="G565" s="158" t="s">
        <v>249</v>
      </c>
      <c r="H565" s="159">
        <v>0.6</v>
      </c>
      <c r="I565" s="160"/>
      <c r="J565" s="161">
        <f>ROUND(I565*H565,2)</f>
        <v>0</v>
      </c>
      <c r="K565" s="162"/>
      <c r="L565" s="34"/>
      <c r="M565" s="163" t="s">
        <v>1</v>
      </c>
      <c r="N565" s="164" t="s">
        <v>41</v>
      </c>
      <c r="O565" s="62"/>
      <c r="P565" s="165">
        <f>O565*H565</f>
        <v>0</v>
      </c>
      <c r="Q565" s="165">
        <v>0</v>
      </c>
      <c r="R565" s="165">
        <f>Q565*H565</f>
        <v>0</v>
      </c>
      <c r="S565" s="165">
        <v>0</v>
      </c>
      <c r="T565" s="166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67" t="s">
        <v>226</v>
      </c>
      <c r="AT565" s="167" t="s">
        <v>204</v>
      </c>
      <c r="AU565" s="167" t="s">
        <v>91</v>
      </c>
      <c r="AY565" s="18" t="s">
        <v>203</v>
      </c>
      <c r="BE565" s="168">
        <f>IF(N565="základná",J565,0)</f>
        <v>0</v>
      </c>
      <c r="BF565" s="168">
        <f>IF(N565="znížená",J565,0)</f>
        <v>0</v>
      </c>
      <c r="BG565" s="168">
        <f>IF(N565="zákl. prenesená",J565,0)</f>
        <v>0</v>
      </c>
      <c r="BH565" s="168">
        <f>IF(N565="zníž. prenesená",J565,0)</f>
        <v>0</v>
      </c>
      <c r="BI565" s="168">
        <f>IF(N565="nulová",J565,0)</f>
        <v>0</v>
      </c>
      <c r="BJ565" s="18" t="s">
        <v>91</v>
      </c>
      <c r="BK565" s="168">
        <f>ROUND(I565*H565,2)</f>
        <v>0</v>
      </c>
      <c r="BL565" s="18" t="s">
        <v>226</v>
      </c>
      <c r="BM565" s="167" t="s">
        <v>2939</v>
      </c>
    </row>
    <row r="566" spans="1:65" s="12" customFormat="1" ht="22.9" customHeight="1">
      <c r="B566" s="143"/>
      <c r="D566" s="144" t="s">
        <v>74</v>
      </c>
      <c r="E566" s="169" t="s">
        <v>2512</v>
      </c>
      <c r="F566" s="169" t="s">
        <v>2940</v>
      </c>
      <c r="I566" s="146"/>
      <c r="J566" s="170">
        <f>BK566</f>
        <v>0</v>
      </c>
      <c r="L566" s="143"/>
      <c r="M566" s="148"/>
      <c r="N566" s="149"/>
      <c r="O566" s="149"/>
      <c r="P566" s="150">
        <f>SUM(P567:P579)</f>
        <v>0</v>
      </c>
      <c r="Q566" s="149"/>
      <c r="R566" s="150">
        <f>SUM(R567:R579)</f>
        <v>0</v>
      </c>
      <c r="S566" s="149"/>
      <c r="T566" s="151">
        <f>SUM(T567:T579)</f>
        <v>0</v>
      </c>
      <c r="AR566" s="144" t="s">
        <v>208</v>
      </c>
      <c r="AT566" s="152" t="s">
        <v>74</v>
      </c>
      <c r="AU566" s="152" t="s">
        <v>83</v>
      </c>
      <c r="AY566" s="144" t="s">
        <v>203</v>
      </c>
      <c r="BK566" s="153">
        <f>SUM(BK567:BK579)</f>
        <v>0</v>
      </c>
    </row>
    <row r="567" spans="1:65" s="2" customFormat="1" ht="16.5" customHeight="1">
      <c r="A567" s="33"/>
      <c r="B567" s="154"/>
      <c r="C567" s="155" t="s">
        <v>360</v>
      </c>
      <c r="D567" s="155" t="s">
        <v>204</v>
      </c>
      <c r="E567" s="156" t="s">
        <v>2514</v>
      </c>
      <c r="F567" s="157" t="s">
        <v>2515</v>
      </c>
      <c r="G567" s="158" t="s">
        <v>340</v>
      </c>
      <c r="H567" s="159">
        <v>2</v>
      </c>
      <c r="I567" s="160"/>
      <c r="J567" s="161">
        <f>ROUND(I567*H567,2)</f>
        <v>0</v>
      </c>
      <c r="K567" s="162"/>
      <c r="L567" s="34"/>
      <c r="M567" s="163" t="s">
        <v>1</v>
      </c>
      <c r="N567" s="164" t="s">
        <v>41</v>
      </c>
      <c r="O567" s="62"/>
      <c r="P567" s="165">
        <f>O567*H567</f>
        <v>0</v>
      </c>
      <c r="Q567" s="165">
        <v>0</v>
      </c>
      <c r="R567" s="165">
        <f>Q567*H567</f>
        <v>0</v>
      </c>
      <c r="S567" s="165">
        <v>0</v>
      </c>
      <c r="T567" s="166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67" t="s">
        <v>324</v>
      </c>
      <c r="AT567" s="167" t="s">
        <v>204</v>
      </c>
      <c r="AU567" s="167" t="s">
        <v>91</v>
      </c>
      <c r="AY567" s="18" t="s">
        <v>203</v>
      </c>
      <c r="BE567" s="168">
        <f>IF(N567="základná",J567,0)</f>
        <v>0</v>
      </c>
      <c r="BF567" s="168">
        <f>IF(N567="znížená",J567,0)</f>
        <v>0</v>
      </c>
      <c r="BG567" s="168">
        <f>IF(N567="zákl. prenesená",J567,0)</f>
        <v>0</v>
      </c>
      <c r="BH567" s="168">
        <f>IF(N567="zníž. prenesená",J567,0)</f>
        <v>0</v>
      </c>
      <c r="BI567" s="168">
        <f>IF(N567="nulová",J567,0)</f>
        <v>0</v>
      </c>
      <c r="BJ567" s="18" t="s">
        <v>91</v>
      </c>
      <c r="BK567" s="168">
        <f>ROUND(I567*H567,2)</f>
        <v>0</v>
      </c>
      <c r="BL567" s="18" t="s">
        <v>324</v>
      </c>
      <c r="BM567" s="167" t="s">
        <v>2941</v>
      </c>
    </row>
    <row r="568" spans="1:65" s="13" customFormat="1">
      <c r="B568" s="177"/>
      <c r="D568" s="178" t="s">
        <v>548</v>
      </c>
      <c r="E568" s="179" t="s">
        <v>1</v>
      </c>
      <c r="F568" s="180" t="s">
        <v>91</v>
      </c>
      <c r="H568" s="181">
        <v>2</v>
      </c>
      <c r="I568" s="182"/>
      <c r="L568" s="177"/>
      <c r="M568" s="183"/>
      <c r="N568" s="184"/>
      <c r="O568" s="184"/>
      <c r="P568" s="184"/>
      <c r="Q568" s="184"/>
      <c r="R568" s="184"/>
      <c r="S568" s="184"/>
      <c r="T568" s="185"/>
      <c r="AT568" s="179" t="s">
        <v>548</v>
      </c>
      <c r="AU568" s="179" t="s">
        <v>91</v>
      </c>
      <c r="AV568" s="13" t="s">
        <v>91</v>
      </c>
      <c r="AW568" s="13" t="s">
        <v>30</v>
      </c>
      <c r="AX568" s="13" t="s">
        <v>75</v>
      </c>
      <c r="AY568" s="179" t="s">
        <v>203</v>
      </c>
    </row>
    <row r="569" spans="1:65" s="16" customFormat="1">
      <c r="B569" s="201"/>
      <c r="D569" s="178" t="s">
        <v>548</v>
      </c>
      <c r="E569" s="202" t="s">
        <v>1</v>
      </c>
      <c r="F569" s="203" t="s">
        <v>576</v>
      </c>
      <c r="H569" s="204">
        <v>2</v>
      </c>
      <c r="I569" s="205"/>
      <c r="L569" s="201"/>
      <c r="M569" s="206"/>
      <c r="N569" s="207"/>
      <c r="O569" s="207"/>
      <c r="P569" s="207"/>
      <c r="Q569" s="207"/>
      <c r="R569" s="207"/>
      <c r="S569" s="207"/>
      <c r="T569" s="208"/>
      <c r="AT569" s="202" t="s">
        <v>548</v>
      </c>
      <c r="AU569" s="202" t="s">
        <v>91</v>
      </c>
      <c r="AV569" s="16" t="s">
        <v>215</v>
      </c>
      <c r="AW569" s="16" t="s">
        <v>30</v>
      </c>
      <c r="AX569" s="16" t="s">
        <v>75</v>
      </c>
      <c r="AY569" s="202" t="s">
        <v>203</v>
      </c>
    </row>
    <row r="570" spans="1:65" s="14" customFormat="1">
      <c r="B570" s="186"/>
      <c r="D570" s="178" t="s">
        <v>548</v>
      </c>
      <c r="E570" s="187" t="s">
        <v>1</v>
      </c>
      <c r="F570" s="188" t="s">
        <v>550</v>
      </c>
      <c r="H570" s="189">
        <v>2</v>
      </c>
      <c r="I570" s="190"/>
      <c r="L570" s="186"/>
      <c r="M570" s="191"/>
      <c r="N570" s="192"/>
      <c r="O570" s="192"/>
      <c r="P570" s="192"/>
      <c r="Q570" s="192"/>
      <c r="R570" s="192"/>
      <c r="S570" s="192"/>
      <c r="T570" s="193"/>
      <c r="AT570" s="187" t="s">
        <v>548</v>
      </c>
      <c r="AU570" s="187" t="s">
        <v>91</v>
      </c>
      <c r="AV570" s="14" t="s">
        <v>208</v>
      </c>
      <c r="AW570" s="14" t="s">
        <v>30</v>
      </c>
      <c r="AX570" s="14" t="s">
        <v>83</v>
      </c>
      <c r="AY570" s="187" t="s">
        <v>203</v>
      </c>
    </row>
    <row r="571" spans="1:65" s="2" customFormat="1" ht="33" customHeight="1">
      <c r="A571" s="33"/>
      <c r="B571" s="154"/>
      <c r="C571" s="212" t="s">
        <v>1115</v>
      </c>
      <c r="D571" s="212" t="s">
        <v>836</v>
      </c>
      <c r="E571" s="213" t="s">
        <v>2942</v>
      </c>
      <c r="F571" s="214" t="s">
        <v>2943</v>
      </c>
      <c r="G571" s="215" t="s">
        <v>340</v>
      </c>
      <c r="H571" s="216">
        <v>2</v>
      </c>
      <c r="I571" s="217"/>
      <c r="J571" s="218">
        <f>ROUND(I571*H571,2)</f>
        <v>0</v>
      </c>
      <c r="K571" s="219"/>
      <c r="L571" s="220"/>
      <c r="M571" s="221" t="s">
        <v>1</v>
      </c>
      <c r="N571" s="222" t="s">
        <v>41</v>
      </c>
      <c r="O571" s="62"/>
      <c r="P571" s="165">
        <f>O571*H571</f>
        <v>0</v>
      </c>
      <c r="Q571" s="165">
        <v>0</v>
      </c>
      <c r="R571" s="165">
        <f>Q571*H571</f>
        <v>0</v>
      </c>
      <c r="S571" s="165">
        <v>0</v>
      </c>
      <c r="T571" s="166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67" t="s">
        <v>1473</v>
      </c>
      <c r="AT571" s="167" t="s">
        <v>836</v>
      </c>
      <c r="AU571" s="167" t="s">
        <v>91</v>
      </c>
      <c r="AY571" s="18" t="s">
        <v>203</v>
      </c>
      <c r="BE571" s="168">
        <f>IF(N571="základná",J571,0)</f>
        <v>0</v>
      </c>
      <c r="BF571" s="168">
        <f>IF(N571="znížená",J571,0)</f>
        <v>0</v>
      </c>
      <c r="BG571" s="168">
        <f>IF(N571="zákl. prenesená",J571,0)</f>
        <v>0</v>
      </c>
      <c r="BH571" s="168">
        <f>IF(N571="zníž. prenesená",J571,0)</f>
        <v>0</v>
      </c>
      <c r="BI571" s="168">
        <f>IF(N571="nulová",J571,0)</f>
        <v>0</v>
      </c>
      <c r="BJ571" s="18" t="s">
        <v>91</v>
      </c>
      <c r="BK571" s="168">
        <f>ROUND(I571*H571,2)</f>
        <v>0</v>
      </c>
      <c r="BL571" s="18" t="s">
        <v>324</v>
      </c>
      <c r="BM571" s="167" t="s">
        <v>2944</v>
      </c>
    </row>
    <row r="572" spans="1:65" s="15" customFormat="1" ht="22.5">
      <c r="B572" s="194"/>
      <c r="D572" s="178" t="s">
        <v>548</v>
      </c>
      <c r="E572" s="195" t="s">
        <v>1</v>
      </c>
      <c r="F572" s="196" t="s">
        <v>2945</v>
      </c>
      <c r="H572" s="195" t="s">
        <v>1</v>
      </c>
      <c r="I572" s="197"/>
      <c r="L572" s="194"/>
      <c r="M572" s="198"/>
      <c r="N572" s="199"/>
      <c r="O572" s="199"/>
      <c r="P572" s="199"/>
      <c r="Q572" s="199"/>
      <c r="R572" s="199"/>
      <c r="S572" s="199"/>
      <c r="T572" s="200"/>
      <c r="AT572" s="195" t="s">
        <v>548</v>
      </c>
      <c r="AU572" s="195" t="s">
        <v>91</v>
      </c>
      <c r="AV572" s="15" t="s">
        <v>83</v>
      </c>
      <c r="AW572" s="15" t="s">
        <v>30</v>
      </c>
      <c r="AX572" s="15" t="s">
        <v>75</v>
      </c>
      <c r="AY572" s="195" t="s">
        <v>203</v>
      </c>
    </row>
    <row r="573" spans="1:65" s="15" customFormat="1">
      <c r="B573" s="194"/>
      <c r="D573" s="178" t="s">
        <v>548</v>
      </c>
      <c r="E573" s="195" t="s">
        <v>1</v>
      </c>
      <c r="F573" s="196" t="s">
        <v>2946</v>
      </c>
      <c r="H573" s="195" t="s">
        <v>1</v>
      </c>
      <c r="I573" s="197"/>
      <c r="L573" s="194"/>
      <c r="M573" s="198"/>
      <c r="N573" s="199"/>
      <c r="O573" s="199"/>
      <c r="P573" s="199"/>
      <c r="Q573" s="199"/>
      <c r="R573" s="199"/>
      <c r="S573" s="199"/>
      <c r="T573" s="200"/>
      <c r="AT573" s="195" t="s">
        <v>548</v>
      </c>
      <c r="AU573" s="195" t="s">
        <v>91</v>
      </c>
      <c r="AV573" s="15" t="s">
        <v>83</v>
      </c>
      <c r="AW573" s="15" t="s">
        <v>30</v>
      </c>
      <c r="AX573" s="15" t="s">
        <v>75</v>
      </c>
      <c r="AY573" s="195" t="s">
        <v>203</v>
      </c>
    </row>
    <row r="574" spans="1:65" s="15" customFormat="1">
      <c r="B574" s="194"/>
      <c r="D574" s="178" t="s">
        <v>548</v>
      </c>
      <c r="E574" s="195" t="s">
        <v>1</v>
      </c>
      <c r="F574" s="196" t="s">
        <v>2947</v>
      </c>
      <c r="H574" s="195" t="s">
        <v>1</v>
      </c>
      <c r="I574" s="197"/>
      <c r="L574" s="194"/>
      <c r="M574" s="198"/>
      <c r="N574" s="199"/>
      <c r="O574" s="199"/>
      <c r="P574" s="199"/>
      <c r="Q574" s="199"/>
      <c r="R574" s="199"/>
      <c r="S574" s="199"/>
      <c r="T574" s="200"/>
      <c r="AT574" s="195" t="s">
        <v>548</v>
      </c>
      <c r="AU574" s="195" t="s">
        <v>91</v>
      </c>
      <c r="AV574" s="15" t="s">
        <v>83</v>
      </c>
      <c r="AW574" s="15" t="s">
        <v>30</v>
      </c>
      <c r="AX574" s="15" t="s">
        <v>75</v>
      </c>
      <c r="AY574" s="195" t="s">
        <v>203</v>
      </c>
    </row>
    <row r="575" spans="1:65" s="15" customFormat="1">
      <c r="B575" s="194"/>
      <c r="D575" s="178" t="s">
        <v>548</v>
      </c>
      <c r="E575" s="195" t="s">
        <v>1</v>
      </c>
      <c r="F575" s="196" t="s">
        <v>2948</v>
      </c>
      <c r="H575" s="195" t="s">
        <v>1</v>
      </c>
      <c r="I575" s="197"/>
      <c r="L575" s="194"/>
      <c r="M575" s="198"/>
      <c r="N575" s="199"/>
      <c r="O575" s="199"/>
      <c r="P575" s="199"/>
      <c r="Q575" s="199"/>
      <c r="R575" s="199"/>
      <c r="S575" s="199"/>
      <c r="T575" s="200"/>
      <c r="AT575" s="195" t="s">
        <v>548</v>
      </c>
      <c r="AU575" s="195" t="s">
        <v>91</v>
      </c>
      <c r="AV575" s="15" t="s">
        <v>83</v>
      </c>
      <c r="AW575" s="15" t="s">
        <v>30</v>
      </c>
      <c r="AX575" s="15" t="s">
        <v>75</v>
      </c>
      <c r="AY575" s="195" t="s">
        <v>203</v>
      </c>
    </row>
    <row r="576" spans="1:65" s="15" customFormat="1">
      <c r="B576" s="194"/>
      <c r="D576" s="178" t="s">
        <v>548</v>
      </c>
      <c r="E576" s="195" t="s">
        <v>1</v>
      </c>
      <c r="F576" s="196" t="s">
        <v>4277</v>
      </c>
      <c r="H576" s="195" t="s">
        <v>1</v>
      </c>
      <c r="I576" s="197"/>
      <c r="L576" s="194"/>
      <c r="M576" s="198"/>
      <c r="N576" s="199"/>
      <c r="O576" s="199"/>
      <c r="P576" s="199"/>
      <c r="Q576" s="199"/>
      <c r="R576" s="199"/>
      <c r="S576" s="199"/>
      <c r="T576" s="200"/>
      <c r="AT576" s="195" t="s">
        <v>548</v>
      </c>
      <c r="AU576" s="195" t="s">
        <v>91</v>
      </c>
      <c r="AV576" s="15" t="s">
        <v>83</v>
      </c>
      <c r="AW576" s="15" t="s">
        <v>30</v>
      </c>
      <c r="AX576" s="15" t="s">
        <v>75</v>
      </c>
      <c r="AY576" s="195" t="s">
        <v>203</v>
      </c>
    </row>
    <row r="577" spans="1:65" s="15" customFormat="1">
      <c r="B577" s="194"/>
      <c r="D577" s="178" t="s">
        <v>548</v>
      </c>
      <c r="E577" s="195" t="s">
        <v>1</v>
      </c>
      <c r="F577" s="196" t="s">
        <v>2949</v>
      </c>
      <c r="H577" s="195" t="s">
        <v>1</v>
      </c>
      <c r="I577" s="197"/>
      <c r="L577" s="194"/>
      <c r="M577" s="198"/>
      <c r="N577" s="199"/>
      <c r="O577" s="199"/>
      <c r="P577" s="199"/>
      <c r="Q577" s="199"/>
      <c r="R577" s="199"/>
      <c r="S577" s="199"/>
      <c r="T577" s="200"/>
      <c r="AT577" s="195" t="s">
        <v>548</v>
      </c>
      <c r="AU577" s="195" t="s">
        <v>91</v>
      </c>
      <c r="AV577" s="15" t="s">
        <v>83</v>
      </c>
      <c r="AW577" s="15" t="s">
        <v>30</v>
      </c>
      <c r="AX577" s="15" t="s">
        <v>75</v>
      </c>
      <c r="AY577" s="195" t="s">
        <v>203</v>
      </c>
    </row>
    <row r="578" spans="1:65" s="13" customFormat="1">
      <c r="B578" s="177"/>
      <c r="D578" s="178" t="s">
        <v>548</v>
      </c>
      <c r="E578" s="179" t="s">
        <v>1</v>
      </c>
      <c r="F578" s="180" t="s">
        <v>91</v>
      </c>
      <c r="H578" s="181">
        <v>2</v>
      </c>
      <c r="I578" s="182"/>
      <c r="L578" s="177"/>
      <c r="M578" s="183"/>
      <c r="N578" s="184"/>
      <c r="O578" s="184"/>
      <c r="P578" s="184"/>
      <c r="Q578" s="184"/>
      <c r="R578" s="184"/>
      <c r="S578" s="184"/>
      <c r="T578" s="185"/>
      <c r="AT578" s="179" t="s">
        <v>548</v>
      </c>
      <c r="AU578" s="179" t="s">
        <v>91</v>
      </c>
      <c r="AV578" s="13" t="s">
        <v>91</v>
      </c>
      <c r="AW578" s="13" t="s">
        <v>30</v>
      </c>
      <c r="AX578" s="13" t="s">
        <v>75</v>
      </c>
      <c r="AY578" s="179" t="s">
        <v>203</v>
      </c>
    </row>
    <row r="579" spans="1:65" s="14" customFormat="1">
      <c r="B579" s="186"/>
      <c r="D579" s="178" t="s">
        <v>548</v>
      </c>
      <c r="E579" s="187" t="s">
        <v>1</v>
      </c>
      <c r="F579" s="188" t="s">
        <v>550</v>
      </c>
      <c r="H579" s="189">
        <v>2</v>
      </c>
      <c r="I579" s="190"/>
      <c r="L579" s="186"/>
      <c r="M579" s="191"/>
      <c r="N579" s="192"/>
      <c r="O579" s="192"/>
      <c r="P579" s="192"/>
      <c r="Q579" s="192"/>
      <c r="R579" s="192"/>
      <c r="S579" s="192"/>
      <c r="T579" s="193"/>
      <c r="AT579" s="187" t="s">
        <v>548</v>
      </c>
      <c r="AU579" s="187" t="s">
        <v>91</v>
      </c>
      <c r="AV579" s="14" t="s">
        <v>208</v>
      </c>
      <c r="AW579" s="14" t="s">
        <v>30</v>
      </c>
      <c r="AX579" s="14" t="s">
        <v>83</v>
      </c>
      <c r="AY579" s="187" t="s">
        <v>203</v>
      </c>
    </row>
    <row r="580" spans="1:65" s="12" customFormat="1" ht="22.9" customHeight="1">
      <c r="B580" s="143"/>
      <c r="D580" s="144" t="s">
        <v>74</v>
      </c>
      <c r="E580" s="169" t="s">
        <v>2522</v>
      </c>
      <c r="F580" s="169" t="s">
        <v>2523</v>
      </c>
      <c r="I580" s="146"/>
      <c r="J580" s="170">
        <f>BK580</f>
        <v>0</v>
      </c>
      <c r="L580" s="143"/>
      <c r="M580" s="148"/>
      <c r="N580" s="149"/>
      <c r="O580" s="149"/>
      <c r="P580" s="150">
        <f>SUM(P581:P584)</f>
        <v>0</v>
      </c>
      <c r="Q580" s="149"/>
      <c r="R580" s="150">
        <f>SUM(R581:R584)</f>
        <v>0</v>
      </c>
      <c r="S580" s="149"/>
      <c r="T580" s="151">
        <f>SUM(T581:T584)</f>
        <v>0</v>
      </c>
      <c r="AR580" s="144" t="s">
        <v>208</v>
      </c>
      <c r="AT580" s="152" t="s">
        <v>74</v>
      </c>
      <c r="AU580" s="152" t="s">
        <v>83</v>
      </c>
      <c r="AY580" s="144" t="s">
        <v>203</v>
      </c>
      <c r="BK580" s="153">
        <f>SUM(BK581:BK584)</f>
        <v>0</v>
      </c>
    </row>
    <row r="581" spans="1:65" s="2" customFormat="1" ht="24.2" customHeight="1">
      <c r="A581" s="33"/>
      <c r="B581" s="154"/>
      <c r="C581" s="155" t="s">
        <v>364</v>
      </c>
      <c r="D581" s="155" t="s">
        <v>204</v>
      </c>
      <c r="E581" s="156" t="s">
        <v>2524</v>
      </c>
      <c r="F581" s="157" t="s">
        <v>4278</v>
      </c>
      <c r="G581" s="158" t="s">
        <v>340</v>
      </c>
      <c r="H581" s="159">
        <v>2</v>
      </c>
      <c r="I581" s="160"/>
      <c r="J581" s="161">
        <f>ROUND(I581*H581,2)</f>
        <v>0</v>
      </c>
      <c r="K581" s="162"/>
      <c r="L581" s="34"/>
      <c r="M581" s="163" t="s">
        <v>1</v>
      </c>
      <c r="N581" s="164" t="s">
        <v>41</v>
      </c>
      <c r="O581" s="62"/>
      <c r="P581" s="165">
        <f>O581*H581</f>
        <v>0</v>
      </c>
      <c r="Q581" s="165">
        <v>0</v>
      </c>
      <c r="R581" s="165">
        <f>Q581*H581</f>
        <v>0</v>
      </c>
      <c r="S581" s="165">
        <v>0</v>
      </c>
      <c r="T581" s="166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67" t="s">
        <v>324</v>
      </c>
      <c r="AT581" s="167" t="s">
        <v>204</v>
      </c>
      <c r="AU581" s="167" t="s">
        <v>91</v>
      </c>
      <c r="AY581" s="18" t="s">
        <v>203</v>
      </c>
      <c r="BE581" s="168">
        <f>IF(N581="základná",J581,0)</f>
        <v>0</v>
      </c>
      <c r="BF581" s="168">
        <f>IF(N581="znížená",J581,0)</f>
        <v>0</v>
      </c>
      <c r="BG581" s="168">
        <f>IF(N581="zákl. prenesená",J581,0)</f>
        <v>0</v>
      </c>
      <c r="BH581" s="168">
        <f>IF(N581="zníž. prenesená",J581,0)</f>
        <v>0</v>
      </c>
      <c r="BI581" s="168">
        <f>IF(N581="nulová",J581,0)</f>
        <v>0</v>
      </c>
      <c r="BJ581" s="18" t="s">
        <v>91</v>
      </c>
      <c r="BK581" s="168">
        <f>ROUND(I581*H581,2)</f>
        <v>0</v>
      </c>
      <c r="BL581" s="18" t="s">
        <v>324</v>
      </c>
      <c r="BM581" s="167" t="s">
        <v>2950</v>
      </c>
    </row>
    <row r="582" spans="1:65" s="13" customFormat="1">
      <c r="B582" s="177"/>
      <c r="D582" s="178" t="s">
        <v>548</v>
      </c>
      <c r="E582" s="179" t="s">
        <v>1</v>
      </c>
      <c r="F582" s="180" t="s">
        <v>2951</v>
      </c>
      <c r="H582" s="181">
        <v>2</v>
      </c>
      <c r="I582" s="182"/>
      <c r="L582" s="177"/>
      <c r="M582" s="183"/>
      <c r="N582" s="184"/>
      <c r="O582" s="184"/>
      <c r="P582" s="184"/>
      <c r="Q582" s="184"/>
      <c r="R582" s="184"/>
      <c r="S582" s="184"/>
      <c r="T582" s="185"/>
      <c r="AT582" s="179" t="s">
        <v>548</v>
      </c>
      <c r="AU582" s="179" t="s">
        <v>91</v>
      </c>
      <c r="AV582" s="13" t="s">
        <v>91</v>
      </c>
      <c r="AW582" s="13" t="s">
        <v>30</v>
      </c>
      <c r="AX582" s="13" t="s">
        <v>75</v>
      </c>
      <c r="AY582" s="179" t="s">
        <v>203</v>
      </c>
    </row>
    <row r="583" spans="1:65" s="15" customFormat="1">
      <c r="B583" s="194"/>
      <c r="D583" s="178" t="s">
        <v>548</v>
      </c>
      <c r="E583" s="195" t="s">
        <v>1</v>
      </c>
      <c r="F583" s="196" t="s">
        <v>2952</v>
      </c>
      <c r="H583" s="195" t="s">
        <v>1</v>
      </c>
      <c r="I583" s="197"/>
      <c r="L583" s="194"/>
      <c r="M583" s="198"/>
      <c r="N583" s="199"/>
      <c r="O583" s="199"/>
      <c r="P583" s="199"/>
      <c r="Q583" s="199"/>
      <c r="R583" s="199"/>
      <c r="S583" s="199"/>
      <c r="T583" s="200"/>
      <c r="AT583" s="195" t="s">
        <v>548</v>
      </c>
      <c r="AU583" s="195" t="s">
        <v>91</v>
      </c>
      <c r="AV583" s="15" t="s">
        <v>83</v>
      </c>
      <c r="AW583" s="15" t="s">
        <v>30</v>
      </c>
      <c r="AX583" s="15" t="s">
        <v>75</v>
      </c>
      <c r="AY583" s="195" t="s">
        <v>203</v>
      </c>
    </row>
    <row r="584" spans="1:65" s="14" customFormat="1">
      <c r="B584" s="186"/>
      <c r="D584" s="178" t="s">
        <v>548</v>
      </c>
      <c r="E584" s="187" t="s">
        <v>1</v>
      </c>
      <c r="F584" s="188" t="s">
        <v>550</v>
      </c>
      <c r="H584" s="189">
        <v>2</v>
      </c>
      <c r="I584" s="190"/>
      <c r="L584" s="186"/>
      <c r="M584" s="223"/>
      <c r="N584" s="224"/>
      <c r="O584" s="224"/>
      <c r="P584" s="224"/>
      <c r="Q584" s="224"/>
      <c r="R584" s="224"/>
      <c r="S584" s="224"/>
      <c r="T584" s="225"/>
      <c r="AT584" s="187" t="s">
        <v>548</v>
      </c>
      <c r="AU584" s="187" t="s">
        <v>91</v>
      </c>
      <c r="AV584" s="14" t="s">
        <v>208</v>
      </c>
      <c r="AW584" s="14" t="s">
        <v>30</v>
      </c>
      <c r="AX584" s="14" t="s">
        <v>83</v>
      </c>
      <c r="AY584" s="187" t="s">
        <v>203</v>
      </c>
    </row>
    <row r="585" spans="1:65" s="2" customFormat="1" ht="6.95" customHeight="1">
      <c r="A585" s="33"/>
      <c r="B585" s="51"/>
      <c r="C585" s="52"/>
      <c r="D585" s="52"/>
      <c r="E585" s="52"/>
      <c r="F585" s="52"/>
      <c r="G585" s="52"/>
      <c r="H585" s="52"/>
      <c r="I585" s="52"/>
      <c r="J585" s="52"/>
      <c r="K585" s="52"/>
      <c r="L585" s="34"/>
      <c r="M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</row>
  </sheetData>
  <autoFilter ref="C132:K584" xr:uid="{00000000-0009-0000-0000-00000A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43"/>
  <sheetViews>
    <sheetView showGridLines="0" topLeftCell="A227" workbookViewId="0">
      <selection activeCell="F222" sqref="F2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125</v>
      </c>
      <c r="AZ2" s="176" t="s">
        <v>2953</v>
      </c>
      <c r="BA2" s="176" t="s">
        <v>2954</v>
      </c>
      <c r="BB2" s="176" t="s">
        <v>221</v>
      </c>
      <c r="BC2" s="176" t="s">
        <v>2955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5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30" customHeight="1">
      <c r="A9" s="33"/>
      <c r="B9" s="34"/>
      <c r="C9" s="33"/>
      <c r="D9" s="33"/>
      <c r="E9" s="238" t="s">
        <v>2956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2065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ROUND((SUM(BE124:BE242)),  2)</f>
        <v>0</v>
      </c>
      <c r="G33" s="109"/>
      <c r="H33" s="109"/>
      <c r="I33" s="110">
        <v>0.2</v>
      </c>
      <c r="J33" s="108">
        <f>ROUND(((SUM(BE124:BE242))*I33),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ROUND((SUM(BF124:BF242)),  2)</f>
        <v>0</v>
      </c>
      <c r="G34" s="109"/>
      <c r="H34" s="109"/>
      <c r="I34" s="110">
        <v>0.2</v>
      </c>
      <c r="J34" s="108">
        <f>ROUND(((SUM(BF124:BF242))*I34),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ROUND((SUM(BG124:BG242)),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ROUND((SUM(BH124:BH242)),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ROUND((SUM(BI124:BI242)),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38" t="str">
        <f>E9</f>
        <v xml:space="preserve">SO08 - SO08 REKONŠTRUKCIA ZÁBRADLIA A VÝCHODNÉHO PORTÁLU  PREKRYTIA TRNÁVKY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K.Šinská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535</v>
      </c>
      <c r="E97" s="126"/>
      <c r="F97" s="126"/>
      <c r="G97" s="126"/>
      <c r="H97" s="126"/>
      <c r="I97" s="126"/>
      <c r="J97" s="127">
        <f>J125</f>
        <v>0</v>
      </c>
      <c r="L97" s="124"/>
    </row>
    <row r="98" spans="1:31" s="10" customFormat="1" ht="19.899999999999999" customHeight="1">
      <c r="B98" s="128"/>
      <c r="D98" s="129" t="s">
        <v>768</v>
      </c>
      <c r="E98" s="130"/>
      <c r="F98" s="130"/>
      <c r="G98" s="130"/>
      <c r="H98" s="130"/>
      <c r="I98" s="130"/>
      <c r="J98" s="131">
        <f>J126</f>
        <v>0</v>
      </c>
      <c r="L98" s="128"/>
    </row>
    <row r="99" spans="1:31" s="10" customFormat="1" ht="19.899999999999999" customHeight="1">
      <c r="B99" s="128"/>
      <c r="D99" s="129" t="s">
        <v>1782</v>
      </c>
      <c r="E99" s="130"/>
      <c r="F99" s="130"/>
      <c r="G99" s="130"/>
      <c r="H99" s="130"/>
      <c r="I99" s="130"/>
      <c r="J99" s="131">
        <f>J171</f>
        <v>0</v>
      </c>
      <c r="L99" s="128"/>
    </row>
    <row r="100" spans="1:31" s="10" customFormat="1" ht="19.899999999999999" customHeight="1">
      <c r="B100" s="128"/>
      <c r="D100" s="129" t="s">
        <v>539</v>
      </c>
      <c r="E100" s="130"/>
      <c r="F100" s="130"/>
      <c r="G100" s="130"/>
      <c r="H100" s="130"/>
      <c r="I100" s="130"/>
      <c r="J100" s="131">
        <f>J215</f>
        <v>0</v>
      </c>
      <c r="L100" s="128"/>
    </row>
    <row r="101" spans="1:31" s="10" customFormat="1" ht="19.899999999999999" customHeight="1">
      <c r="B101" s="128"/>
      <c r="D101" s="129" t="s">
        <v>789</v>
      </c>
      <c r="E101" s="130"/>
      <c r="F101" s="130"/>
      <c r="G101" s="130"/>
      <c r="H101" s="130"/>
      <c r="I101" s="130"/>
      <c r="J101" s="131">
        <f>J221</f>
        <v>0</v>
      </c>
      <c r="L101" s="128"/>
    </row>
    <row r="102" spans="1:31" s="9" customFormat="1" ht="24.95" customHeight="1">
      <c r="B102" s="124"/>
      <c r="D102" s="125" t="s">
        <v>2069</v>
      </c>
      <c r="E102" s="126"/>
      <c r="F102" s="126"/>
      <c r="G102" s="126"/>
      <c r="H102" s="126"/>
      <c r="I102" s="126"/>
      <c r="J102" s="127">
        <f>J224</f>
        <v>0</v>
      </c>
      <c r="L102" s="124"/>
    </row>
    <row r="103" spans="1:31" s="10" customFormat="1" ht="19.899999999999999" customHeight="1">
      <c r="B103" s="128"/>
      <c r="D103" s="129" t="s">
        <v>2560</v>
      </c>
      <c r="E103" s="130"/>
      <c r="F103" s="130"/>
      <c r="G103" s="130"/>
      <c r="H103" s="130"/>
      <c r="I103" s="130"/>
      <c r="J103" s="131">
        <f>J225</f>
        <v>0</v>
      </c>
      <c r="L103" s="128"/>
    </row>
    <row r="104" spans="1:31" s="10" customFormat="1" ht="19.899999999999999" customHeight="1">
      <c r="B104" s="128"/>
      <c r="D104" s="129" t="s">
        <v>2957</v>
      </c>
      <c r="E104" s="130"/>
      <c r="F104" s="130"/>
      <c r="G104" s="130"/>
      <c r="H104" s="130"/>
      <c r="I104" s="130"/>
      <c r="J104" s="131">
        <f>J237</f>
        <v>0</v>
      </c>
      <c r="L104" s="128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189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14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78" t="str">
        <f>E7</f>
        <v>OBNOVA NÁMESTIA SNP 31.3.2022</v>
      </c>
      <c r="F114" s="279"/>
      <c r="G114" s="279"/>
      <c r="H114" s="279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166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30" customHeight="1">
      <c r="A116" s="33"/>
      <c r="B116" s="34"/>
      <c r="C116" s="33"/>
      <c r="D116" s="33"/>
      <c r="E116" s="238" t="str">
        <f>E9</f>
        <v xml:space="preserve">SO08 - SO08 REKONŠTRUKCIA ZÁBRADLIA A VÝCHODNÉHO PORTÁLU  PREKRYTIA TRNÁVKY </v>
      </c>
      <c r="F116" s="277"/>
      <c r="G116" s="277"/>
      <c r="H116" s="27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18</v>
      </c>
      <c r="D118" s="33"/>
      <c r="E118" s="33"/>
      <c r="F118" s="26" t="str">
        <f>F12</f>
        <v>Námestie SNP, Trnava</v>
      </c>
      <c r="G118" s="33"/>
      <c r="H118" s="33"/>
      <c r="I118" s="28" t="s">
        <v>20</v>
      </c>
      <c r="J118" s="59" t="str">
        <f>IF(J12="","",J12)</f>
        <v>31. 3. 2022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.15" customHeight="1">
      <c r="A120" s="33"/>
      <c r="B120" s="34"/>
      <c r="C120" s="28" t="s">
        <v>22</v>
      </c>
      <c r="D120" s="33"/>
      <c r="E120" s="33"/>
      <c r="F120" s="26" t="str">
        <f>E15</f>
        <v>MESTO TRNAVA, Hlavná č.1,91771 TRNAVA</v>
      </c>
      <c r="G120" s="33"/>
      <c r="H120" s="33"/>
      <c r="I120" s="28" t="s">
        <v>28</v>
      </c>
      <c r="J120" s="31" t="str">
        <f>E21</f>
        <v>ATELIER DV, s.r.o.Ing.Arch.P.ĎURKO a kol.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26</v>
      </c>
      <c r="D121" s="33"/>
      <c r="E121" s="33"/>
      <c r="F121" s="26" t="str">
        <f>IF(E18="","",E18)</f>
        <v>Vyplň údaj</v>
      </c>
      <c r="G121" s="33"/>
      <c r="H121" s="33"/>
      <c r="I121" s="28" t="s">
        <v>31</v>
      </c>
      <c r="J121" s="31" t="str">
        <f>E24</f>
        <v>K.Šinská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32"/>
      <c r="B123" s="133"/>
      <c r="C123" s="134" t="s">
        <v>190</v>
      </c>
      <c r="D123" s="135" t="s">
        <v>60</v>
      </c>
      <c r="E123" s="135" t="s">
        <v>56</v>
      </c>
      <c r="F123" s="135" t="s">
        <v>57</v>
      </c>
      <c r="G123" s="135" t="s">
        <v>191</v>
      </c>
      <c r="H123" s="135" t="s">
        <v>192</v>
      </c>
      <c r="I123" s="135" t="s">
        <v>193</v>
      </c>
      <c r="J123" s="136" t="s">
        <v>171</v>
      </c>
      <c r="K123" s="137" t="s">
        <v>194</v>
      </c>
      <c r="L123" s="138"/>
      <c r="M123" s="66" t="s">
        <v>1</v>
      </c>
      <c r="N123" s="67" t="s">
        <v>39</v>
      </c>
      <c r="O123" s="67" t="s">
        <v>195</v>
      </c>
      <c r="P123" s="67" t="s">
        <v>196</v>
      </c>
      <c r="Q123" s="67" t="s">
        <v>197</v>
      </c>
      <c r="R123" s="67" t="s">
        <v>198</v>
      </c>
      <c r="S123" s="67" t="s">
        <v>199</v>
      </c>
      <c r="T123" s="68" t="s">
        <v>200</v>
      </c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</row>
    <row r="124" spans="1:65" s="2" customFormat="1" ht="22.9" customHeight="1">
      <c r="A124" s="33"/>
      <c r="B124" s="34"/>
      <c r="C124" s="73" t="s">
        <v>172</v>
      </c>
      <c r="D124" s="33"/>
      <c r="E124" s="33"/>
      <c r="F124" s="33"/>
      <c r="G124" s="33"/>
      <c r="H124" s="33"/>
      <c r="I124" s="33"/>
      <c r="J124" s="139">
        <f>BK124</f>
        <v>0</v>
      </c>
      <c r="K124" s="33"/>
      <c r="L124" s="34"/>
      <c r="M124" s="69"/>
      <c r="N124" s="60"/>
      <c r="O124" s="70"/>
      <c r="P124" s="140">
        <f>P125+P224</f>
        <v>0</v>
      </c>
      <c r="Q124" s="70"/>
      <c r="R124" s="140">
        <f>R125+R224</f>
        <v>36.281407319999992</v>
      </c>
      <c r="S124" s="70"/>
      <c r="T124" s="141">
        <f>T125+T224</f>
        <v>9.2179099999999998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173</v>
      </c>
      <c r="BK124" s="142">
        <f>BK125+BK224</f>
        <v>0</v>
      </c>
    </row>
    <row r="125" spans="1:65" s="12" customFormat="1" ht="25.9" customHeight="1">
      <c r="B125" s="143"/>
      <c r="D125" s="144" t="s">
        <v>74</v>
      </c>
      <c r="E125" s="145" t="s">
        <v>541</v>
      </c>
      <c r="F125" s="145" t="s">
        <v>542</v>
      </c>
      <c r="I125" s="146"/>
      <c r="J125" s="147">
        <f>BK125</f>
        <v>0</v>
      </c>
      <c r="L125" s="143"/>
      <c r="M125" s="148"/>
      <c r="N125" s="149"/>
      <c r="O125" s="149"/>
      <c r="P125" s="150">
        <f>P126+P171+P215+P221</f>
        <v>0</v>
      </c>
      <c r="Q125" s="149"/>
      <c r="R125" s="150">
        <f>R126+R171+R215+R221</f>
        <v>36.263907319999994</v>
      </c>
      <c r="S125" s="149"/>
      <c r="T125" s="151">
        <f>T126+T171+T215+T221</f>
        <v>9.2179099999999998</v>
      </c>
      <c r="AR125" s="144" t="s">
        <v>83</v>
      </c>
      <c r="AT125" s="152" t="s">
        <v>74</v>
      </c>
      <c r="AU125" s="152" t="s">
        <v>75</v>
      </c>
      <c r="AY125" s="144" t="s">
        <v>203</v>
      </c>
      <c r="BK125" s="153">
        <f>BK126+BK171+BK215+BK221</f>
        <v>0</v>
      </c>
    </row>
    <row r="126" spans="1:65" s="12" customFormat="1" ht="22.9" customHeight="1">
      <c r="B126" s="143"/>
      <c r="D126" s="144" t="s">
        <v>74</v>
      </c>
      <c r="E126" s="169" t="s">
        <v>215</v>
      </c>
      <c r="F126" s="169" t="s">
        <v>832</v>
      </c>
      <c r="I126" s="146"/>
      <c r="J126" s="170">
        <f>BK126</f>
        <v>0</v>
      </c>
      <c r="L126" s="143"/>
      <c r="M126" s="148"/>
      <c r="N126" s="149"/>
      <c r="O126" s="149"/>
      <c r="P126" s="150">
        <f>SUM(P127:P170)</f>
        <v>0</v>
      </c>
      <c r="Q126" s="149"/>
      <c r="R126" s="150">
        <f>SUM(R127:R170)</f>
        <v>36.102503119999994</v>
      </c>
      <c r="S126" s="149"/>
      <c r="T126" s="151">
        <f>SUM(T127:T170)</f>
        <v>0</v>
      </c>
      <c r="AR126" s="144" t="s">
        <v>83</v>
      </c>
      <c r="AT126" s="152" t="s">
        <v>74</v>
      </c>
      <c r="AU126" s="152" t="s">
        <v>83</v>
      </c>
      <c r="AY126" s="144" t="s">
        <v>203</v>
      </c>
      <c r="BK126" s="153">
        <f>SUM(BK127:BK170)</f>
        <v>0</v>
      </c>
    </row>
    <row r="127" spans="1:65" s="2" customFormat="1" ht="37.9" customHeight="1">
      <c r="A127" s="33"/>
      <c r="B127" s="154"/>
      <c r="C127" s="155" t="s">
        <v>83</v>
      </c>
      <c r="D127" s="155" t="s">
        <v>204</v>
      </c>
      <c r="E127" s="156" t="s">
        <v>2958</v>
      </c>
      <c r="F127" s="157" t="s">
        <v>2959</v>
      </c>
      <c r="G127" s="158" t="s">
        <v>213</v>
      </c>
      <c r="H127" s="159">
        <v>15.071999999999999</v>
      </c>
      <c r="I127" s="160"/>
      <c r="J127" s="161">
        <f>ROUND(I127*H127,2)</f>
        <v>0</v>
      </c>
      <c r="K127" s="162"/>
      <c r="L127" s="34"/>
      <c r="M127" s="163" t="s">
        <v>1</v>
      </c>
      <c r="N127" s="164" t="s">
        <v>41</v>
      </c>
      <c r="O127" s="62"/>
      <c r="P127" s="165">
        <f>O127*H127</f>
        <v>0</v>
      </c>
      <c r="Q127" s="165">
        <v>2.3387199999999999</v>
      </c>
      <c r="R127" s="165">
        <f>Q127*H127</f>
        <v>35.249187839999998</v>
      </c>
      <c r="S127" s="165">
        <v>0</v>
      </c>
      <c r="T127" s="166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208</v>
      </c>
      <c r="AT127" s="167" t="s">
        <v>204</v>
      </c>
      <c r="AU127" s="167" t="s">
        <v>91</v>
      </c>
      <c r="AY127" s="18" t="s">
        <v>203</v>
      </c>
      <c r="BE127" s="168">
        <f>IF(N127="základná",J127,0)</f>
        <v>0</v>
      </c>
      <c r="BF127" s="168">
        <f>IF(N127="znížená",J127,0)</f>
        <v>0</v>
      </c>
      <c r="BG127" s="168">
        <f>IF(N127="zákl. prenesená",J127,0)</f>
        <v>0</v>
      </c>
      <c r="BH127" s="168">
        <f>IF(N127="zníž. prenesená",J127,0)</f>
        <v>0</v>
      </c>
      <c r="BI127" s="168">
        <f>IF(N127="nulová",J127,0)</f>
        <v>0</v>
      </c>
      <c r="BJ127" s="18" t="s">
        <v>91</v>
      </c>
      <c r="BK127" s="168">
        <f>ROUND(I127*H127,2)</f>
        <v>0</v>
      </c>
      <c r="BL127" s="18" t="s">
        <v>208</v>
      </c>
      <c r="BM127" s="167" t="s">
        <v>2960</v>
      </c>
    </row>
    <row r="128" spans="1:65" s="15" customFormat="1">
      <c r="B128" s="194"/>
      <c r="D128" s="178" t="s">
        <v>548</v>
      </c>
      <c r="E128" s="195" t="s">
        <v>1</v>
      </c>
      <c r="F128" s="196" t="s">
        <v>2961</v>
      </c>
      <c r="H128" s="195" t="s">
        <v>1</v>
      </c>
      <c r="I128" s="197"/>
      <c r="L128" s="194"/>
      <c r="M128" s="198"/>
      <c r="N128" s="199"/>
      <c r="O128" s="199"/>
      <c r="P128" s="199"/>
      <c r="Q128" s="199"/>
      <c r="R128" s="199"/>
      <c r="S128" s="199"/>
      <c r="T128" s="200"/>
      <c r="AT128" s="195" t="s">
        <v>548</v>
      </c>
      <c r="AU128" s="195" t="s">
        <v>91</v>
      </c>
      <c r="AV128" s="15" t="s">
        <v>83</v>
      </c>
      <c r="AW128" s="15" t="s">
        <v>30</v>
      </c>
      <c r="AX128" s="15" t="s">
        <v>75</v>
      </c>
      <c r="AY128" s="195" t="s">
        <v>203</v>
      </c>
    </row>
    <row r="129" spans="1:65" s="15" customFormat="1">
      <c r="B129" s="194"/>
      <c r="D129" s="178" t="s">
        <v>548</v>
      </c>
      <c r="E129" s="195" t="s">
        <v>1</v>
      </c>
      <c r="F129" s="196" t="s">
        <v>2962</v>
      </c>
      <c r="H129" s="195" t="s">
        <v>1</v>
      </c>
      <c r="I129" s="197"/>
      <c r="L129" s="194"/>
      <c r="M129" s="198"/>
      <c r="N129" s="199"/>
      <c r="O129" s="199"/>
      <c r="P129" s="199"/>
      <c r="Q129" s="199"/>
      <c r="R129" s="199"/>
      <c r="S129" s="199"/>
      <c r="T129" s="200"/>
      <c r="AT129" s="195" t="s">
        <v>548</v>
      </c>
      <c r="AU129" s="195" t="s">
        <v>91</v>
      </c>
      <c r="AV129" s="15" t="s">
        <v>83</v>
      </c>
      <c r="AW129" s="15" t="s">
        <v>30</v>
      </c>
      <c r="AX129" s="15" t="s">
        <v>75</v>
      </c>
      <c r="AY129" s="195" t="s">
        <v>203</v>
      </c>
    </row>
    <row r="130" spans="1:65" s="13" customFormat="1">
      <c r="B130" s="177"/>
      <c r="D130" s="178" t="s">
        <v>548</v>
      </c>
      <c r="E130" s="179" t="s">
        <v>1</v>
      </c>
      <c r="F130" s="180" t="s">
        <v>2963</v>
      </c>
      <c r="H130" s="181">
        <v>0.72</v>
      </c>
      <c r="I130" s="182"/>
      <c r="L130" s="177"/>
      <c r="M130" s="183"/>
      <c r="N130" s="184"/>
      <c r="O130" s="184"/>
      <c r="P130" s="184"/>
      <c r="Q130" s="184"/>
      <c r="R130" s="184"/>
      <c r="S130" s="184"/>
      <c r="T130" s="185"/>
      <c r="AT130" s="179" t="s">
        <v>548</v>
      </c>
      <c r="AU130" s="179" t="s">
        <v>91</v>
      </c>
      <c r="AV130" s="13" t="s">
        <v>91</v>
      </c>
      <c r="AW130" s="13" t="s">
        <v>30</v>
      </c>
      <c r="AX130" s="13" t="s">
        <v>75</v>
      </c>
      <c r="AY130" s="179" t="s">
        <v>203</v>
      </c>
    </row>
    <row r="131" spans="1:65" s="15" customFormat="1">
      <c r="B131" s="194"/>
      <c r="D131" s="178" t="s">
        <v>548</v>
      </c>
      <c r="E131" s="195" t="s">
        <v>1</v>
      </c>
      <c r="F131" s="196" t="s">
        <v>2964</v>
      </c>
      <c r="H131" s="195" t="s">
        <v>1</v>
      </c>
      <c r="I131" s="197"/>
      <c r="L131" s="194"/>
      <c r="M131" s="198"/>
      <c r="N131" s="199"/>
      <c r="O131" s="199"/>
      <c r="P131" s="199"/>
      <c r="Q131" s="199"/>
      <c r="R131" s="199"/>
      <c r="S131" s="199"/>
      <c r="T131" s="200"/>
      <c r="AT131" s="195" t="s">
        <v>548</v>
      </c>
      <c r="AU131" s="195" t="s">
        <v>91</v>
      </c>
      <c r="AV131" s="15" t="s">
        <v>83</v>
      </c>
      <c r="AW131" s="15" t="s">
        <v>30</v>
      </c>
      <c r="AX131" s="15" t="s">
        <v>75</v>
      </c>
      <c r="AY131" s="195" t="s">
        <v>203</v>
      </c>
    </row>
    <row r="132" spans="1:65" s="13" customFormat="1">
      <c r="B132" s="177"/>
      <c r="D132" s="178" t="s">
        <v>548</v>
      </c>
      <c r="E132" s="179" t="s">
        <v>1</v>
      </c>
      <c r="F132" s="180" t="s">
        <v>2965</v>
      </c>
      <c r="H132" s="181">
        <v>0.96699999999999997</v>
      </c>
      <c r="I132" s="182"/>
      <c r="L132" s="177"/>
      <c r="M132" s="183"/>
      <c r="N132" s="184"/>
      <c r="O132" s="184"/>
      <c r="P132" s="184"/>
      <c r="Q132" s="184"/>
      <c r="R132" s="184"/>
      <c r="S132" s="184"/>
      <c r="T132" s="185"/>
      <c r="AT132" s="179" t="s">
        <v>548</v>
      </c>
      <c r="AU132" s="179" t="s">
        <v>91</v>
      </c>
      <c r="AV132" s="13" t="s">
        <v>91</v>
      </c>
      <c r="AW132" s="13" t="s">
        <v>30</v>
      </c>
      <c r="AX132" s="13" t="s">
        <v>75</v>
      </c>
      <c r="AY132" s="179" t="s">
        <v>203</v>
      </c>
    </row>
    <row r="133" spans="1:65" s="13" customFormat="1">
      <c r="B133" s="177"/>
      <c r="D133" s="178" t="s">
        <v>548</v>
      </c>
      <c r="E133" s="179" t="s">
        <v>1</v>
      </c>
      <c r="F133" s="180" t="s">
        <v>2966</v>
      </c>
      <c r="H133" s="181">
        <v>7.8E-2</v>
      </c>
      <c r="I133" s="182"/>
      <c r="L133" s="177"/>
      <c r="M133" s="183"/>
      <c r="N133" s="184"/>
      <c r="O133" s="184"/>
      <c r="P133" s="184"/>
      <c r="Q133" s="184"/>
      <c r="R133" s="184"/>
      <c r="S133" s="184"/>
      <c r="T133" s="185"/>
      <c r="AT133" s="179" t="s">
        <v>548</v>
      </c>
      <c r="AU133" s="179" t="s">
        <v>91</v>
      </c>
      <c r="AV133" s="13" t="s">
        <v>91</v>
      </c>
      <c r="AW133" s="13" t="s">
        <v>30</v>
      </c>
      <c r="AX133" s="13" t="s">
        <v>75</v>
      </c>
      <c r="AY133" s="179" t="s">
        <v>203</v>
      </c>
    </row>
    <row r="134" spans="1:65" s="16" customFormat="1">
      <c r="B134" s="201"/>
      <c r="D134" s="178" t="s">
        <v>548</v>
      </c>
      <c r="E134" s="202" t="s">
        <v>1</v>
      </c>
      <c r="F134" s="203" t="s">
        <v>2967</v>
      </c>
      <c r="H134" s="204">
        <v>1.7649999999999999</v>
      </c>
      <c r="I134" s="205"/>
      <c r="L134" s="201"/>
      <c r="M134" s="206"/>
      <c r="N134" s="207"/>
      <c r="O134" s="207"/>
      <c r="P134" s="207"/>
      <c r="Q134" s="207"/>
      <c r="R134" s="207"/>
      <c r="S134" s="207"/>
      <c r="T134" s="208"/>
      <c r="AT134" s="202" t="s">
        <v>548</v>
      </c>
      <c r="AU134" s="202" t="s">
        <v>91</v>
      </c>
      <c r="AV134" s="16" t="s">
        <v>215</v>
      </c>
      <c r="AW134" s="16" t="s">
        <v>30</v>
      </c>
      <c r="AX134" s="16" t="s">
        <v>75</v>
      </c>
      <c r="AY134" s="202" t="s">
        <v>203</v>
      </c>
    </row>
    <row r="135" spans="1:65" s="15" customFormat="1">
      <c r="B135" s="194"/>
      <c r="D135" s="178" t="s">
        <v>548</v>
      </c>
      <c r="E135" s="195" t="s">
        <v>1</v>
      </c>
      <c r="F135" s="196" t="s">
        <v>2719</v>
      </c>
      <c r="H135" s="195" t="s">
        <v>1</v>
      </c>
      <c r="I135" s="197"/>
      <c r="L135" s="194"/>
      <c r="M135" s="198"/>
      <c r="N135" s="199"/>
      <c r="O135" s="199"/>
      <c r="P135" s="199"/>
      <c r="Q135" s="199"/>
      <c r="R135" s="199"/>
      <c r="S135" s="199"/>
      <c r="T135" s="200"/>
      <c r="AT135" s="195" t="s">
        <v>548</v>
      </c>
      <c r="AU135" s="195" t="s">
        <v>91</v>
      </c>
      <c r="AV135" s="15" t="s">
        <v>83</v>
      </c>
      <c r="AW135" s="15" t="s">
        <v>30</v>
      </c>
      <c r="AX135" s="15" t="s">
        <v>75</v>
      </c>
      <c r="AY135" s="195" t="s">
        <v>203</v>
      </c>
    </row>
    <row r="136" spans="1:65" s="13" customFormat="1">
      <c r="B136" s="177"/>
      <c r="D136" s="178" t="s">
        <v>548</v>
      </c>
      <c r="E136" s="179" t="s">
        <v>1</v>
      </c>
      <c r="F136" s="180" t="s">
        <v>2968</v>
      </c>
      <c r="H136" s="181">
        <v>1.286</v>
      </c>
      <c r="I136" s="182"/>
      <c r="L136" s="177"/>
      <c r="M136" s="183"/>
      <c r="N136" s="184"/>
      <c r="O136" s="184"/>
      <c r="P136" s="184"/>
      <c r="Q136" s="184"/>
      <c r="R136" s="184"/>
      <c r="S136" s="184"/>
      <c r="T136" s="185"/>
      <c r="AT136" s="179" t="s">
        <v>548</v>
      </c>
      <c r="AU136" s="179" t="s">
        <v>91</v>
      </c>
      <c r="AV136" s="13" t="s">
        <v>91</v>
      </c>
      <c r="AW136" s="13" t="s">
        <v>30</v>
      </c>
      <c r="AX136" s="13" t="s">
        <v>75</v>
      </c>
      <c r="AY136" s="179" t="s">
        <v>203</v>
      </c>
    </row>
    <row r="137" spans="1:65" s="15" customFormat="1">
      <c r="B137" s="194"/>
      <c r="D137" s="178" t="s">
        <v>548</v>
      </c>
      <c r="E137" s="195" t="s">
        <v>1</v>
      </c>
      <c r="F137" s="196" t="s">
        <v>2969</v>
      </c>
      <c r="H137" s="195" t="s">
        <v>1</v>
      </c>
      <c r="I137" s="197"/>
      <c r="L137" s="194"/>
      <c r="M137" s="198"/>
      <c r="N137" s="199"/>
      <c r="O137" s="199"/>
      <c r="P137" s="199"/>
      <c r="Q137" s="199"/>
      <c r="R137" s="199"/>
      <c r="S137" s="199"/>
      <c r="T137" s="200"/>
      <c r="AT137" s="195" t="s">
        <v>548</v>
      </c>
      <c r="AU137" s="195" t="s">
        <v>91</v>
      </c>
      <c r="AV137" s="15" t="s">
        <v>83</v>
      </c>
      <c r="AW137" s="15" t="s">
        <v>30</v>
      </c>
      <c r="AX137" s="15" t="s">
        <v>75</v>
      </c>
      <c r="AY137" s="195" t="s">
        <v>203</v>
      </c>
    </row>
    <row r="138" spans="1:65" s="13" customFormat="1">
      <c r="B138" s="177"/>
      <c r="D138" s="178" t="s">
        <v>548</v>
      </c>
      <c r="E138" s="179" t="s">
        <v>1</v>
      </c>
      <c r="F138" s="180" t="s">
        <v>2970</v>
      </c>
      <c r="H138" s="181">
        <v>11.513</v>
      </c>
      <c r="I138" s="182"/>
      <c r="L138" s="177"/>
      <c r="M138" s="183"/>
      <c r="N138" s="184"/>
      <c r="O138" s="184"/>
      <c r="P138" s="184"/>
      <c r="Q138" s="184"/>
      <c r="R138" s="184"/>
      <c r="S138" s="184"/>
      <c r="T138" s="185"/>
      <c r="AT138" s="179" t="s">
        <v>548</v>
      </c>
      <c r="AU138" s="179" t="s">
        <v>91</v>
      </c>
      <c r="AV138" s="13" t="s">
        <v>91</v>
      </c>
      <c r="AW138" s="13" t="s">
        <v>30</v>
      </c>
      <c r="AX138" s="13" t="s">
        <v>75</v>
      </c>
      <c r="AY138" s="179" t="s">
        <v>203</v>
      </c>
    </row>
    <row r="139" spans="1:65" s="13" customFormat="1">
      <c r="B139" s="177"/>
      <c r="D139" s="178" t="s">
        <v>548</v>
      </c>
      <c r="E139" s="179" t="s">
        <v>1</v>
      </c>
      <c r="F139" s="180" t="s">
        <v>2971</v>
      </c>
      <c r="H139" s="181">
        <v>0.71799999999999997</v>
      </c>
      <c r="I139" s="182"/>
      <c r="L139" s="177"/>
      <c r="M139" s="183"/>
      <c r="N139" s="184"/>
      <c r="O139" s="184"/>
      <c r="P139" s="184"/>
      <c r="Q139" s="184"/>
      <c r="R139" s="184"/>
      <c r="S139" s="184"/>
      <c r="T139" s="185"/>
      <c r="AT139" s="179" t="s">
        <v>548</v>
      </c>
      <c r="AU139" s="179" t="s">
        <v>91</v>
      </c>
      <c r="AV139" s="13" t="s">
        <v>91</v>
      </c>
      <c r="AW139" s="13" t="s">
        <v>30</v>
      </c>
      <c r="AX139" s="13" t="s">
        <v>75</v>
      </c>
      <c r="AY139" s="179" t="s">
        <v>203</v>
      </c>
    </row>
    <row r="140" spans="1:65" s="13" customFormat="1">
      <c r="B140" s="177"/>
      <c r="D140" s="178" t="s">
        <v>548</v>
      </c>
      <c r="E140" s="179" t="s">
        <v>1</v>
      </c>
      <c r="F140" s="180" t="s">
        <v>2966</v>
      </c>
      <c r="H140" s="181">
        <v>7.8E-2</v>
      </c>
      <c r="I140" s="182"/>
      <c r="L140" s="177"/>
      <c r="M140" s="183"/>
      <c r="N140" s="184"/>
      <c r="O140" s="184"/>
      <c r="P140" s="184"/>
      <c r="Q140" s="184"/>
      <c r="R140" s="184"/>
      <c r="S140" s="184"/>
      <c r="T140" s="185"/>
      <c r="AT140" s="179" t="s">
        <v>548</v>
      </c>
      <c r="AU140" s="179" t="s">
        <v>91</v>
      </c>
      <c r="AV140" s="13" t="s">
        <v>91</v>
      </c>
      <c r="AW140" s="13" t="s">
        <v>30</v>
      </c>
      <c r="AX140" s="13" t="s">
        <v>75</v>
      </c>
      <c r="AY140" s="179" t="s">
        <v>203</v>
      </c>
    </row>
    <row r="141" spans="1:65" s="13" customFormat="1">
      <c r="B141" s="177"/>
      <c r="D141" s="178" t="s">
        <v>548</v>
      </c>
      <c r="E141" s="179" t="s">
        <v>1</v>
      </c>
      <c r="F141" s="180" t="s">
        <v>2972</v>
      </c>
      <c r="H141" s="181">
        <v>-0.28799999999999998</v>
      </c>
      <c r="I141" s="182"/>
      <c r="L141" s="177"/>
      <c r="M141" s="183"/>
      <c r="N141" s="184"/>
      <c r="O141" s="184"/>
      <c r="P141" s="184"/>
      <c r="Q141" s="184"/>
      <c r="R141" s="184"/>
      <c r="S141" s="184"/>
      <c r="T141" s="185"/>
      <c r="AT141" s="179" t="s">
        <v>548</v>
      </c>
      <c r="AU141" s="179" t="s">
        <v>91</v>
      </c>
      <c r="AV141" s="13" t="s">
        <v>91</v>
      </c>
      <c r="AW141" s="13" t="s">
        <v>30</v>
      </c>
      <c r="AX141" s="13" t="s">
        <v>75</v>
      </c>
      <c r="AY141" s="179" t="s">
        <v>203</v>
      </c>
    </row>
    <row r="142" spans="1:65" s="16" customFormat="1">
      <c r="B142" s="201"/>
      <c r="D142" s="178" t="s">
        <v>548</v>
      </c>
      <c r="E142" s="202" t="s">
        <v>1</v>
      </c>
      <c r="F142" s="203" t="s">
        <v>2973</v>
      </c>
      <c r="H142" s="204">
        <v>13.307</v>
      </c>
      <c r="I142" s="205"/>
      <c r="L142" s="201"/>
      <c r="M142" s="206"/>
      <c r="N142" s="207"/>
      <c r="O142" s="207"/>
      <c r="P142" s="207"/>
      <c r="Q142" s="207"/>
      <c r="R142" s="207"/>
      <c r="S142" s="207"/>
      <c r="T142" s="208"/>
      <c r="AT142" s="202" t="s">
        <v>548</v>
      </c>
      <c r="AU142" s="202" t="s">
        <v>91</v>
      </c>
      <c r="AV142" s="16" t="s">
        <v>215</v>
      </c>
      <c r="AW142" s="16" t="s">
        <v>30</v>
      </c>
      <c r="AX142" s="16" t="s">
        <v>75</v>
      </c>
      <c r="AY142" s="202" t="s">
        <v>203</v>
      </c>
    </row>
    <row r="143" spans="1:65" s="14" customFormat="1">
      <c r="B143" s="186"/>
      <c r="D143" s="178" t="s">
        <v>548</v>
      </c>
      <c r="E143" s="187" t="s">
        <v>1</v>
      </c>
      <c r="F143" s="188" t="s">
        <v>550</v>
      </c>
      <c r="H143" s="189">
        <v>15.071999999999999</v>
      </c>
      <c r="I143" s="190"/>
      <c r="L143" s="186"/>
      <c r="M143" s="191"/>
      <c r="N143" s="192"/>
      <c r="O143" s="192"/>
      <c r="P143" s="192"/>
      <c r="Q143" s="192"/>
      <c r="R143" s="192"/>
      <c r="S143" s="192"/>
      <c r="T143" s="193"/>
      <c r="AT143" s="187" t="s">
        <v>548</v>
      </c>
      <c r="AU143" s="187" t="s">
        <v>91</v>
      </c>
      <c r="AV143" s="14" t="s">
        <v>208</v>
      </c>
      <c r="AW143" s="14" t="s">
        <v>30</v>
      </c>
      <c r="AX143" s="14" t="s">
        <v>83</v>
      </c>
      <c r="AY143" s="187" t="s">
        <v>203</v>
      </c>
    </row>
    <row r="144" spans="1:65" s="2" customFormat="1" ht="33" customHeight="1">
      <c r="A144" s="33"/>
      <c r="B144" s="154"/>
      <c r="C144" s="155" t="s">
        <v>91</v>
      </c>
      <c r="D144" s="155" t="s">
        <v>204</v>
      </c>
      <c r="E144" s="156" t="s">
        <v>2974</v>
      </c>
      <c r="F144" s="157" t="s">
        <v>2975</v>
      </c>
      <c r="G144" s="158" t="s">
        <v>221</v>
      </c>
      <c r="H144" s="159">
        <v>32.061999999999998</v>
      </c>
      <c r="I144" s="160"/>
      <c r="J144" s="161">
        <f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>O144*H144</f>
        <v>0</v>
      </c>
      <c r="Q144" s="165">
        <v>1.6039999999999999E-2</v>
      </c>
      <c r="R144" s="165">
        <f>Q144*H144</f>
        <v>0.51427447999999987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91</v>
      </c>
      <c r="BK144" s="168">
        <f>ROUND(I144*H144,2)</f>
        <v>0</v>
      </c>
      <c r="BL144" s="18" t="s">
        <v>208</v>
      </c>
      <c r="BM144" s="167" t="s">
        <v>2976</v>
      </c>
    </row>
    <row r="145" spans="2:51" s="15" customFormat="1">
      <c r="B145" s="194"/>
      <c r="D145" s="178" t="s">
        <v>548</v>
      </c>
      <c r="E145" s="195" t="s">
        <v>1</v>
      </c>
      <c r="F145" s="196" t="s">
        <v>2961</v>
      </c>
      <c r="H145" s="195" t="s">
        <v>1</v>
      </c>
      <c r="I145" s="197"/>
      <c r="L145" s="194"/>
      <c r="M145" s="198"/>
      <c r="N145" s="199"/>
      <c r="O145" s="199"/>
      <c r="P145" s="199"/>
      <c r="Q145" s="199"/>
      <c r="R145" s="199"/>
      <c r="S145" s="199"/>
      <c r="T145" s="200"/>
      <c r="AT145" s="195" t="s">
        <v>548</v>
      </c>
      <c r="AU145" s="195" t="s">
        <v>91</v>
      </c>
      <c r="AV145" s="15" t="s">
        <v>83</v>
      </c>
      <c r="AW145" s="15" t="s">
        <v>30</v>
      </c>
      <c r="AX145" s="15" t="s">
        <v>75</v>
      </c>
      <c r="AY145" s="195" t="s">
        <v>203</v>
      </c>
    </row>
    <row r="146" spans="2:51" s="15" customFormat="1">
      <c r="B146" s="194"/>
      <c r="D146" s="178" t="s">
        <v>548</v>
      </c>
      <c r="E146" s="195" t="s">
        <v>1</v>
      </c>
      <c r="F146" s="196" t="s">
        <v>2962</v>
      </c>
      <c r="H146" s="195" t="s">
        <v>1</v>
      </c>
      <c r="I146" s="197"/>
      <c r="L146" s="194"/>
      <c r="M146" s="198"/>
      <c r="N146" s="199"/>
      <c r="O146" s="199"/>
      <c r="P146" s="199"/>
      <c r="Q146" s="199"/>
      <c r="R146" s="199"/>
      <c r="S146" s="199"/>
      <c r="T146" s="200"/>
      <c r="AT146" s="195" t="s">
        <v>548</v>
      </c>
      <c r="AU146" s="195" t="s">
        <v>91</v>
      </c>
      <c r="AV146" s="15" t="s">
        <v>83</v>
      </c>
      <c r="AW146" s="15" t="s">
        <v>30</v>
      </c>
      <c r="AX146" s="15" t="s">
        <v>75</v>
      </c>
      <c r="AY146" s="195" t="s">
        <v>203</v>
      </c>
    </row>
    <row r="147" spans="2:51" s="13" customFormat="1">
      <c r="B147" s="177"/>
      <c r="D147" s="178" t="s">
        <v>548</v>
      </c>
      <c r="E147" s="179" t="s">
        <v>1</v>
      </c>
      <c r="F147" s="180" t="s">
        <v>2977</v>
      </c>
      <c r="H147" s="181">
        <v>1.8280000000000001</v>
      </c>
      <c r="I147" s="182"/>
      <c r="L147" s="177"/>
      <c r="M147" s="183"/>
      <c r="N147" s="184"/>
      <c r="O147" s="184"/>
      <c r="P147" s="184"/>
      <c r="Q147" s="184"/>
      <c r="R147" s="184"/>
      <c r="S147" s="184"/>
      <c r="T147" s="185"/>
      <c r="AT147" s="179" t="s">
        <v>548</v>
      </c>
      <c r="AU147" s="179" t="s">
        <v>91</v>
      </c>
      <c r="AV147" s="13" t="s">
        <v>91</v>
      </c>
      <c r="AW147" s="13" t="s">
        <v>30</v>
      </c>
      <c r="AX147" s="13" t="s">
        <v>75</v>
      </c>
      <c r="AY147" s="179" t="s">
        <v>203</v>
      </c>
    </row>
    <row r="148" spans="2:51" s="15" customFormat="1">
      <c r="B148" s="194"/>
      <c r="D148" s="178" t="s">
        <v>548</v>
      </c>
      <c r="E148" s="195" t="s">
        <v>1</v>
      </c>
      <c r="F148" s="196" t="s">
        <v>2964</v>
      </c>
      <c r="H148" s="195" t="s">
        <v>1</v>
      </c>
      <c r="I148" s="197"/>
      <c r="L148" s="194"/>
      <c r="M148" s="198"/>
      <c r="N148" s="199"/>
      <c r="O148" s="199"/>
      <c r="P148" s="199"/>
      <c r="Q148" s="199"/>
      <c r="R148" s="199"/>
      <c r="S148" s="199"/>
      <c r="T148" s="200"/>
      <c r="AT148" s="195" t="s">
        <v>548</v>
      </c>
      <c r="AU148" s="195" t="s">
        <v>91</v>
      </c>
      <c r="AV148" s="15" t="s">
        <v>83</v>
      </c>
      <c r="AW148" s="15" t="s">
        <v>30</v>
      </c>
      <c r="AX148" s="15" t="s">
        <v>75</v>
      </c>
      <c r="AY148" s="195" t="s">
        <v>203</v>
      </c>
    </row>
    <row r="149" spans="2:51" s="13" customFormat="1">
      <c r="B149" s="177"/>
      <c r="D149" s="178" t="s">
        <v>548</v>
      </c>
      <c r="E149" s="179" t="s">
        <v>1</v>
      </c>
      <c r="F149" s="180" t="s">
        <v>2978</v>
      </c>
      <c r="H149" s="181">
        <v>8.6460000000000008</v>
      </c>
      <c r="I149" s="182"/>
      <c r="L149" s="177"/>
      <c r="M149" s="183"/>
      <c r="N149" s="184"/>
      <c r="O149" s="184"/>
      <c r="P149" s="184"/>
      <c r="Q149" s="184"/>
      <c r="R149" s="184"/>
      <c r="S149" s="184"/>
      <c r="T149" s="185"/>
      <c r="AT149" s="179" t="s">
        <v>548</v>
      </c>
      <c r="AU149" s="179" t="s">
        <v>91</v>
      </c>
      <c r="AV149" s="13" t="s">
        <v>91</v>
      </c>
      <c r="AW149" s="13" t="s">
        <v>30</v>
      </c>
      <c r="AX149" s="13" t="s">
        <v>75</v>
      </c>
      <c r="AY149" s="179" t="s">
        <v>203</v>
      </c>
    </row>
    <row r="150" spans="2:51" s="13" customFormat="1">
      <c r="B150" s="177"/>
      <c r="D150" s="178" t="s">
        <v>548</v>
      </c>
      <c r="E150" s="179" t="s">
        <v>1</v>
      </c>
      <c r="F150" s="180" t="s">
        <v>2979</v>
      </c>
      <c r="H150" s="181">
        <v>0.89700000000000002</v>
      </c>
      <c r="I150" s="182"/>
      <c r="L150" s="177"/>
      <c r="M150" s="183"/>
      <c r="N150" s="184"/>
      <c r="O150" s="184"/>
      <c r="P150" s="184"/>
      <c r="Q150" s="184"/>
      <c r="R150" s="184"/>
      <c r="S150" s="184"/>
      <c r="T150" s="185"/>
      <c r="AT150" s="179" t="s">
        <v>548</v>
      </c>
      <c r="AU150" s="179" t="s">
        <v>91</v>
      </c>
      <c r="AV150" s="13" t="s">
        <v>91</v>
      </c>
      <c r="AW150" s="13" t="s">
        <v>30</v>
      </c>
      <c r="AX150" s="13" t="s">
        <v>75</v>
      </c>
      <c r="AY150" s="179" t="s">
        <v>203</v>
      </c>
    </row>
    <row r="151" spans="2:51" s="16" customFormat="1">
      <c r="B151" s="201"/>
      <c r="D151" s="178" t="s">
        <v>548</v>
      </c>
      <c r="E151" s="202" t="s">
        <v>1</v>
      </c>
      <c r="F151" s="203" t="s">
        <v>2967</v>
      </c>
      <c r="H151" s="204">
        <v>11.371</v>
      </c>
      <c r="I151" s="205"/>
      <c r="L151" s="201"/>
      <c r="M151" s="206"/>
      <c r="N151" s="207"/>
      <c r="O151" s="207"/>
      <c r="P151" s="207"/>
      <c r="Q151" s="207"/>
      <c r="R151" s="207"/>
      <c r="S151" s="207"/>
      <c r="T151" s="208"/>
      <c r="AT151" s="202" t="s">
        <v>548</v>
      </c>
      <c r="AU151" s="202" t="s">
        <v>91</v>
      </c>
      <c r="AV151" s="16" t="s">
        <v>215</v>
      </c>
      <c r="AW151" s="16" t="s">
        <v>30</v>
      </c>
      <c r="AX151" s="16" t="s">
        <v>75</v>
      </c>
      <c r="AY151" s="202" t="s">
        <v>203</v>
      </c>
    </row>
    <row r="152" spans="2:51" s="15" customFormat="1">
      <c r="B152" s="194"/>
      <c r="D152" s="178" t="s">
        <v>548</v>
      </c>
      <c r="E152" s="195" t="s">
        <v>1</v>
      </c>
      <c r="F152" s="196" t="s">
        <v>2719</v>
      </c>
      <c r="H152" s="195" t="s">
        <v>1</v>
      </c>
      <c r="I152" s="197"/>
      <c r="L152" s="194"/>
      <c r="M152" s="198"/>
      <c r="N152" s="199"/>
      <c r="O152" s="199"/>
      <c r="P152" s="199"/>
      <c r="Q152" s="199"/>
      <c r="R152" s="199"/>
      <c r="S152" s="199"/>
      <c r="T152" s="200"/>
      <c r="AT152" s="195" t="s">
        <v>548</v>
      </c>
      <c r="AU152" s="195" t="s">
        <v>91</v>
      </c>
      <c r="AV152" s="15" t="s">
        <v>83</v>
      </c>
      <c r="AW152" s="15" t="s">
        <v>30</v>
      </c>
      <c r="AX152" s="15" t="s">
        <v>75</v>
      </c>
      <c r="AY152" s="195" t="s">
        <v>203</v>
      </c>
    </row>
    <row r="153" spans="2:51" s="13" customFormat="1">
      <c r="B153" s="177"/>
      <c r="D153" s="178" t="s">
        <v>548</v>
      </c>
      <c r="E153" s="179" t="s">
        <v>1</v>
      </c>
      <c r="F153" s="180" t="s">
        <v>2980</v>
      </c>
      <c r="H153" s="181">
        <v>2.4079999999999999</v>
      </c>
      <c r="I153" s="182"/>
      <c r="L153" s="177"/>
      <c r="M153" s="183"/>
      <c r="N153" s="184"/>
      <c r="O153" s="184"/>
      <c r="P153" s="184"/>
      <c r="Q153" s="184"/>
      <c r="R153" s="184"/>
      <c r="S153" s="184"/>
      <c r="T153" s="185"/>
      <c r="AT153" s="179" t="s">
        <v>548</v>
      </c>
      <c r="AU153" s="179" t="s">
        <v>91</v>
      </c>
      <c r="AV153" s="13" t="s">
        <v>91</v>
      </c>
      <c r="AW153" s="13" t="s">
        <v>30</v>
      </c>
      <c r="AX153" s="13" t="s">
        <v>75</v>
      </c>
      <c r="AY153" s="179" t="s">
        <v>203</v>
      </c>
    </row>
    <row r="154" spans="2:51" s="15" customFormat="1">
      <c r="B154" s="194"/>
      <c r="D154" s="178" t="s">
        <v>548</v>
      </c>
      <c r="E154" s="195" t="s">
        <v>1</v>
      </c>
      <c r="F154" s="196" t="s">
        <v>2969</v>
      </c>
      <c r="H154" s="195" t="s">
        <v>1</v>
      </c>
      <c r="I154" s="197"/>
      <c r="L154" s="194"/>
      <c r="M154" s="198"/>
      <c r="N154" s="199"/>
      <c r="O154" s="199"/>
      <c r="P154" s="199"/>
      <c r="Q154" s="199"/>
      <c r="R154" s="199"/>
      <c r="S154" s="199"/>
      <c r="T154" s="200"/>
      <c r="AT154" s="195" t="s">
        <v>548</v>
      </c>
      <c r="AU154" s="195" t="s">
        <v>91</v>
      </c>
      <c r="AV154" s="15" t="s">
        <v>83</v>
      </c>
      <c r="AW154" s="15" t="s">
        <v>30</v>
      </c>
      <c r="AX154" s="15" t="s">
        <v>75</v>
      </c>
      <c r="AY154" s="195" t="s">
        <v>203</v>
      </c>
    </row>
    <row r="155" spans="2:51" s="13" customFormat="1">
      <c r="B155" s="177"/>
      <c r="D155" s="178" t="s">
        <v>548</v>
      </c>
      <c r="E155" s="179" t="s">
        <v>1</v>
      </c>
      <c r="F155" s="180" t="s">
        <v>2981</v>
      </c>
      <c r="H155" s="181">
        <v>14.236000000000001</v>
      </c>
      <c r="I155" s="182"/>
      <c r="L155" s="177"/>
      <c r="M155" s="183"/>
      <c r="N155" s="184"/>
      <c r="O155" s="184"/>
      <c r="P155" s="184"/>
      <c r="Q155" s="184"/>
      <c r="R155" s="184"/>
      <c r="S155" s="184"/>
      <c r="T155" s="185"/>
      <c r="AT155" s="179" t="s">
        <v>548</v>
      </c>
      <c r="AU155" s="179" t="s">
        <v>91</v>
      </c>
      <c r="AV155" s="13" t="s">
        <v>91</v>
      </c>
      <c r="AW155" s="13" t="s">
        <v>30</v>
      </c>
      <c r="AX155" s="13" t="s">
        <v>75</v>
      </c>
      <c r="AY155" s="179" t="s">
        <v>203</v>
      </c>
    </row>
    <row r="156" spans="2:51" s="13" customFormat="1">
      <c r="B156" s="177"/>
      <c r="D156" s="178" t="s">
        <v>548</v>
      </c>
      <c r="E156" s="179" t="s">
        <v>1</v>
      </c>
      <c r="F156" s="180" t="s">
        <v>2982</v>
      </c>
      <c r="H156" s="181">
        <v>0.98599999999999999</v>
      </c>
      <c r="I156" s="182"/>
      <c r="L156" s="177"/>
      <c r="M156" s="183"/>
      <c r="N156" s="184"/>
      <c r="O156" s="184"/>
      <c r="P156" s="184"/>
      <c r="Q156" s="184"/>
      <c r="R156" s="184"/>
      <c r="S156" s="184"/>
      <c r="T156" s="185"/>
      <c r="AT156" s="179" t="s">
        <v>548</v>
      </c>
      <c r="AU156" s="179" t="s">
        <v>91</v>
      </c>
      <c r="AV156" s="13" t="s">
        <v>91</v>
      </c>
      <c r="AW156" s="13" t="s">
        <v>30</v>
      </c>
      <c r="AX156" s="13" t="s">
        <v>75</v>
      </c>
      <c r="AY156" s="179" t="s">
        <v>203</v>
      </c>
    </row>
    <row r="157" spans="2:51" s="13" customFormat="1">
      <c r="B157" s="177"/>
      <c r="D157" s="178" t="s">
        <v>548</v>
      </c>
      <c r="E157" s="179" t="s">
        <v>1</v>
      </c>
      <c r="F157" s="180" t="s">
        <v>2982</v>
      </c>
      <c r="H157" s="181">
        <v>0.98599999999999999</v>
      </c>
      <c r="I157" s="182"/>
      <c r="L157" s="177"/>
      <c r="M157" s="183"/>
      <c r="N157" s="184"/>
      <c r="O157" s="184"/>
      <c r="P157" s="184"/>
      <c r="Q157" s="184"/>
      <c r="R157" s="184"/>
      <c r="S157" s="184"/>
      <c r="T157" s="185"/>
      <c r="AT157" s="179" t="s">
        <v>548</v>
      </c>
      <c r="AU157" s="179" t="s">
        <v>91</v>
      </c>
      <c r="AV157" s="13" t="s">
        <v>91</v>
      </c>
      <c r="AW157" s="13" t="s">
        <v>30</v>
      </c>
      <c r="AX157" s="13" t="s">
        <v>75</v>
      </c>
      <c r="AY157" s="179" t="s">
        <v>203</v>
      </c>
    </row>
    <row r="158" spans="2:51" s="13" customFormat="1">
      <c r="B158" s="177"/>
      <c r="D158" s="178" t="s">
        <v>548</v>
      </c>
      <c r="E158" s="179" t="s">
        <v>1</v>
      </c>
      <c r="F158" s="180" t="s">
        <v>2983</v>
      </c>
      <c r="H158" s="181">
        <v>0.875</v>
      </c>
      <c r="I158" s="182"/>
      <c r="L158" s="177"/>
      <c r="M158" s="183"/>
      <c r="N158" s="184"/>
      <c r="O158" s="184"/>
      <c r="P158" s="184"/>
      <c r="Q158" s="184"/>
      <c r="R158" s="184"/>
      <c r="S158" s="184"/>
      <c r="T158" s="185"/>
      <c r="AT158" s="179" t="s">
        <v>548</v>
      </c>
      <c r="AU158" s="179" t="s">
        <v>91</v>
      </c>
      <c r="AV158" s="13" t="s">
        <v>91</v>
      </c>
      <c r="AW158" s="13" t="s">
        <v>30</v>
      </c>
      <c r="AX158" s="13" t="s">
        <v>75</v>
      </c>
      <c r="AY158" s="179" t="s">
        <v>203</v>
      </c>
    </row>
    <row r="159" spans="2:51" s="15" customFormat="1">
      <c r="B159" s="194"/>
      <c r="D159" s="178" t="s">
        <v>548</v>
      </c>
      <c r="E159" s="195" t="s">
        <v>1</v>
      </c>
      <c r="F159" s="196" t="s">
        <v>2984</v>
      </c>
      <c r="H159" s="195" t="s">
        <v>1</v>
      </c>
      <c r="I159" s="197"/>
      <c r="L159" s="194"/>
      <c r="M159" s="198"/>
      <c r="N159" s="199"/>
      <c r="O159" s="199"/>
      <c r="P159" s="199"/>
      <c r="Q159" s="199"/>
      <c r="R159" s="199"/>
      <c r="S159" s="199"/>
      <c r="T159" s="200"/>
      <c r="AT159" s="195" t="s">
        <v>548</v>
      </c>
      <c r="AU159" s="195" t="s">
        <v>91</v>
      </c>
      <c r="AV159" s="15" t="s">
        <v>83</v>
      </c>
      <c r="AW159" s="15" t="s">
        <v>30</v>
      </c>
      <c r="AX159" s="15" t="s">
        <v>75</v>
      </c>
      <c r="AY159" s="195" t="s">
        <v>203</v>
      </c>
    </row>
    <row r="160" spans="2:51" s="13" customFormat="1">
      <c r="B160" s="177"/>
      <c r="D160" s="178" t="s">
        <v>548</v>
      </c>
      <c r="E160" s="179" t="s">
        <v>1</v>
      </c>
      <c r="F160" s="180" t="s">
        <v>2985</v>
      </c>
      <c r="H160" s="181">
        <v>1.2</v>
      </c>
      <c r="I160" s="182"/>
      <c r="L160" s="177"/>
      <c r="M160" s="183"/>
      <c r="N160" s="184"/>
      <c r="O160" s="184"/>
      <c r="P160" s="184"/>
      <c r="Q160" s="184"/>
      <c r="R160" s="184"/>
      <c r="S160" s="184"/>
      <c r="T160" s="185"/>
      <c r="AT160" s="179" t="s">
        <v>548</v>
      </c>
      <c r="AU160" s="179" t="s">
        <v>91</v>
      </c>
      <c r="AV160" s="13" t="s">
        <v>91</v>
      </c>
      <c r="AW160" s="13" t="s">
        <v>30</v>
      </c>
      <c r="AX160" s="13" t="s">
        <v>75</v>
      </c>
      <c r="AY160" s="179" t="s">
        <v>203</v>
      </c>
    </row>
    <row r="161" spans="1:65" s="16" customFormat="1">
      <c r="B161" s="201"/>
      <c r="D161" s="178" t="s">
        <v>548</v>
      </c>
      <c r="E161" s="202" t="s">
        <v>1</v>
      </c>
      <c r="F161" s="203" t="s">
        <v>2973</v>
      </c>
      <c r="H161" s="204">
        <v>20.690999999999999</v>
      </c>
      <c r="I161" s="205"/>
      <c r="L161" s="201"/>
      <c r="M161" s="206"/>
      <c r="N161" s="207"/>
      <c r="O161" s="207"/>
      <c r="P161" s="207"/>
      <c r="Q161" s="207"/>
      <c r="R161" s="207"/>
      <c r="S161" s="207"/>
      <c r="T161" s="208"/>
      <c r="AT161" s="202" t="s">
        <v>548</v>
      </c>
      <c r="AU161" s="202" t="s">
        <v>91</v>
      </c>
      <c r="AV161" s="16" t="s">
        <v>215</v>
      </c>
      <c r="AW161" s="16" t="s">
        <v>30</v>
      </c>
      <c r="AX161" s="16" t="s">
        <v>75</v>
      </c>
      <c r="AY161" s="202" t="s">
        <v>203</v>
      </c>
    </row>
    <row r="162" spans="1:65" s="14" customFormat="1">
      <c r="B162" s="186"/>
      <c r="D162" s="178" t="s">
        <v>548</v>
      </c>
      <c r="E162" s="187" t="s">
        <v>2953</v>
      </c>
      <c r="F162" s="188" t="s">
        <v>550</v>
      </c>
      <c r="H162" s="189">
        <v>32.061999999999998</v>
      </c>
      <c r="I162" s="190"/>
      <c r="L162" s="186"/>
      <c r="M162" s="191"/>
      <c r="N162" s="192"/>
      <c r="O162" s="192"/>
      <c r="P162" s="192"/>
      <c r="Q162" s="192"/>
      <c r="R162" s="192"/>
      <c r="S162" s="192"/>
      <c r="T162" s="193"/>
      <c r="AT162" s="187" t="s">
        <v>548</v>
      </c>
      <c r="AU162" s="187" t="s">
        <v>91</v>
      </c>
      <c r="AV162" s="14" t="s">
        <v>208</v>
      </c>
      <c r="AW162" s="14" t="s">
        <v>30</v>
      </c>
      <c r="AX162" s="14" t="s">
        <v>83</v>
      </c>
      <c r="AY162" s="187" t="s">
        <v>203</v>
      </c>
    </row>
    <row r="163" spans="1:65" s="2" customFormat="1" ht="33" customHeight="1">
      <c r="A163" s="33"/>
      <c r="B163" s="154"/>
      <c r="C163" s="155" t="s">
        <v>215</v>
      </c>
      <c r="D163" s="155" t="s">
        <v>204</v>
      </c>
      <c r="E163" s="156" t="s">
        <v>2986</v>
      </c>
      <c r="F163" s="157" t="s">
        <v>2987</v>
      </c>
      <c r="G163" s="158" t="s">
        <v>221</v>
      </c>
      <c r="H163" s="159">
        <v>32.061999999999998</v>
      </c>
      <c r="I163" s="160"/>
      <c r="J163" s="161">
        <f>ROUND(I163*H163,2)</f>
        <v>0</v>
      </c>
      <c r="K163" s="162"/>
      <c r="L163" s="34"/>
      <c r="M163" s="163" t="s">
        <v>1</v>
      </c>
      <c r="N163" s="164" t="s">
        <v>41</v>
      </c>
      <c r="O163" s="62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8" t="s">
        <v>91</v>
      </c>
      <c r="BK163" s="168">
        <f>ROUND(I163*H163,2)</f>
        <v>0</v>
      </c>
      <c r="BL163" s="18" t="s">
        <v>208</v>
      </c>
      <c r="BM163" s="167" t="s">
        <v>2988</v>
      </c>
    </row>
    <row r="164" spans="1:65" s="13" customFormat="1">
      <c r="B164" s="177"/>
      <c r="D164" s="178" t="s">
        <v>548</v>
      </c>
      <c r="E164" s="179" t="s">
        <v>1</v>
      </c>
      <c r="F164" s="180" t="s">
        <v>2953</v>
      </c>
      <c r="H164" s="181">
        <v>32.061999999999998</v>
      </c>
      <c r="I164" s="182"/>
      <c r="L164" s="177"/>
      <c r="M164" s="183"/>
      <c r="N164" s="184"/>
      <c r="O164" s="184"/>
      <c r="P164" s="184"/>
      <c r="Q164" s="184"/>
      <c r="R164" s="184"/>
      <c r="S164" s="184"/>
      <c r="T164" s="185"/>
      <c r="AT164" s="179" t="s">
        <v>548</v>
      </c>
      <c r="AU164" s="179" t="s">
        <v>91</v>
      </c>
      <c r="AV164" s="13" t="s">
        <v>91</v>
      </c>
      <c r="AW164" s="13" t="s">
        <v>30</v>
      </c>
      <c r="AX164" s="13" t="s">
        <v>75</v>
      </c>
      <c r="AY164" s="179" t="s">
        <v>203</v>
      </c>
    </row>
    <row r="165" spans="1:65" s="14" customFormat="1">
      <c r="B165" s="186"/>
      <c r="D165" s="178" t="s">
        <v>548</v>
      </c>
      <c r="E165" s="187" t="s">
        <v>1</v>
      </c>
      <c r="F165" s="188" t="s">
        <v>550</v>
      </c>
      <c r="H165" s="189">
        <v>32.061999999999998</v>
      </c>
      <c r="I165" s="190"/>
      <c r="L165" s="186"/>
      <c r="M165" s="191"/>
      <c r="N165" s="192"/>
      <c r="O165" s="192"/>
      <c r="P165" s="192"/>
      <c r="Q165" s="192"/>
      <c r="R165" s="192"/>
      <c r="S165" s="192"/>
      <c r="T165" s="193"/>
      <c r="AT165" s="187" t="s">
        <v>548</v>
      </c>
      <c r="AU165" s="187" t="s">
        <v>91</v>
      </c>
      <c r="AV165" s="14" t="s">
        <v>208</v>
      </c>
      <c r="AW165" s="14" t="s">
        <v>30</v>
      </c>
      <c r="AX165" s="14" t="s">
        <v>83</v>
      </c>
      <c r="AY165" s="187" t="s">
        <v>203</v>
      </c>
    </row>
    <row r="166" spans="1:65" s="2" customFormat="1" ht="21.75" customHeight="1">
      <c r="A166" s="33"/>
      <c r="B166" s="154"/>
      <c r="C166" s="155" t="s">
        <v>208</v>
      </c>
      <c r="D166" s="155" t="s">
        <v>204</v>
      </c>
      <c r="E166" s="156" t="s">
        <v>2989</v>
      </c>
      <c r="F166" s="157" t="s">
        <v>2990</v>
      </c>
      <c r="G166" s="158" t="s">
        <v>249</v>
      </c>
      <c r="H166" s="159">
        <v>0.33600000000000002</v>
      </c>
      <c r="I166" s="160"/>
      <c r="J166" s="161">
        <f>ROUND(I166*H166,2)</f>
        <v>0</v>
      </c>
      <c r="K166" s="162"/>
      <c r="L166" s="34"/>
      <c r="M166" s="163" t="s">
        <v>1</v>
      </c>
      <c r="N166" s="164" t="s">
        <v>41</v>
      </c>
      <c r="O166" s="62"/>
      <c r="P166" s="165">
        <f>O166*H166</f>
        <v>0</v>
      </c>
      <c r="Q166" s="165">
        <v>1.00905</v>
      </c>
      <c r="R166" s="165">
        <f>Q166*H166</f>
        <v>0.33904080000000003</v>
      </c>
      <c r="S166" s="165">
        <v>0</v>
      </c>
      <c r="T166" s="16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91</v>
      </c>
      <c r="BK166" s="168">
        <f>ROUND(I166*H166,2)</f>
        <v>0</v>
      </c>
      <c r="BL166" s="18" t="s">
        <v>208</v>
      </c>
      <c r="BM166" s="167" t="s">
        <v>2991</v>
      </c>
    </row>
    <row r="167" spans="1:65" s="13" customFormat="1">
      <c r="B167" s="177"/>
      <c r="D167" s="178" t="s">
        <v>548</v>
      </c>
      <c r="E167" s="179" t="s">
        <v>1</v>
      </c>
      <c r="F167" s="180" t="s">
        <v>2992</v>
      </c>
      <c r="H167" s="181">
        <v>0.33600000000000002</v>
      </c>
      <c r="I167" s="182"/>
      <c r="L167" s="177"/>
      <c r="M167" s="183"/>
      <c r="N167" s="184"/>
      <c r="O167" s="184"/>
      <c r="P167" s="184"/>
      <c r="Q167" s="184"/>
      <c r="R167" s="184"/>
      <c r="S167" s="184"/>
      <c r="T167" s="185"/>
      <c r="AT167" s="179" t="s">
        <v>548</v>
      </c>
      <c r="AU167" s="179" t="s">
        <v>91</v>
      </c>
      <c r="AV167" s="13" t="s">
        <v>91</v>
      </c>
      <c r="AW167" s="13" t="s">
        <v>30</v>
      </c>
      <c r="AX167" s="13" t="s">
        <v>75</v>
      </c>
      <c r="AY167" s="179" t="s">
        <v>203</v>
      </c>
    </row>
    <row r="168" spans="1:65" s="14" customFormat="1">
      <c r="B168" s="186"/>
      <c r="D168" s="178" t="s">
        <v>548</v>
      </c>
      <c r="E168" s="187" t="s">
        <v>1</v>
      </c>
      <c r="F168" s="188" t="s">
        <v>2993</v>
      </c>
      <c r="H168" s="189">
        <v>0.33600000000000002</v>
      </c>
      <c r="I168" s="190"/>
      <c r="L168" s="186"/>
      <c r="M168" s="191"/>
      <c r="N168" s="192"/>
      <c r="O168" s="192"/>
      <c r="P168" s="192"/>
      <c r="Q168" s="192"/>
      <c r="R168" s="192"/>
      <c r="S168" s="192"/>
      <c r="T168" s="193"/>
      <c r="AT168" s="187" t="s">
        <v>548</v>
      </c>
      <c r="AU168" s="187" t="s">
        <v>91</v>
      </c>
      <c r="AV168" s="14" t="s">
        <v>208</v>
      </c>
      <c r="AW168" s="14" t="s">
        <v>30</v>
      </c>
      <c r="AX168" s="14" t="s">
        <v>83</v>
      </c>
      <c r="AY168" s="187" t="s">
        <v>203</v>
      </c>
    </row>
    <row r="169" spans="1:65" s="2" customFormat="1" ht="33" customHeight="1">
      <c r="A169" s="33"/>
      <c r="B169" s="154"/>
      <c r="C169" s="155" t="s">
        <v>223</v>
      </c>
      <c r="D169" s="155" t="s">
        <v>204</v>
      </c>
      <c r="E169" s="156" t="s">
        <v>2994</v>
      </c>
      <c r="F169" s="157" t="s">
        <v>2995</v>
      </c>
      <c r="G169" s="158" t="s">
        <v>340</v>
      </c>
      <c r="H169" s="159">
        <v>1</v>
      </c>
      <c r="I169" s="160"/>
      <c r="J169" s="161">
        <f>ROUND(I169*H169,2)</f>
        <v>0</v>
      </c>
      <c r="K169" s="162"/>
      <c r="L169" s="34"/>
      <c r="M169" s="163" t="s">
        <v>1</v>
      </c>
      <c r="N169" s="164" t="s">
        <v>41</v>
      </c>
      <c r="O169" s="62"/>
      <c r="P169" s="165">
        <f>O169*H169</f>
        <v>0</v>
      </c>
      <c r="Q169" s="165">
        <v>0</v>
      </c>
      <c r="R169" s="165">
        <f>Q169*H169</f>
        <v>0</v>
      </c>
      <c r="S169" s="165">
        <v>0</v>
      </c>
      <c r="T169" s="166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208</v>
      </c>
      <c r="AT169" s="167" t="s">
        <v>204</v>
      </c>
      <c r="AU169" s="167" t="s">
        <v>91</v>
      </c>
      <c r="AY169" s="18" t="s">
        <v>203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8" t="s">
        <v>91</v>
      </c>
      <c r="BK169" s="168">
        <f>ROUND(I169*H169,2)</f>
        <v>0</v>
      </c>
      <c r="BL169" s="18" t="s">
        <v>208</v>
      </c>
      <c r="BM169" s="167" t="s">
        <v>2996</v>
      </c>
    </row>
    <row r="170" spans="1:65" s="13" customFormat="1">
      <c r="B170" s="177"/>
      <c r="D170" s="178" t="s">
        <v>548</v>
      </c>
      <c r="E170" s="179" t="s">
        <v>1</v>
      </c>
      <c r="F170" s="180" t="s">
        <v>83</v>
      </c>
      <c r="H170" s="181">
        <v>1</v>
      </c>
      <c r="I170" s="182"/>
      <c r="L170" s="177"/>
      <c r="M170" s="183"/>
      <c r="N170" s="184"/>
      <c r="O170" s="184"/>
      <c r="P170" s="184"/>
      <c r="Q170" s="184"/>
      <c r="R170" s="184"/>
      <c r="S170" s="184"/>
      <c r="T170" s="185"/>
      <c r="AT170" s="179" t="s">
        <v>548</v>
      </c>
      <c r="AU170" s="179" t="s">
        <v>91</v>
      </c>
      <c r="AV170" s="13" t="s">
        <v>91</v>
      </c>
      <c r="AW170" s="13" t="s">
        <v>30</v>
      </c>
      <c r="AX170" s="13" t="s">
        <v>83</v>
      </c>
      <c r="AY170" s="179" t="s">
        <v>203</v>
      </c>
    </row>
    <row r="171" spans="1:65" s="12" customFormat="1" ht="22.9" customHeight="1">
      <c r="B171" s="143"/>
      <c r="D171" s="144" t="s">
        <v>74</v>
      </c>
      <c r="E171" s="169" t="s">
        <v>238</v>
      </c>
      <c r="F171" s="169" t="s">
        <v>1789</v>
      </c>
      <c r="I171" s="146"/>
      <c r="J171" s="170">
        <f>BK171</f>
        <v>0</v>
      </c>
      <c r="L171" s="143"/>
      <c r="M171" s="148"/>
      <c r="N171" s="149"/>
      <c r="O171" s="149"/>
      <c r="P171" s="150">
        <f>SUM(P172:P214)</f>
        <v>0</v>
      </c>
      <c r="Q171" s="149"/>
      <c r="R171" s="150">
        <f>SUM(R172:R214)</f>
        <v>0.1614042</v>
      </c>
      <c r="S171" s="149"/>
      <c r="T171" s="151">
        <f>SUM(T172:T214)</f>
        <v>9.2179099999999998</v>
      </c>
      <c r="AR171" s="144" t="s">
        <v>83</v>
      </c>
      <c r="AT171" s="152" t="s">
        <v>74</v>
      </c>
      <c r="AU171" s="152" t="s">
        <v>83</v>
      </c>
      <c r="AY171" s="144" t="s">
        <v>203</v>
      </c>
      <c r="BK171" s="153">
        <f>SUM(BK172:BK214)</f>
        <v>0</v>
      </c>
    </row>
    <row r="172" spans="1:65" s="2" customFormat="1" ht="33" customHeight="1">
      <c r="A172" s="33"/>
      <c r="B172" s="154"/>
      <c r="C172" s="155" t="s">
        <v>227</v>
      </c>
      <c r="D172" s="155" t="s">
        <v>204</v>
      </c>
      <c r="E172" s="156" t="s">
        <v>2997</v>
      </c>
      <c r="F172" s="157" t="s">
        <v>2998</v>
      </c>
      <c r="G172" s="158" t="s">
        <v>221</v>
      </c>
      <c r="H172" s="159">
        <v>2.758</v>
      </c>
      <c r="I172" s="160"/>
      <c r="J172" s="161">
        <f>ROUND(I172*H172,2)</f>
        <v>0</v>
      </c>
      <c r="K172" s="162"/>
      <c r="L172" s="34"/>
      <c r="M172" s="163" t="s">
        <v>1</v>
      </c>
      <c r="N172" s="164" t="s">
        <v>41</v>
      </c>
      <c r="O172" s="62"/>
      <c r="P172" s="165">
        <f>O172*H172</f>
        <v>0</v>
      </c>
      <c r="Q172" s="165">
        <v>3.49E-2</v>
      </c>
      <c r="R172" s="165">
        <f>Q172*H172</f>
        <v>9.6254199999999998E-2</v>
      </c>
      <c r="S172" s="165">
        <v>0</v>
      </c>
      <c r="T172" s="16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91</v>
      </c>
      <c r="BK172" s="168">
        <f>ROUND(I172*H172,2)</f>
        <v>0</v>
      </c>
      <c r="BL172" s="18" t="s">
        <v>208</v>
      </c>
      <c r="BM172" s="167" t="s">
        <v>2999</v>
      </c>
    </row>
    <row r="173" spans="1:65" s="13" customFormat="1">
      <c r="B173" s="177"/>
      <c r="D173" s="178" t="s">
        <v>548</v>
      </c>
      <c r="E173" s="179" t="s">
        <v>1</v>
      </c>
      <c r="F173" s="180" t="s">
        <v>2979</v>
      </c>
      <c r="H173" s="181">
        <v>0.89700000000000002</v>
      </c>
      <c r="I173" s="182"/>
      <c r="L173" s="177"/>
      <c r="M173" s="183"/>
      <c r="N173" s="184"/>
      <c r="O173" s="184"/>
      <c r="P173" s="184"/>
      <c r="Q173" s="184"/>
      <c r="R173" s="184"/>
      <c r="S173" s="184"/>
      <c r="T173" s="185"/>
      <c r="AT173" s="179" t="s">
        <v>548</v>
      </c>
      <c r="AU173" s="179" t="s">
        <v>91</v>
      </c>
      <c r="AV173" s="13" t="s">
        <v>91</v>
      </c>
      <c r="AW173" s="13" t="s">
        <v>30</v>
      </c>
      <c r="AX173" s="13" t="s">
        <v>75</v>
      </c>
      <c r="AY173" s="179" t="s">
        <v>203</v>
      </c>
    </row>
    <row r="174" spans="1:65" s="16" customFormat="1">
      <c r="B174" s="201"/>
      <c r="D174" s="178" t="s">
        <v>548</v>
      </c>
      <c r="E174" s="202" t="s">
        <v>1</v>
      </c>
      <c r="F174" s="203" t="s">
        <v>2967</v>
      </c>
      <c r="H174" s="204">
        <v>0.89700000000000002</v>
      </c>
      <c r="I174" s="205"/>
      <c r="L174" s="201"/>
      <c r="M174" s="206"/>
      <c r="N174" s="207"/>
      <c r="O174" s="207"/>
      <c r="P174" s="207"/>
      <c r="Q174" s="207"/>
      <c r="R174" s="207"/>
      <c r="S174" s="207"/>
      <c r="T174" s="208"/>
      <c r="AT174" s="202" t="s">
        <v>548</v>
      </c>
      <c r="AU174" s="202" t="s">
        <v>91</v>
      </c>
      <c r="AV174" s="16" t="s">
        <v>215</v>
      </c>
      <c r="AW174" s="16" t="s">
        <v>30</v>
      </c>
      <c r="AX174" s="16" t="s">
        <v>75</v>
      </c>
      <c r="AY174" s="202" t="s">
        <v>203</v>
      </c>
    </row>
    <row r="175" spans="1:65" s="13" customFormat="1">
      <c r="B175" s="177"/>
      <c r="D175" s="178" t="s">
        <v>548</v>
      </c>
      <c r="E175" s="179" t="s">
        <v>1</v>
      </c>
      <c r="F175" s="180" t="s">
        <v>2982</v>
      </c>
      <c r="H175" s="181">
        <v>0.98599999999999999</v>
      </c>
      <c r="I175" s="182"/>
      <c r="L175" s="177"/>
      <c r="M175" s="183"/>
      <c r="N175" s="184"/>
      <c r="O175" s="184"/>
      <c r="P175" s="184"/>
      <c r="Q175" s="184"/>
      <c r="R175" s="184"/>
      <c r="S175" s="184"/>
      <c r="T175" s="185"/>
      <c r="AT175" s="179" t="s">
        <v>548</v>
      </c>
      <c r="AU175" s="179" t="s">
        <v>91</v>
      </c>
      <c r="AV175" s="13" t="s">
        <v>91</v>
      </c>
      <c r="AW175" s="13" t="s">
        <v>30</v>
      </c>
      <c r="AX175" s="13" t="s">
        <v>75</v>
      </c>
      <c r="AY175" s="179" t="s">
        <v>203</v>
      </c>
    </row>
    <row r="176" spans="1:65" s="13" customFormat="1">
      <c r="B176" s="177"/>
      <c r="D176" s="178" t="s">
        <v>548</v>
      </c>
      <c r="E176" s="179" t="s">
        <v>1</v>
      </c>
      <c r="F176" s="180" t="s">
        <v>2983</v>
      </c>
      <c r="H176" s="181">
        <v>0.875</v>
      </c>
      <c r="I176" s="182"/>
      <c r="L176" s="177"/>
      <c r="M176" s="183"/>
      <c r="N176" s="184"/>
      <c r="O176" s="184"/>
      <c r="P176" s="184"/>
      <c r="Q176" s="184"/>
      <c r="R176" s="184"/>
      <c r="S176" s="184"/>
      <c r="T176" s="185"/>
      <c r="AT176" s="179" t="s">
        <v>548</v>
      </c>
      <c r="AU176" s="179" t="s">
        <v>91</v>
      </c>
      <c r="AV176" s="13" t="s">
        <v>91</v>
      </c>
      <c r="AW176" s="13" t="s">
        <v>30</v>
      </c>
      <c r="AX176" s="13" t="s">
        <v>75</v>
      </c>
      <c r="AY176" s="179" t="s">
        <v>203</v>
      </c>
    </row>
    <row r="177" spans="1:65" s="16" customFormat="1">
      <c r="B177" s="201"/>
      <c r="D177" s="178" t="s">
        <v>548</v>
      </c>
      <c r="E177" s="202" t="s">
        <v>1</v>
      </c>
      <c r="F177" s="203" t="s">
        <v>2973</v>
      </c>
      <c r="H177" s="204">
        <v>1.861</v>
      </c>
      <c r="I177" s="205"/>
      <c r="L177" s="201"/>
      <c r="M177" s="206"/>
      <c r="N177" s="207"/>
      <c r="O177" s="207"/>
      <c r="P177" s="207"/>
      <c r="Q177" s="207"/>
      <c r="R177" s="207"/>
      <c r="S177" s="207"/>
      <c r="T177" s="208"/>
      <c r="AT177" s="202" t="s">
        <v>548</v>
      </c>
      <c r="AU177" s="202" t="s">
        <v>91</v>
      </c>
      <c r="AV177" s="16" t="s">
        <v>215</v>
      </c>
      <c r="AW177" s="16" t="s">
        <v>30</v>
      </c>
      <c r="AX177" s="16" t="s">
        <v>75</v>
      </c>
      <c r="AY177" s="202" t="s">
        <v>203</v>
      </c>
    </row>
    <row r="178" spans="1:65" s="14" customFormat="1">
      <c r="B178" s="186"/>
      <c r="D178" s="178" t="s">
        <v>548</v>
      </c>
      <c r="E178" s="187" t="s">
        <v>1</v>
      </c>
      <c r="F178" s="188" t="s">
        <v>550</v>
      </c>
      <c r="H178" s="189">
        <v>2.758</v>
      </c>
      <c r="I178" s="190"/>
      <c r="L178" s="186"/>
      <c r="M178" s="191"/>
      <c r="N178" s="192"/>
      <c r="O178" s="192"/>
      <c r="P178" s="192"/>
      <c r="Q178" s="192"/>
      <c r="R178" s="192"/>
      <c r="S178" s="192"/>
      <c r="T178" s="193"/>
      <c r="AT178" s="187" t="s">
        <v>548</v>
      </c>
      <c r="AU178" s="187" t="s">
        <v>91</v>
      </c>
      <c r="AV178" s="14" t="s">
        <v>208</v>
      </c>
      <c r="AW178" s="14" t="s">
        <v>30</v>
      </c>
      <c r="AX178" s="14" t="s">
        <v>83</v>
      </c>
      <c r="AY178" s="187" t="s">
        <v>203</v>
      </c>
    </row>
    <row r="179" spans="1:65" s="2" customFormat="1" ht="37.9" customHeight="1">
      <c r="A179" s="33"/>
      <c r="B179" s="154"/>
      <c r="C179" s="155" t="s">
        <v>231</v>
      </c>
      <c r="D179" s="155" t="s">
        <v>204</v>
      </c>
      <c r="E179" s="156" t="s">
        <v>3000</v>
      </c>
      <c r="F179" s="157" t="s">
        <v>3001</v>
      </c>
      <c r="G179" s="158" t="s">
        <v>1817</v>
      </c>
      <c r="H179" s="159">
        <v>16.5</v>
      </c>
      <c r="I179" s="160"/>
      <c r="J179" s="161">
        <f>ROUND(I179*H179,2)</f>
        <v>0</v>
      </c>
      <c r="K179" s="162"/>
      <c r="L179" s="34"/>
      <c r="M179" s="163" t="s">
        <v>1</v>
      </c>
      <c r="N179" s="164" t="s">
        <v>41</v>
      </c>
      <c r="O179" s="62"/>
      <c r="P179" s="165">
        <f>O179*H179</f>
        <v>0</v>
      </c>
      <c r="Q179" s="165">
        <v>1.1000000000000001E-3</v>
      </c>
      <c r="R179" s="165">
        <f>Q179*H179</f>
        <v>1.8149999999999999E-2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208</v>
      </c>
      <c r="AT179" s="167" t="s">
        <v>204</v>
      </c>
      <c r="AU179" s="167" t="s">
        <v>91</v>
      </c>
      <c r="AY179" s="18" t="s">
        <v>203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91</v>
      </c>
      <c r="BK179" s="168">
        <f>ROUND(I179*H179,2)</f>
        <v>0</v>
      </c>
      <c r="BL179" s="18" t="s">
        <v>208</v>
      </c>
      <c r="BM179" s="167" t="s">
        <v>3002</v>
      </c>
    </row>
    <row r="180" spans="1:65" s="13" customFormat="1">
      <c r="B180" s="177"/>
      <c r="D180" s="178" t="s">
        <v>548</v>
      </c>
      <c r="E180" s="179" t="s">
        <v>1</v>
      </c>
      <c r="F180" s="180" t="s">
        <v>3003</v>
      </c>
      <c r="H180" s="181">
        <v>16.5</v>
      </c>
      <c r="I180" s="182"/>
      <c r="L180" s="177"/>
      <c r="M180" s="183"/>
      <c r="N180" s="184"/>
      <c r="O180" s="184"/>
      <c r="P180" s="184"/>
      <c r="Q180" s="184"/>
      <c r="R180" s="184"/>
      <c r="S180" s="184"/>
      <c r="T180" s="185"/>
      <c r="AT180" s="179" t="s">
        <v>548</v>
      </c>
      <c r="AU180" s="179" t="s">
        <v>91</v>
      </c>
      <c r="AV180" s="13" t="s">
        <v>91</v>
      </c>
      <c r="AW180" s="13" t="s">
        <v>30</v>
      </c>
      <c r="AX180" s="13" t="s">
        <v>75</v>
      </c>
      <c r="AY180" s="179" t="s">
        <v>203</v>
      </c>
    </row>
    <row r="181" spans="1:65" s="14" customFormat="1">
      <c r="B181" s="186"/>
      <c r="D181" s="178" t="s">
        <v>548</v>
      </c>
      <c r="E181" s="187" t="s">
        <v>1</v>
      </c>
      <c r="F181" s="188" t="s">
        <v>550</v>
      </c>
      <c r="H181" s="189">
        <v>16.5</v>
      </c>
      <c r="I181" s="190"/>
      <c r="L181" s="186"/>
      <c r="M181" s="191"/>
      <c r="N181" s="192"/>
      <c r="O181" s="192"/>
      <c r="P181" s="192"/>
      <c r="Q181" s="192"/>
      <c r="R181" s="192"/>
      <c r="S181" s="192"/>
      <c r="T181" s="193"/>
      <c r="AT181" s="187" t="s">
        <v>548</v>
      </c>
      <c r="AU181" s="187" t="s">
        <v>91</v>
      </c>
      <c r="AV181" s="14" t="s">
        <v>208</v>
      </c>
      <c r="AW181" s="14" t="s">
        <v>30</v>
      </c>
      <c r="AX181" s="14" t="s">
        <v>83</v>
      </c>
      <c r="AY181" s="187" t="s">
        <v>203</v>
      </c>
    </row>
    <row r="182" spans="1:65" s="2" customFormat="1" ht="24.2" customHeight="1">
      <c r="A182" s="33"/>
      <c r="B182" s="154"/>
      <c r="C182" s="155" t="s">
        <v>234</v>
      </c>
      <c r="D182" s="155" t="s">
        <v>204</v>
      </c>
      <c r="E182" s="156" t="s">
        <v>3004</v>
      </c>
      <c r="F182" s="157" t="s">
        <v>3005</v>
      </c>
      <c r="G182" s="158" t="s">
        <v>340</v>
      </c>
      <c r="H182" s="159">
        <v>4</v>
      </c>
      <c r="I182" s="160"/>
      <c r="J182" s="161">
        <f>ROUND(I182*H182,2)</f>
        <v>0</v>
      </c>
      <c r="K182" s="162"/>
      <c r="L182" s="34"/>
      <c r="M182" s="163" t="s">
        <v>1</v>
      </c>
      <c r="N182" s="164" t="s">
        <v>41</v>
      </c>
      <c r="O182" s="62"/>
      <c r="P182" s="165">
        <f>O182*H182</f>
        <v>0</v>
      </c>
      <c r="Q182" s="165">
        <v>1.0500000000000001E-2</v>
      </c>
      <c r="R182" s="165">
        <f>Q182*H182</f>
        <v>4.2000000000000003E-2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208</v>
      </c>
      <c r="AT182" s="167" t="s">
        <v>204</v>
      </c>
      <c r="AU182" s="167" t="s">
        <v>91</v>
      </c>
      <c r="AY182" s="18" t="s">
        <v>203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91</v>
      </c>
      <c r="BK182" s="168">
        <f>ROUND(I182*H182,2)</f>
        <v>0</v>
      </c>
      <c r="BL182" s="18" t="s">
        <v>208</v>
      </c>
      <c r="BM182" s="167" t="s">
        <v>3006</v>
      </c>
    </row>
    <row r="183" spans="1:65" s="13" customFormat="1">
      <c r="B183" s="177"/>
      <c r="D183" s="178" t="s">
        <v>548</v>
      </c>
      <c r="E183" s="179" t="s">
        <v>1</v>
      </c>
      <c r="F183" s="180" t="s">
        <v>208</v>
      </c>
      <c r="H183" s="181">
        <v>4</v>
      </c>
      <c r="I183" s="182"/>
      <c r="L183" s="177"/>
      <c r="M183" s="183"/>
      <c r="N183" s="184"/>
      <c r="O183" s="184"/>
      <c r="P183" s="184"/>
      <c r="Q183" s="184"/>
      <c r="R183" s="184"/>
      <c r="S183" s="184"/>
      <c r="T183" s="185"/>
      <c r="AT183" s="179" t="s">
        <v>548</v>
      </c>
      <c r="AU183" s="179" t="s">
        <v>91</v>
      </c>
      <c r="AV183" s="13" t="s">
        <v>91</v>
      </c>
      <c r="AW183" s="13" t="s">
        <v>30</v>
      </c>
      <c r="AX183" s="13" t="s">
        <v>75</v>
      </c>
      <c r="AY183" s="179" t="s">
        <v>203</v>
      </c>
    </row>
    <row r="184" spans="1:65" s="14" customFormat="1">
      <c r="B184" s="186"/>
      <c r="D184" s="178" t="s">
        <v>548</v>
      </c>
      <c r="E184" s="187" t="s">
        <v>1</v>
      </c>
      <c r="F184" s="188" t="s">
        <v>550</v>
      </c>
      <c r="H184" s="189">
        <v>4</v>
      </c>
      <c r="I184" s="190"/>
      <c r="L184" s="186"/>
      <c r="M184" s="191"/>
      <c r="N184" s="192"/>
      <c r="O184" s="192"/>
      <c r="P184" s="192"/>
      <c r="Q184" s="192"/>
      <c r="R184" s="192"/>
      <c r="S184" s="192"/>
      <c r="T184" s="193"/>
      <c r="AT184" s="187" t="s">
        <v>548</v>
      </c>
      <c r="AU184" s="187" t="s">
        <v>91</v>
      </c>
      <c r="AV184" s="14" t="s">
        <v>208</v>
      </c>
      <c r="AW184" s="14" t="s">
        <v>30</v>
      </c>
      <c r="AX184" s="14" t="s">
        <v>83</v>
      </c>
      <c r="AY184" s="187" t="s">
        <v>203</v>
      </c>
    </row>
    <row r="185" spans="1:65" s="2" customFormat="1" ht="24.2" customHeight="1">
      <c r="A185" s="33"/>
      <c r="B185" s="154"/>
      <c r="C185" s="155" t="s">
        <v>238</v>
      </c>
      <c r="D185" s="155" t="s">
        <v>204</v>
      </c>
      <c r="E185" s="156" t="s">
        <v>2882</v>
      </c>
      <c r="F185" s="157" t="s">
        <v>3007</v>
      </c>
      <c r="G185" s="158" t="s">
        <v>244</v>
      </c>
      <c r="H185" s="159">
        <v>20</v>
      </c>
      <c r="I185" s="160"/>
      <c r="J185" s="161">
        <f>ROUND(I185*H185,2)</f>
        <v>0</v>
      </c>
      <c r="K185" s="162"/>
      <c r="L185" s="34"/>
      <c r="M185" s="163" t="s">
        <v>1</v>
      </c>
      <c r="N185" s="164" t="s">
        <v>41</v>
      </c>
      <c r="O185" s="62"/>
      <c r="P185" s="165">
        <f>O185*H185</f>
        <v>0</v>
      </c>
      <c r="Q185" s="165">
        <v>2.1000000000000001E-4</v>
      </c>
      <c r="R185" s="165">
        <f>Q185*H185</f>
        <v>4.2000000000000006E-3</v>
      </c>
      <c r="S185" s="165">
        <v>0</v>
      </c>
      <c r="T185" s="16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208</v>
      </c>
      <c r="AT185" s="167" t="s">
        <v>204</v>
      </c>
      <c r="AU185" s="167" t="s">
        <v>91</v>
      </c>
      <c r="AY185" s="18" t="s">
        <v>203</v>
      </c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18" t="s">
        <v>91</v>
      </c>
      <c r="BK185" s="168">
        <f>ROUND(I185*H185,2)</f>
        <v>0</v>
      </c>
      <c r="BL185" s="18" t="s">
        <v>208</v>
      </c>
      <c r="BM185" s="167" t="s">
        <v>3008</v>
      </c>
    </row>
    <row r="186" spans="1:65" s="15" customFormat="1">
      <c r="B186" s="194"/>
      <c r="D186" s="178" t="s">
        <v>548</v>
      </c>
      <c r="E186" s="195" t="s">
        <v>1</v>
      </c>
      <c r="F186" s="196" t="s">
        <v>3009</v>
      </c>
      <c r="H186" s="195" t="s">
        <v>1</v>
      </c>
      <c r="I186" s="197"/>
      <c r="L186" s="194"/>
      <c r="M186" s="198"/>
      <c r="N186" s="199"/>
      <c r="O186" s="199"/>
      <c r="P186" s="199"/>
      <c r="Q186" s="199"/>
      <c r="R186" s="199"/>
      <c r="S186" s="199"/>
      <c r="T186" s="200"/>
      <c r="AT186" s="195" t="s">
        <v>548</v>
      </c>
      <c r="AU186" s="195" t="s">
        <v>91</v>
      </c>
      <c r="AV186" s="15" t="s">
        <v>83</v>
      </c>
      <c r="AW186" s="15" t="s">
        <v>30</v>
      </c>
      <c r="AX186" s="15" t="s">
        <v>75</v>
      </c>
      <c r="AY186" s="195" t="s">
        <v>203</v>
      </c>
    </row>
    <row r="187" spans="1:65" s="13" customFormat="1">
      <c r="B187" s="177"/>
      <c r="D187" s="178" t="s">
        <v>548</v>
      </c>
      <c r="E187" s="179" t="s">
        <v>1</v>
      </c>
      <c r="F187" s="180" t="s">
        <v>3010</v>
      </c>
      <c r="H187" s="181">
        <v>20</v>
      </c>
      <c r="I187" s="182"/>
      <c r="L187" s="177"/>
      <c r="M187" s="183"/>
      <c r="N187" s="184"/>
      <c r="O187" s="184"/>
      <c r="P187" s="184"/>
      <c r="Q187" s="184"/>
      <c r="R187" s="184"/>
      <c r="S187" s="184"/>
      <c r="T187" s="185"/>
      <c r="AT187" s="179" t="s">
        <v>548</v>
      </c>
      <c r="AU187" s="179" t="s">
        <v>91</v>
      </c>
      <c r="AV187" s="13" t="s">
        <v>91</v>
      </c>
      <c r="AW187" s="13" t="s">
        <v>30</v>
      </c>
      <c r="AX187" s="13" t="s">
        <v>75</v>
      </c>
      <c r="AY187" s="179" t="s">
        <v>203</v>
      </c>
    </row>
    <row r="188" spans="1:65" s="14" customFormat="1">
      <c r="B188" s="186"/>
      <c r="D188" s="178" t="s">
        <v>548</v>
      </c>
      <c r="E188" s="187" t="s">
        <v>1</v>
      </c>
      <c r="F188" s="188" t="s">
        <v>550</v>
      </c>
      <c r="H188" s="189">
        <v>20</v>
      </c>
      <c r="I188" s="190"/>
      <c r="L188" s="186"/>
      <c r="M188" s="191"/>
      <c r="N188" s="192"/>
      <c r="O188" s="192"/>
      <c r="P188" s="192"/>
      <c r="Q188" s="192"/>
      <c r="R188" s="192"/>
      <c r="S188" s="192"/>
      <c r="T188" s="193"/>
      <c r="AT188" s="187" t="s">
        <v>548</v>
      </c>
      <c r="AU188" s="187" t="s">
        <v>91</v>
      </c>
      <c r="AV188" s="14" t="s">
        <v>208</v>
      </c>
      <c r="AW188" s="14" t="s">
        <v>30</v>
      </c>
      <c r="AX188" s="14" t="s">
        <v>83</v>
      </c>
      <c r="AY188" s="187" t="s">
        <v>203</v>
      </c>
    </row>
    <row r="189" spans="1:65" s="2" customFormat="1" ht="33" customHeight="1">
      <c r="A189" s="33"/>
      <c r="B189" s="154"/>
      <c r="C189" s="155" t="s">
        <v>214</v>
      </c>
      <c r="D189" s="155" t="s">
        <v>204</v>
      </c>
      <c r="E189" s="156" t="s">
        <v>2231</v>
      </c>
      <c r="F189" s="157" t="s">
        <v>2232</v>
      </c>
      <c r="G189" s="158" t="s">
        <v>213</v>
      </c>
      <c r="H189" s="159">
        <v>2.3530000000000002</v>
      </c>
      <c r="I189" s="160"/>
      <c r="J189" s="161">
        <f>ROUND(I189*H189,2)</f>
        <v>0</v>
      </c>
      <c r="K189" s="162"/>
      <c r="L189" s="34"/>
      <c r="M189" s="163" t="s">
        <v>1</v>
      </c>
      <c r="N189" s="164" t="s">
        <v>41</v>
      </c>
      <c r="O189" s="62"/>
      <c r="P189" s="165">
        <f>O189*H189</f>
        <v>0</v>
      </c>
      <c r="Q189" s="165">
        <v>0</v>
      </c>
      <c r="R189" s="165">
        <f>Q189*H189</f>
        <v>0</v>
      </c>
      <c r="S189" s="165">
        <v>2.4</v>
      </c>
      <c r="T189" s="166">
        <f>S189*H189</f>
        <v>5.6472000000000007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208</v>
      </c>
      <c r="AT189" s="167" t="s">
        <v>204</v>
      </c>
      <c r="AU189" s="167" t="s">
        <v>91</v>
      </c>
      <c r="AY189" s="18" t="s">
        <v>203</v>
      </c>
      <c r="BE189" s="168">
        <f>IF(N189="základná",J189,0)</f>
        <v>0</v>
      </c>
      <c r="BF189" s="168">
        <f>IF(N189="znížená",J189,0)</f>
        <v>0</v>
      </c>
      <c r="BG189" s="168">
        <f>IF(N189="zákl. prenesená",J189,0)</f>
        <v>0</v>
      </c>
      <c r="BH189" s="168">
        <f>IF(N189="zníž. prenesená",J189,0)</f>
        <v>0</v>
      </c>
      <c r="BI189" s="168">
        <f>IF(N189="nulová",J189,0)</f>
        <v>0</v>
      </c>
      <c r="BJ189" s="18" t="s">
        <v>91</v>
      </c>
      <c r="BK189" s="168">
        <f>ROUND(I189*H189,2)</f>
        <v>0</v>
      </c>
      <c r="BL189" s="18" t="s">
        <v>208</v>
      </c>
      <c r="BM189" s="167" t="s">
        <v>3011</v>
      </c>
    </row>
    <row r="190" spans="1:65" s="15" customFormat="1">
      <c r="B190" s="194"/>
      <c r="D190" s="178" t="s">
        <v>548</v>
      </c>
      <c r="E190" s="195" t="s">
        <v>1</v>
      </c>
      <c r="F190" s="196" t="s">
        <v>3012</v>
      </c>
      <c r="H190" s="195" t="s">
        <v>1</v>
      </c>
      <c r="I190" s="197"/>
      <c r="L190" s="194"/>
      <c r="M190" s="198"/>
      <c r="N190" s="199"/>
      <c r="O190" s="199"/>
      <c r="P190" s="199"/>
      <c r="Q190" s="199"/>
      <c r="R190" s="199"/>
      <c r="S190" s="199"/>
      <c r="T190" s="200"/>
      <c r="AT190" s="195" t="s">
        <v>548</v>
      </c>
      <c r="AU190" s="195" t="s">
        <v>91</v>
      </c>
      <c r="AV190" s="15" t="s">
        <v>83</v>
      </c>
      <c r="AW190" s="15" t="s">
        <v>30</v>
      </c>
      <c r="AX190" s="15" t="s">
        <v>75</v>
      </c>
      <c r="AY190" s="195" t="s">
        <v>203</v>
      </c>
    </row>
    <row r="191" spans="1:65" s="13" customFormat="1">
      <c r="B191" s="177"/>
      <c r="D191" s="178" t="s">
        <v>548</v>
      </c>
      <c r="E191" s="179" t="s">
        <v>1</v>
      </c>
      <c r="F191" s="180" t="s">
        <v>3013</v>
      </c>
      <c r="H191" s="181">
        <v>1.54</v>
      </c>
      <c r="I191" s="182"/>
      <c r="L191" s="177"/>
      <c r="M191" s="183"/>
      <c r="N191" s="184"/>
      <c r="O191" s="184"/>
      <c r="P191" s="184"/>
      <c r="Q191" s="184"/>
      <c r="R191" s="184"/>
      <c r="S191" s="184"/>
      <c r="T191" s="185"/>
      <c r="AT191" s="179" t="s">
        <v>548</v>
      </c>
      <c r="AU191" s="179" t="s">
        <v>91</v>
      </c>
      <c r="AV191" s="13" t="s">
        <v>91</v>
      </c>
      <c r="AW191" s="13" t="s">
        <v>30</v>
      </c>
      <c r="AX191" s="13" t="s">
        <v>75</v>
      </c>
      <c r="AY191" s="179" t="s">
        <v>203</v>
      </c>
    </row>
    <row r="192" spans="1:65" s="16" customFormat="1">
      <c r="B192" s="201"/>
      <c r="D192" s="178" t="s">
        <v>548</v>
      </c>
      <c r="E192" s="202" t="s">
        <v>1</v>
      </c>
      <c r="F192" s="203" t="s">
        <v>576</v>
      </c>
      <c r="H192" s="204">
        <v>1.54</v>
      </c>
      <c r="I192" s="205"/>
      <c r="L192" s="201"/>
      <c r="M192" s="206"/>
      <c r="N192" s="207"/>
      <c r="O192" s="207"/>
      <c r="P192" s="207"/>
      <c r="Q192" s="207"/>
      <c r="R192" s="207"/>
      <c r="S192" s="207"/>
      <c r="T192" s="208"/>
      <c r="AT192" s="202" t="s">
        <v>548</v>
      </c>
      <c r="AU192" s="202" t="s">
        <v>91</v>
      </c>
      <c r="AV192" s="16" t="s">
        <v>215</v>
      </c>
      <c r="AW192" s="16" t="s">
        <v>30</v>
      </c>
      <c r="AX192" s="16" t="s">
        <v>75</v>
      </c>
      <c r="AY192" s="202" t="s">
        <v>203</v>
      </c>
    </row>
    <row r="193" spans="1:65" s="13" customFormat="1" ht="22.5">
      <c r="B193" s="177"/>
      <c r="D193" s="178" t="s">
        <v>548</v>
      </c>
      <c r="E193" s="179" t="s">
        <v>1</v>
      </c>
      <c r="F193" s="180" t="s">
        <v>3014</v>
      </c>
      <c r="H193" s="181">
        <v>0.57299999999999995</v>
      </c>
      <c r="I193" s="182"/>
      <c r="L193" s="177"/>
      <c r="M193" s="183"/>
      <c r="N193" s="184"/>
      <c r="O193" s="184"/>
      <c r="P193" s="184"/>
      <c r="Q193" s="184"/>
      <c r="R193" s="184"/>
      <c r="S193" s="184"/>
      <c r="T193" s="185"/>
      <c r="AT193" s="179" t="s">
        <v>548</v>
      </c>
      <c r="AU193" s="179" t="s">
        <v>91</v>
      </c>
      <c r="AV193" s="13" t="s">
        <v>91</v>
      </c>
      <c r="AW193" s="13" t="s">
        <v>30</v>
      </c>
      <c r="AX193" s="13" t="s">
        <v>75</v>
      </c>
      <c r="AY193" s="179" t="s">
        <v>203</v>
      </c>
    </row>
    <row r="194" spans="1:65" s="13" customFormat="1">
      <c r="B194" s="177"/>
      <c r="D194" s="178" t="s">
        <v>548</v>
      </c>
      <c r="E194" s="179" t="s">
        <v>1</v>
      </c>
      <c r="F194" s="180" t="s">
        <v>3015</v>
      </c>
      <c r="H194" s="181">
        <v>0.24</v>
      </c>
      <c r="I194" s="182"/>
      <c r="L194" s="177"/>
      <c r="M194" s="183"/>
      <c r="N194" s="184"/>
      <c r="O194" s="184"/>
      <c r="P194" s="184"/>
      <c r="Q194" s="184"/>
      <c r="R194" s="184"/>
      <c r="S194" s="184"/>
      <c r="T194" s="185"/>
      <c r="AT194" s="179" t="s">
        <v>548</v>
      </c>
      <c r="AU194" s="179" t="s">
        <v>91</v>
      </c>
      <c r="AV194" s="13" t="s">
        <v>91</v>
      </c>
      <c r="AW194" s="13" t="s">
        <v>30</v>
      </c>
      <c r="AX194" s="13" t="s">
        <v>75</v>
      </c>
      <c r="AY194" s="179" t="s">
        <v>203</v>
      </c>
    </row>
    <row r="195" spans="1:65" s="16" customFormat="1">
      <c r="B195" s="201"/>
      <c r="D195" s="178" t="s">
        <v>548</v>
      </c>
      <c r="E195" s="202" t="s">
        <v>1</v>
      </c>
      <c r="F195" s="203" t="s">
        <v>576</v>
      </c>
      <c r="H195" s="204">
        <v>0.81299999999999994</v>
      </c>
      <c r="I195" s="205"/>
      <c r="L195" s="201"/>
      <c r="M195" s="206"/>
      <c r="N195" s="207"/>
      <c r="O195" s="207"/>
      <c r="P195" s="207"/>
      <c r="Q195" s="207"/>
      <c r="R195" s="207"/>
      <c r="S195" s="207"/>
      <c r="T195" s="208"/>
      <c r="AT195" s="202" t="s">
        <v>548</v>
      </c>
      <c r="AU195" s="202" t="s">
        <v>91</v>
      </c>
      <c r="AV195" s="16" t="s">
        <v>215</v>
      </c>
      <c r="AW195" s="16" t="s">
        <v>30</v>
      </c>
      <c r="AX195" s="16" t="s">
        <v>75</v>
      </c>
      <c r="AY195" s="202" t="s">
        <v>203</v>
      </c>
    </row>
    <row r="196" spans="1:65" s="14" customFormat="1">
      <c r="B196" s="186"/>
      <c r="D196" s="178" t="s">
        <v>548</v>
      </c>
      <c r="E196" s="187" t="s">
        <v>1</v>
      </c>
      <c r="F196" s="188" t="s">
        <v>3016</v>
      </c>
      <c r="H196" s="189">
        <v>2.3530000000000002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7" t="s">
        <v>548</v>
      </c>
      <c r="AU196" s="187" t="s">
        <v>91</v>
      </c>
      <c r="AV196" s="14" t="s">
        <v>208</v>
      </c>
      <c r="AW196" s="14" t="s">
        <v>30</v>
      </c>
      <c r="AX196" s="14" t="s">
        <v>83</v>
      </c>
      <c r="AY196" s="187" t="s">
        <v>203</v>
      </c>
    </row>
    <row r="197" spans="1:65" s="2" customFormat="1" ht="24.2" customHeight="1">
      <c r="A197" s="33"/>
      <c r="B197" s="154"/>
      <c r="C197" s="155" t="s">
        <v>246</v>
      </c>
      <c r="D197" s="155" t="s">
        <v>204</v>
      </c>
      <c r="E197" s="156" t="s">
        <v>3017</v>
      </c>
      <c r="F197" s="157" t="s">
        <v>3018</v>
      </c>
      <c r="G197" s="158" t="s">
        <v>213</v>
      </c>
      <c r="H197" s="159">
        <v>1.3859999999999999</v>
      </c>
      <c r="I197" s="160"/>
      <c r="J197" s="161">
        <f>ROUND(I197*H197,2)</f>
        <v>0</v>
      </c>
      <c r="K197" s="162"/>
      <c r="L197" s="34"/>
      <c r="M197" s="163" t="s">
        <v>1</v>
      </c>
      <c r="N197" s="164" t="s">
        <v>41</v>
      </c>
      <c r="O197" s="62"/>
      <c r="P197" s="165">
        <f>O197*H197</f>
        <v>0</v>
      </c>
      <c r="Q197" s="165">
        <v>0</v>
      </c>
      <c r="R197" s="165">
        <f>Q197*H197</f>
        <v>0</v>
      </c>
      <c r="S197" s="165">
        <v>2.3849999999999998</v>
      </c>
      <c r="T197" s="166">
        <f>S197*H197</f>
        <v>3.3056099999999993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208</v>
      </c>
      <c r="AT197" s="167" t="s">
        <v>204</v>
      </c>
      <c r="AU197" s="167" t="s">
        <v>91</v>
      </c>
      <c r="AY197" s="18" t="s">
        <v>203</v>
      </c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18" t="s">
        <v>91</v>
      </c>
      <c r="BK197" s="168">
        <f>ROUND(I197*H197,2)</f>
        <v>0</v>
      </c>
      <c r="BL197" s="18" t="s">
        <v>208</v>
      </c>
      <c r="BM197" s="167" t="s">
        <v>3019</v>
      </c>
    </row>
    <row r="198" spans="1:65" s="15" customFormat="1">
      <c r="B198" s="194"/>
      <c r="D198" s="178" t="s">
        <v>548</v>
      </c>
      <c r="E198" s="195" t="s">
        <v>1</v>
      </c>
      <c r="F198" s="196" t="s">
        <v>3020</v>
      </c>
      <c r="H198" s="195" t="s">
        <v>1</v>
      </c>
      <c r="I198" s="197"/>
      <c r="L198" s="194"/>
      <c r="M198" s="198"/>
      <c r="N198" s="199"/>
      <c r="O198" s="199"/>
      <c r="P198" s="199"/>
      <c r="Q198" s="199"/>
      <c r="R198" s="199"/>
      <c r="S198" s="199"/>
      <c r="T198" s="200"/>
      <c r="AT198" s="195" t="s">
        <v>548</v>
      </c>
      <c r="AU198" s="195" t="s">
        <v>91</v>
      </c>
      <c r="AV198" s="15" t="s">
        <v>83</v>
      </c>
      <c r="AW198" s="15" t="s">
        <v>30</v>
      </c>
      <c r="AX198" s="15" t="s">
        <v>75</v>
      </c>
      <c r="AY198" s="195" t="s">
        <v>203</v>
      </c>
    </row>
    <row r="199" spans="1:65" s="15" customFormat="1">
      <c r="B199" s="194"/>
      <c r="D199" s="178" t="s">
        <v>548</v>
      </c>
      <c r="E199" s="195" t="s">
        <v>1</v>
      </c>
      <c r="F199" s="196" t="s">
        <v>3021</v>
      </c>
      <c r="H199" s="195" t="s">
        <v>1</v>
      </c>
      <c r="I199" s="197"/>
      <c r="L199" s="194"/>
      <c r="M199" s="198"/>
      <c r="N199" s="199"/>
      <c r="O199" s="199"/>
      <c r="P199" s="199"/>
      <c r="Q199" s="199"/>
      <c r="R199" s="199"/>
      <c r="S199" s="199"/>
      <c r="T199" s="200"/>
      <c r="AT199" s="195" t="s">
        <v>548</v>
      </c>
      <c r="AU199" s="195" t="s">
        <v>91</v>
      </c>
      <c r="AV199" s="15" t="s">
        <v>83</v>
      </c>
      <c r="AW199" s="15" t="s">
        <v>30</v>
      </c>
      <c r="AX199" s="15" t="s">
        <v>75</v>
      </c>
      <c r="AY199" s="195" t="s">
        <v>203</v>
      </c>
    </row>
    <row r="200" spans="1:65" s="15" customFormat="1">
      <c r="B200" s="194"/>
      <c r="D200" s="178" t="s">
        <v>548</v>
      </c>
      <c r="E200" s="195" t="s">
        <v>1</v>
      </c>
      <c r="F200" s="196" t="s">
        <v>3022</v>
      </c>
      <c r="H200" s="195" t="s">
        <v>1</v>
      </c>
      <c r="I200" s="197"/>
      <c r="L200" s="194"/>
      <c r="M200" s="198"/>
      <c r="N200" s="199"/>
      <c r="O200" s="199"/>
      <c r="P200" s="199"/>
      <c r="Q200" s="199"/>
      <c r="R200" s="199"/>
      <c r="S200" s="199"/>
      <c r="T200" s="200"/>
      <c r="AT200" s="195" t="s">
        <v>548</v>
      </c>
      <c r="AU200" s="195" t="s">
        <v>91</v>
      </c>
      <c r="AV200" s="15" t="s">
        <v>83</v>
      </c>
      <c r="AW200" s="15" t="s">
        <v>30</v>
      </c>
      <c r="AX200" s="15" t="s">
        <v>75</v>
      </c>
      <c r="AY200" s="195" t="s">
        <v>203</v>
      </c>
    </row>
    <row r="201" spans="1:65" s="15" customFormat="1">
      <c r="B201" s="194"/>
      <c r="D201" s="178" t="s">
        <v>548</v>
      </c>
      <c r="E201" s="195" t="s">
        <v>1</v>
      </c>
      <c r="F201" s="196" t="s">
        <v>3023</v>
      </c>
      <c r="H201" s="195" t="s">
        <v>1</v>
      </c>
      <c r="I201" s="197"/>
      <c r="L201" s="194"/>
      <c r="M201" s="198"/>
      <c r="N201" s="199"/>
      <c r="O201" s="199"/>
      <c r="P201" s="199"/>
      <c r="Q201" s="199"/>
      <c r="R201" s="199"/>
      <c r="S201" s="199"/>
      <c r="T201" s="200"/>
      <c r="AT201" s="195" t="s">
        <v>548</v>
      </c>
      <c r="AU201" s="195" t="s">
        <v>91</v>
      </c>
      <c r="AV201" s="15" t="s">
        <v>83</v>
      </c>
      <c r="AW201" s="15" t="s">
        <v>30</v>
      </c>
      <c r="AX201" s="15" t="s">
        <v>75</v>
      </c>
      <c r="AY201" s="195" t="s">
        <v>203</v>
      </c>
    </row>
    <row r="202" spans="1:65" s="13" customFormat="1">
      <c r="B202" s="177"/>
      <c r="D202" s="178" t="s">
        <v>548</v>
      </c>
      <c r="E202" s="179" t="s">
        <v>1</v>
      </c>
      <c r="F202" s="180" t="s">
        <v>3024</v>
      </c>
      <c r="H202" s="181">
        <v>1.3859999999999999</v>
      </c>
      <c r="I202" s="182"/>
      <c r="L202" s="177"/>
      <c r="M202" s="183"/>
      <c r="N202" s="184"/>
      <c r="O202" s="184"/>
      <c r="P202" s="184"/>
      <c r="Q202" s="184"/>
      <c r="R202" s="184"/>
      <c r="S202" s="184"/>
      <c r="T202" s="185"/>
      <c r="AT202" s="179" t="s">
        <v>548</v>
      </c>
      <c r="AU202" s="179" t="s">
        <v>91</v>
      </c>
      <c r="AV202" s="13" t="s">
        <v>91</v>
      </c>
      <c r="AW202" s="13" t="s">
        <v>30</v>
      </c>
      <c r="AX202" s="13" t="s">
        <v>75</v>
      </c>
      <c r="AY202" s="179" t="s">
        <v>203</v>
      </c>
    </row>
    <row r="203" spans="1:65" s="16" customFormat="1">
      <c r="B203" s="201"/>
      <c r="D203" s="178" t="s">
        <v>548</v>
      </c>
      <c r="E203" s="202" t="s">
        <v>1</v>
      </c>
      <c r="F203" s="203" t="s">
        <v>576</v>
      </c>
      <c r="H203" s="204">
        <v>1.3859999999999999</v>
      </c>
      <c r="I203" s="205"/>
      <c r="L203" s="201"/>
      <c r="M203" s="206"/>
      <c r="N203" s="207"/>
      <c r="O203" s="207"/>
      <c r="P203" s="207"/>
      <c r="Q203" s="207"/>
      <c r="R203" s="207"/>
      <c r="S203" s="207"/>
      <c r="T203" s="208"/>
      <c r="AT203" s="202" t="s">
        <v>548</v>
      </c>
      <c r="AU203" s="202" t="s">
        <v>91</v>
      </c>
      <c r="AV203" s="16" t="s">
        <v>215</v>
      </c>
      <c r="AW203" s="16" t="s">
        <v>30</v>
      </c>
      <c r="AX203" s="16" t="s">
        <v>75</v>
      </c>
      <c r="AY203" s="202" t="s">
        <v>203</v>
      </c>
    </row>
    <row r="204" spans="1:65" s="14" customFormat="1">
      <c r="B204" s="186"/>
      <c r="D204" s="178" t="s">
        <v>548</v>
      </c>
      <c r="E204" s="187" t="s">
        <v>1</v>
      </c>
      <c r="F204" s="188" t="s">
        <v>550</v>
      </c>
      <c r="H204" s="189">
        <v>1.3859999999999999</v>
      </c>
      <c r="I204" s="190"/>
      <c r="L204" s="186"/>
      <c r="M204" s="191"/>
      <c r="N204" s="192"/>
      <c r="O204" s="192"/>
      <c r="P204" s="192"/>
      <c r="Q204" s="192"/>
      <c r="R204" s="192"/>
      <c r="S204" s="192"/>
      <c r="T204" s="193"/>
      <c r="AT204" s="187" t="s">
        <v>548</v>
      </c>
      <c r="AU204" s="187" t="s">
        <v>91</v>
      </c>
      <c r="AV204" s="14" t="s">
        <v>208</v>
      </c>
      <c r="AW204" s="14" t="s">
        <v>30</v>
      </c>
      <c r="AX204" s="14" t="s">
        <v>83</v>
      </c>
      <c r="AY204" s="187" t="s">
        <v>203</v>
      </c>
    </row>
    <row r="205" spans="1:65" s="2" customFormat="1" ht="37.9" customHeight="1">
      <c r="A205" s="33"/>
      <c r="B205" s="154"/>
      <c r="C205" s="155" t="s">
        <v>218</v>
      </c>
      <c r="D205" s="155" t="s">
        <v>204</v>
      </c>
      <c r="E205" s="156" t="s">
        <v>3025</v>
      </c>
      <c r="F205" s="157" t="s">
        <v>3026</v>
      </c>
      <c r="G205" s="158" t="s">
        <v>244</v>
      </c>
      <c r="H205" s="159">
        <v>9.42</v>
      </c>
      <c r="I205" s="160"/>
      <c r="J205" s="161">
        <f>ROUND(I205*H205,2)</f>
        <v>0</v>
      </c>
      <c r="K205" s="162"/>
      <c r="L205" s="34"/>
      <c r="M205" s="163" t="s">
        <v>1</v>
      </c>
      <c r="N205" s="164" t="s">
        <v>41</v>
      </c>
      <c r="O205" s="62"/>
      <c r="P205" s="165">
        <f>O205*H205</f>
        <v>0</v>
      </c>
      <c r="Q205" s="165">
        <v>0</v>
      </c>
      <c r="R205" s="165">
        <f>Q205*H205</f>
        <v>0</v>
      </c>
      <c r="S205" s="165">
        <v>2.5000000000000001E-2</v>
      </c>
      <c r="T205" s="166">
        <f>S205*H205</f>
        <v>0.23550000000000001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208</v>
      </c>
      <c r="AT205" s="167" t="s">
        <v>204</v>
      </c>
      <c r="AU205" s="167" t="s">
        <v>91</v>
      </c>
      <c r="AY205" s="18" t="s">
        <v>203</v>
      </c>
      <c r="BE205" s="168">
        <f>IF(N205="základná",J205,0)</f>
        <v>0</v>
      </c>
      <c r="BF205" s="168">
        <f>IF(N205="znížená",J205,0)</f>
        <v>0</v>
      </c>
      <c r="BG205" s="168">
        <f>IF(N205="zákl. prenesená",J205,0)</f>
        <v>0</v>
      </c>
      <c r="BH205" s="168">
        <f>IF(N205="zníž. prenesená",J205,0)</f>
        <v>0</v>
      </c>
      <c r="BI205" s="168">
        <f>IF(N205="nulová",J205,0)</f>
        <v>0</v>
      </c>
      <c r="BJ205" s="18" t="s">
        <v>91</v>
      </c>
      <c r="BK205" s="168">
        <f>ROUND(I205*H205,2)</f>
        <v>0</v>
      </c>
      <c r="BL205" s="18" t="s">
        <v>208</v>
      </c>
      <c r="BM205" s="167" t="s">
        <v>3027</v>
      </c>
    </row>
    <row r="206" spans="1:65" s="15" customFormat="1">
      <c r="B206" s="194"/>
      <c r="D206" s="178" t="s">
        <v>548</v>
      </c>
      <c r="E206" s="195" t="s">
        <v>1</v>
      </c>
      <c r="F206" s="196" t="s">
        <v>3028</v>
      </c>
      <c r="H206" s="195" t="s">
        <v>1</v>
      </c>
      <c r="I206" s="197"/>
      <c r="L206" s="194"/>
      <c r="M206" s="198"/>
      <c r="N206" s="199"/>
      <c r="O206" s="199"/>
      <c r="P206" s="199"/>
      <c r="Q206" s="199"/>
      <c r="R206" s="199"/>
      <c r="S206" s="199"/>
      <c r="T206" s="200"/>
      <c r="AT206" s="195" t="s">
        <v>548</v>
      </c>
      <c r="AU206" s="195" t="s">
        <v>91</v>
      </c>
      <c r="AV206" s="15" t="s">
        <v>83</v>
      </c>
      <c r="AW206" s="15" t="s">
        <v>30</v>
      </c>
      <c r="AX206" s="15" t="s">
        <v>75</v>
      </c>
      <c r="AY206" s="195" t="s">
        <v>203</v>
      </c>
    </row>
    <row r="207" spans="1:65" s="15" customFormat="1">
      <c r="B207" s="194"/>
      <c r="D207" s="178" t="s">
        <v>548</v>
      </c>
      <c r="E207" s="195" t="s">
        <v>1</v>
      </c>
      <c r="F207" s="196" t="s">
        <v>3029</v>
      </c>
      <c r="H207" s="195" t="s">
        <v>1</v>
      </c>
      <c r="I207" s="197"/>
      <c r="L207" s="194"/>
      <c r="M207" s="198"/>
      <c r="N207" s="199"/>
      <c r="O207" s="199"/>
      <c r="P207" s="199"/>
      <c r="Q207" s="199"/>
      <c r="R207" s="199"/>
      <c r="S207" s="199"/>
      <c r="T207" s="200"/>
      <c r="AT207" s="195" t="s">
        <v>548</v>
      </c>
      <c r="AU207" s="195" t="s">
        <v>91</v>
      </c>
      <c r="AV207" s="15" t="s">
        <v>83</v>
      </c>
      <c r="AW207" s="15" t="s">
        <v>30</v>
      </c>
      <c r="AX207" s="15" t="s">
        <v>75</v>
      </c>
      <c r="AY207" s="195" t="s">
        <v>203</v>
      </c>
    </row>
    <row r="208" spans="1:65" s="13" customFormat="1">
      <c r="B208" s="177"/>
      <c r="D208" s="178" t="s">
        <v>548</v>
      </c>
      <c r="E208" s="179" t="s">
        <v>1</v>
      </c>
      <c r="F208" s="180" t="s">
        <v>3030</v>
      </c>
      <c r="H208" s="181">
        <v>9.42</v>
      </c>
      <c r="I208" s="182"/>
      <c r="L208" s="177"/>
      <c r="M208" s="183"/>
      <c r="N208" s="184"/>
      <c r="O208" s="184"/>
      <c r="P208" s="184"/>
      <c r="Q208" s="184"/>
      <c r="R208" s="184"/>
      <c r="S208" s="184"/>
      <c r="T208" s="185"/>
      <c r="AT208" s="179" t="s">
        <v>548</v>
      </c>
      <c r="AU208" s="179" t="s">
        <v>91</v>
      </c>
      <c r="AV208" s="13" t="s">
        <v>91</v>
      </c>
      <c r="AW208" s="13" t="s">
        <v>30</v>
      </c>
      <c r="AX208" s="13" t="s">
        <v>75</v>
      </c>
      <c r="AY208" s="179" t="s">
        <v>203</v>
      </c>
    </row>
    <row r="209" spans="1:65" s="16" customFormat="1">
      <c r="B209" s="201"/>
      <c r="D209" s="178" t="s">
        <v>548</v>
      </c>
      <c r="E209" s="202" t="s">
        <v>1</v>
      </c>
      <c r="F209" s="203" t="s">
        <v>3031</v>
      </c>
      <c r="H209" s="204">
        <v>9.42</v>
      </c>
      <c r="I209" s="205"/>
      <c r="L209" s="201"/>
      <c r="M209" s="206"/>
      <c r="N209" s="207"/>
      <c r="O209" s="207"/>
      <c r="P209" s="207"/>
      <c r="Q209" s="207"/>
      <c r="R209" s="207"/>
      <c r="S209" s="207"/>
      <c r="T209" s="208"/>
      <c r="AT209" s="202" t="s">
        <v>548</v>
      </c>
      <c r="AU209" s="202" t="s">
        <v>91</v>
      </c>
      <c r="AV209" s="16" t="s">
        <v>215</v>
      </c>
      <c r="AW209" s="16" t="s">
        <v>30</v>
      </c>
      <c r="AX209" s="16" t="s">
        <v>75</v>
      </c>
      <c r="AY209" s="202" t="s">
        <v>203</v>
      </c>
    </row>
    <row r="210" spans="1:65" s="14" customFormat="1">
      <c r="B210" s="186"/>
      <c r="D210" s="178" t="s">
        <v>548</v>
      </c>
      <c r="E210" s="187" t="s">
        <v>1</v>
      </c>
      <c r="F210" s="188" t="s">
        <v>550</v>
      </c>
      <c r="H210" s="189">
        <v>9.42</v>
      </c>
      <c r="I210" s="190"/>
      <c r="L210" s="186"/>
      <c r="M210" s="191"/>
      <c r="N210" s="192"/>
      <c r="O210" s="192"/>
      <c r="P210" s="192"/>
      <c r="Q210" s="192"/>
      <c r="R210" s="192"/>
      <c r="S210" s="192"/>
      <c r="T210" s="193"/>
      <c r="AT210" s="187" t="s">
        <v>548</v>
      </c>
      <c r="AU210" s="187" t="s">
        <v>91</v>
      </c>
      <c r="AV210" s="14" t="s">
        <v>208</v>
      </c>
      <c r="AW210" s="14" t="s">
        <v>30</v>
      </c>
      <c r="AX210" s="14" t="s">
        <v>83</v>
      </c>
      <c r="AY210" s="187" t="s">
        <v>203</v>
      </c>
    </row>
    <row r="211" spans="1:65" s="2" customFormat="1" ht="24.2" customHeight="1">
      <c r="A211" s="33"/>
      <c r="B211" s="154"/>
      <c r="C211" s="155" t="s">
        <v>253</v>
      </c>
      <c r="D211" s="155" t="s">
        <v>204</v>
      </c>
      <c r="E211" s="156" t="s">
        <v>3032</v>
      </c>
      <c r="F211" s="157" t="s">
        <v>3033</v>
      </c>
      <c r="G211" s="158" t="s">
        <v>1746</v>
      </c>
      <c r="H211" s="159">
        <v>80</v>
      </c>
      <c r="I211" s="160"/>
      <c r="J211" s="161">
        <f>ROUND(I211*H211,2)</f>
        <v>0</v>
      </c>
      <c r="K211" s="162"/>
      <c r="L211" s="34"/>
      <c r="M211" s="163" t="s">
        <v>1</v>
      </c>
      <c r="N211" s="164" t="s">
        <v>41</v>
      </c>
      <c r="O211" s="62"/>
      <c r="P211" s="165">
        <f>O211*H211</f>
        <v>0</v>
      </c>
      <c r="Q211" s="165">
        <v>1.0000000000000001E-5</v>
      </c>
      <c r="R211" s="165">
        <f>Q211*H211</f>
        <v>8.0000000000000004E-4</v>
      </c>
      <c r="S211" s="165">
        <v>3.6999999999999999E-4</v>
      </c>
      <c r="T211" s="166">
        <f>S211*H211</f>
        <v>2.9600000000000001E-2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7" t="s">
        <v>208</v>
      </c>
      <c r="AT211" s="167" t="s">
        <v>204</v>
      </c>
      <c r="AU211" s="167" t="s">
        <v>91</v>
      </c>
      <c r="AY211" s="18" t="s">
        <v>203</v>
      </c>
      <c r="BE211" s="168">
        <f>IF(N211="základná",J211,0)</f>
        <v>0</v>
      </c>
      <c r="BF211" s="168">
        <f>IF(N211="znížená",J211,0)</f>
        <v>0</v>
      </c>
      <c r="BG211" s="168">
        <f>IF(N211="zákl. prenesená",J211,0)</f>
        <v>0</v>
      </c>
      <c r="BH211" s="168">
        <f>IF(N211="zníž. prenesená",J211,0)</f>
        <v>0</v>
      </c>
      <c r="BI211" s="168">
        <f>IF(N211="nulová",J211,0)</f>
        <v>0</v>
      </c>
      <c r="BJ211" s="18" t="s">
        <v>91</v>
      </c>
      <c r="BK211" s="168">
        <f>ROUND(I211*H211,2)</f>
        <v>0</v>
      </c>
      <c r="BL211" s="18" t="s">
        <v>208</v>
      </c>
      <c r="BM211" s="167" t="s">
        <v>3034</v>
      </c>
    </row>
    <row r="212" spans="1:65" s="13" customFormat="1">
      <c r="B212" s="177"/>
      <c r="D212" s="178" t="s">
        <v>548</v>
      </c>
      <c r="E212" s="179" t="s">
        <v>1</v>
      </c>
      <c r="F212" s="180" t="s">
        <v>3035</v>
      </c>
      <c r="H212" s="181">
        <v>80</v>
      </c>
      <c r="I212" s="182"/>
      <c r="L212" s="177"/>
      <c r="M212" s="183"/>
      <c r="N212" s="184"/>
      <c r="O212" s="184"/>
      <c r="P212" s="184"/>
      <c r="Q212" s="184"/>
      <c r="R212" s="184"/>
      <c r="S212" s="184"/>
      <c r="T212" s="185"/>
      <c r="AT212" s="179" t="s">
        <v>548</v>
      </c>
      <c r="AU212" s="179" t="s">
        <v>91</v>
      </c>
      <c r="AV212" s="13" t="s">
        <v>91</v>
      </c>
      <c r="AW212" s="13" t="s">
        <v>30</v>
      </c>
      <c r="AX212" s="13" t="s">
        <v>75</v>
      </c>
      <c r="AY212" s="179" t="s">
        <v>203</v>
      </c>
    </row>
    <row r="213" spans="1:65" s="15" customFormat="1">
      <c r="B213" s="194"/>
      <c r="D213" s="178" t="s">
        <v>548</v>
      </c>
      <c r="E213" s="195" t="s">
        <v>1</v>
      </c>
      <c r="F213" s="196" t="s">
        <v>3036</v>
      </c>
      <c r="H213" s="195" t="s">
        <v>1</v>
      </c>
      <c r="I213" s="197"/>
      <c r="L213" s="194"/>
      <c r="M213" s="198"/>
      <c r="N213" s="199"/>
      <c r="O213" s="199"/>
      <c r="P213" s="199"/>
      <c r="Q213" s="199"/>
      <c r="R213" s="199"/>
      <c r="S213" s="199"/>
      <c r="T213" s="200"/>
      <c r="AT213" s="195" t="s">
        <v>548</v>
      </c>
      <c r="AU213" s="195" t="s">
        <v>91</v>
      </c>
      <c r="AV213" s="15" t="s">
        <v>83</v>
      </c>
      <c r="AW213" s="15" t="s">
        <v>30</v>
      </c>
      <c r="AX213" s="15" t="s">
        <v>75</v>
      </c>
      <c r="AY213" s="195" t="s">
        <v>203</v>
      </c>
    </row>
    <row r="214" spans="1:65" s="14" customFormat="1">
      <c r="B214" s="186"/>
      <c r="D214" s="178" t="s">
        <v>548</v>
      </c>
      <c r="E214" s="187" t="s">
        <v>1</v>
      </c>
      <c r="F214" s="188" t="s">
        <v>3037</v>
      </c>
      <c r="H214" s="189">
        <v>80</v>
      </c>
      <c r="I214" s="190"/>
      <c r="L214" s="186"/>
      <c r="M214" s="191"/>
      <c r="N214" s="192"/>
      <c r="O214" s="192"/>
      <c r="P214" s="192"/>
      <c r="Q214" s="192"/>
      <c r="R214" s="192"/>
      <c r="S214" s="192"/>
      <c r="T214" s="193"/>
      <c r="AT214" s="187" t="s">
        <v>548</v>
      </c>
      <c r="AU214" s="187" t="s">
        <v>91</v>
      </c>
      <c r="AV214" s="14" t="s">
        <v>208</v>
      </c>
      <c r="AW214" s="14" t="s">
        <v>30</v>
      </c>
      <c r="AX214" s="14" t="s">
        <v>83</v>
      </c>
      <c r="AY214" s="187" t="s">
        <v>203</v>
      </c>
    </row>
    <row r="215" spans="1:65" s="12" customFormat="1" ht="22.9" customHeight="1">
      <c r="B215" s="143"/>
      <c r="D215" s="144" t="s">
        <v>74</v>
      </c>
      <c r="E215" s="169" t="s">
        <v>690</v>
      </c>
      <c r="F215" s="169" t="s">
        <v>691</v>
      </c>
      <c r="I215" s="146"/>
      <c r="J215" s="170">
        <f>BK215</f>
        <v>0</v>
      </c>
      <c r="L215" s="143"/>
      <c r="M215" s="148"/>
      <c r="N215" s="149"/>
      <c r="O215" s="149"/>
      <c r="P215" s="150">
        <f>SUM(P216:P220)</f>
        <v>0</v>
      </c>
      <c r="Q215" s="149"/>
      <c r="R215" s="150">
        <f>SUM(R216:R220)</f>
        <v>0</v>
      </c>
      <c r="S215" s="149"/>
      <c r="T215" s="151">
        <f>SUM(T216:T220)</f>
        <v>0</v>
      </c>
      <c r="AR215" s="144" t="s">
        <v>83</v>
      </c>
      <c r="AT215" s="152" t="s">
        <v>74</v>
      </c>
      <c r="AU215" s="152" t="s">
        <v>83</v>
      </c>
      <c r="AY215" s="144" t="s">
        <v>203</v>
      </c>
      <c r="BK215" s="153">
        <f>SUM(BK216:BK220)</f>
        <v>0</v>
      </c>
    </row>
    <row r="216" spans="1:65" s="2" customFormat="1" ht="16.5" customHeight="1">
      <c r="A216" s="33"/>
      <c r="B216" s="154"/>
      <c r="C216" s="155" t="s">
        <v>222</v>
      </c>
      <c r="D216" s="155" t="s">
        <v>204</v>
      </c>
      <c r="E216" s="156" t="s">
        <v>2274</v>
      </c>
      <c r="F216" s="157" t="s">
        <v>2275</v>
      </c>
      <c r="G216" s="158" t="s">
        <v>249</v>
      </c>
      <c r="H216" s="159">
        <v>9.218</v>
      </c>
      <c r="I216" s="160"/>
      <c r="J216" s="161">
        <f>ROUND(I216*H216,2)</f>
        <v>0</v>
      </c>
      <c r="K216" s="162"/>
      <c r="L216" s="34"/>
      <c r="M216" s="163" t="s">
        <v>1</v>
      </c>
      <c r="N216" s="164" t="s">
        <v>41</v>
      </c>
      <c r="O216" s="62"/>
      <c r="P216" s="165">
        <f>O216*H216</f>
        <v>0</v>
      </c>
      <c r="Q216" s="165">
        <v>0</v>
      </c>
      <c r="R216" s="165">
        <f>Q216*H216</f>
        <v>0</v>
      </c>
      <c r="S216" s="165">
        <v>0</v>
      </c>
      <c r="T216" s="16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7" t="s">
        <v>208</v>
      </c>
      <c r="AT216" s="167" t="s">
        <v>204</v>
      </c>
      <c r="AU216" s="167" t="s">
        <v>91</v>
      </c>
      <c r="AY216" s="18" t="s">
        <v>203</v>
      </c>
      <c r="BE216" s="168">
        <f>IF(N216="základná",J216,0)</f>
        <v>0</v>
      </c>
      <c r="BF216" s="168">
        <f>IF(N216="znížená",J216,0)</f>
        <v>0</v>
      </c>
      <c r="BG216" s="168">
        <f>IF(N216="zákl. prenesená",J216,0)</f>
        <v>0</v>
      </c>
      <c r="BH216" s="168">
        <f>IF(N216="zníž. prenesená",J216,0)</f>
        <v>0</v>
      </c>
      <c r="BI216" s="168">
        <f>IF(N216="nulová",J216,0)</f>
        <v>0</v>
      </c>
      <c r="BJ216" s="18" t="s">
        <v>91</v>
      </c>
      <c r="BK216" s="168">
        <f>ROUND(I216*H216,2)</f>
        <v>0</v>
      </c>
      <c r="BL216" s="18" t="s">
        <v>208</v>
      </c>
      <c r="BM216" s="167" t="s">
        <v>3038</v>
      </c>
    </row>
    <row r="217" spans="1:65" s="2" customFormat="1" ht="21.75" customHeight="1">
      <c r="A217" s="33"/>
      <c r="B217" s="154"/>
      <c r="C217" s="155" t="s">
        <v>259</v>
      </c>
      <c r="D217" s="155" t="s">
        <v>204</v>
      </c>
      <c r="E217" s="156" t="s">
        <v>698</v>
      </c>
      <c r="F217" s="157" t="s">
        <v>699</v>
      </c>
      <c r="G217" s="158" t="s">
        <v>249</v>
      </c>
      <c r="H217" s="159">
        <v>9.218</v>
      </c>
      <c r="I217" s="160"/>
      <c r="J217" s="161">
        <f>ROUND(I217*H217,2)</f>
        <v>0</v>
      </c>
      <c r="K217" s="162"/>
      <c r="L217" s="34"/>
      <c r="M217" s="163" t="s">
        <v>1</v>
      </c>
      <c r="N217" s="164" t="s">
        <v>41</v>
      </c>
      <c r="O217" s="62"/>
      <c r="P217" s="165">
        <f>O217*H217</f>
        <v>0</v>
      </c>
      <c r="Q217" s="165">
        <v>0</v>
      </c>
      <c r="R217" s="165">
        <f>Q217*H217</f>
        <v>0</v>
      </c>
      <c r="S217" s="165">
        <v>0</v>
      </c>
      <c r="T217" s="166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7" t="s">
        <v>208</v>
      </c>
      <c r="AT217" s="167" t="s">
        <v>204</v>
      </c>
      <c r="AU217" s="167" t="s">
        <v>91</v>
      </c>
      <c r="AY217" s="18" t="s">
        <v>203</v>
      </c>
      <c r="BE217" s="168">
        <f>IF(N217="základná",J217,0)</f>
        <v>0</v>
      </c>
      <c r="BF217" s="168">
        <f>IF(N217="znížená",J217,0)</f>
        <v>0</v>
      </c>
      <c r="BG217" s="168">
        <f>IF(N217="zákl. prenesená",J217,0)</f>
        <v>0</v>
      </c>
      <c r="BH217" s="168">
        <f>IF(N217="zníž. prenesená",J217,0)</f>
        <v>0</v>
      </c>
      <c r="BI217" s="168">
        <f>IF(N217="nulová",J217,0)</f>
        <v>0</v>
      </c>
      <c r="BJ217" s="18" t="s">
        <v>91</v>
      </c>
      <c r="BK217" s="168">
        <f>ROUND(I217*H217,2)</f>
        <v>0</v>
      </c>
      <c r="BL217" s="18" t="s">
        <v>208</v>
      </c>
      <c r="BM217" s="167" t="s">
        <v>3039</v>
      </c>
    </row>
    <row r="218" spans="1:65" s="2" customFormat="1" ht="24.2" customHeight="1">
      <c r="A218" s="33"/>
      <c r="B218" s="154"/>
      <c r="C218" s="155" t="s">
        <v>226</v>
      </c>
      <c r="D218" s="155" t="s">
        <v>204</v>
      </c>
      <c r="E218" s="156" t="s">
        <v>2278</v>
      </c>
      <c r="F218" s="157" t="s">
        <v>2279</v>
      </c>
      <c r="G218" s="158" t="s">
        <v>249</v>
      </c>
      <c r="H218" s="159">
        <v>46.09</v>
      </c>
      <c r="I218" s="160"/>
      <c r="J218" s="161">
        <f>ROUND(I218*H218,2)</f>
        <v>0</v>
      </c>
      <c r="K218" s="162"/>
      <c r="L218" s="34"/>
      <c r="M218" s="163" t="s">
        <v>1</v>
      </c>
      <c r="N218" s="164" t="s">
        <v>41</v>
      </c>
      <c r="O218" s="62"/>
      <c r="P218" s="165">
        <f>O218*H218</f>
        <v>0</v>
      </c>
      <c r="Q218" s="165">
        <v>0</v>
      </c>
      <c r="R218" s="165">
        <f>Q218*H218</f>
        <v>0</v>
      </c>
      <c r="S218" s="165">
        <v>0</v>
      </c>
      <c r="T218" s="16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208</v>
      </c>
      <c r="AT218" s="167" t="s">
        <v>204</v>
      </c>
      <c r="AU218" s="167" t="s">
        <v>91</v>
      </c>
      <c r="AY218" s="18" t="s">
        <v>203</v>
      </c>
      <c r="BE218" s="168">
        <f>IF(N218="základná",J218,0)</f>
        <v>0</v>
      </c>
      <c r="BF218" s="168">
        <f>IF(N218="znížená",J218,0)</f>
        <v>0</v>
      </c>
      <c r="BG218" s="168">
        <f>IF(N218="zákl. prenesená",J218,0)</f>
        <v>0</v>
      </c>
      <c r="BH218" s="168">
        <f>IF(N218="zníž. prenesená",J218,0)</f>
        <v>0</v>
      </c>
      <c r="BI218" s="168">
        <f>IF(N218="nulová",J218,0)</f>
        <v>0</v>
      </c>
      <c r="BJ218" s="18" t="s">
        <v>91</v>
      </c>
      <c r="BK218" s="168">
        <f>ROUND(I218*H218,2)</f>
        <v>0</v>
      </c>
      <c r="BL218" s="18" t="s">
        <v>208</v>
      </c>
      <c r="BM218" s="167" t="s">
        <v>3040</v>
      </c>
    </row>
    <row r="219" spans="1:65" s="13" customFormat="1">
      <c r="B219" s="177"/>
      <c r="D219" s="178" t="s">
        <v>548</v>
      </c>
      <c r="F219" s="180" t="s">
        <v>3041</v>
      </c>
      <c r="H219" s="181">
        <v>46.09</v>
      </c>
      <c r="I219" s="182"/>
      <c r="L219" s="177"/>
      <c r="M219" s="183"/>
      <c r="N219" s="184"/>
      <c r="O219" s="184"/>
      <c r="P219" s="184"/>
      <c r="Q219" s="184"/>
      <c r="R219" s="184"/>
      <c r="S219" s="184"/>
      <c r="T219" s="185"/>
      <c r="AT219" s="179" t="s">
        <v>548</v>
      </c>
      <c r="AU219" s="179" t="s">
        <v>91</v>
      </c>
      <c r="AV219" s="13" t="s">
        <v>91</v>
      </c>
      <c r="AW219" s="13" t="s">
        <v>3</v>
      </c>
      <c r="AX219" s="13" t="s">
        <v>83</v>
      </c>
      <c r="AY219" s="179" t="s">
        <v>203</v>
      </c>
    </row>
    <row r="220" spans="1:65" s="2" customFormat="1" ht="24.2" customHeight="1">
      <c r="A220" s="33"/>
      <c r="B220" s="154"/>
      <c r="C220" s="155" t="s">
        <v>268</v>
      </c>
      <c r="D220" s="155" t="s">
        <v>204</v>
      </c>
      <c r="E220" s="156" t="s">
        <v>707</v>
      </c>
      <c r="F220" s="157" t="s">
        <v>4243</v>
      </c>
      <c r="G220" s="158" t="s">
        <v>249</v>
      </c>
      <c r="H220" s="159">
        <v>9.218</v>
      </c>
      <c r="I220" s="160"/>
      <c r="J220" s="161">
        <f>ROUND(I220*H220,2)</f>
        <v>0</v>
      </c>
      <c r="K220" s="162"/>
      <c r="L220" s="34"/>
      <c r="M220" s="163" t="s">
        <v>1</v>
      </c>
      <c r="N220" s="164" t="s">
        <v>41</v>
      </c>
      <c r="O220" s="62"/>
      <c r="P220" s="165">
        <f>O220*H220</f>
        <v>0</v>
      </c>
      <c r="Q220" s="165">
        <v>0</v>
      </c>
      <c r="R220" s="165">
        <f>Q220*H220</f>
        <v>0</v>
      </c>
      <c r="S220" s="165">
        <v>0</v>
      </c>
      <c r="T220" s="166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208</v>
      </c>
      <c r="AT220" s="167" t="s">
        <v>204</v>
      </c>
      <c r="AU220" s="167" t="s">
        <v>91</v>
      </c>
      <c r="AY220" s="18" t="s">
        <v>203</v>
      </c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18" t="s">
        <v>91</v>
      </c>
      <c r="BK220" s="168">
        <f>ROUND(I220*H220,2)</f>
        <v>0</v>
      </c>
      <c r="BL220" s="18" t="s">
        <v>208</v>
      </c>
      <c r="BM220" s="167" t="s">
        <v>3042</v>
      </c>
    </row>
    <row r="221" spans="1:65" s="12" customFormat="1" ht="22.9" customHeight="1">
      <c r="B221" s="143"/>
      <c r="D221" s="144" t="s">
        <v>74</v>
      </c>
      <c r="E221" s="169" t="s">
        <v>1183</v>
      </c>
      <c r="F221" s="169" t="s">
        <v>1220</v>
      </c>
      <c r="I221" s="146"/>
      <c r="J221" s="170">
        <f>BK221</f>
        <v>0</v>
      </c>
      <c r="L221" s="143"/>
      <c r="M221" s="148"/>
      <c r="N221" s="149"/>
      <c r="O221" s="149"/>
      <c r="P221" s="150">
        <f>SUM(P222:P223)</f>
        <v>0</v>
      </c>
      <c r="Q221" s="149"/>
      <c r="R221" s="150">
        <f>SUM(R222:R223)</f>
        <v>0</v>
      </c>
      <c r="S221" s="149"/>
      <c r="T221" s="151">
        <f>SUM(T222:T223)</f>
        <v>0</v>
      </c>
      <c r="AR221" s="144" t="s">
        <v>83</v>
      </c>
      <c r="AT221" s="152" t="s">
        <v>74</v>
      </c>
      <c r="AU221" s="152" t="s">
        <v>83</v>
      </c>
      <c r="AY221" s="144" t="s">
        <v>203</v>
      </c>
      <c r="BK221" s="153">
        <f>SUM(BK222:BK223)</f>
        <v>0</v>
      </c>
    </row>
    <row r="222" spans="1:65" s="2" customFormat="1" ht="37.9" customHeight="1">
      <c r="A222" s="33"/>
      <c r="B222" s="154"/>
      <c r="C222" s="155" t="s">
        <v>230</v>
      </c>
      <c r="D222" s="155" t="s">
        <v>204</v>
      </c>
      <c r="E222" s="156" t="s">
        <v>3043</v>
      </c>
      <c r="F222" s="157" t="s">
        <v>3044</v>
      </c>
      <c r="G222" s="158" t="s">
        <v>249</v>
      </c>
      <c r="H222" s="159">
        <v>36.264000000000003</v>
      </c>
      <c r="I222" s="160"/>
      <c r="J222" s="161">
        <f>ROUND(I222*H222,2)</f>
        <v>0</v>
      </c>
      <c r="K222" s="162"/>
      <c r="L222" s="34"/>
      <c r="M222" s="163" t="s">
        <v>1</v>
      </c>
      <c r="N222" s="164" t="s">
        <v>41</v>
      </c>
      <c r="O222" s="62"/>
      <c r="P222" s="165">
        <f>O222*H222</f>
        <v>0</v>
      </c>
      <c r="Q222" s="165">
        <v>0</v>
      </c>
      <c r="R222" s="165">
        <f>Q222*H222</f>
        <v>0</v>
      </c>
      <c r="S222" s="165">
        <v>0</v>
      </c>
      <c r="T222" s="166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7" t="s">
        <v>208</v>
      </c>
      <c r="AT222" s="167" t="s">
        <v>204</v>
      </c>
      <c r="AU222" s="167" t="s">
        <v>91</v>
      </c>
      <c r="AY222" s="18" t="s">
        <v>203</v>
      </c>
      <c r="BE222" s="168">
        <f>IF(N222="základná",J222,0)</f>
        <v>0</v>
      </c>
      <c r="BF222" s="168">
        <f>IF(N222="znížená",J222,0)</f>
        <v>0</v>
      </c>
      <c r="BG222" s="168">
        <f>IF(N222="zákl. prenesená",J222,0)</f>
        <v>0</v>
      </c>
      <c r="BH222" s="168">
        <f>IF(N222="zníž. prenesená",J222,0)</f>
        <v>0</v>
      </c>
      <c r="BI222" s="168">
        <f>IF(N222="nulová",J222,0)</f>
        <v>0</v>
      </c>
      <c r="BJ222" s="18" t="s">
        <v>91</v>
      </c>
      <c r="BK222" s="168">
        <f>ROUND(I222*H222,2)</f>
        <v>0</v>
      </c>
      <c r="BL222" s="18" t="s">
        <v>208</v>
      </c>
      <c r="BM222" s="167" t="s">
        <v>3045</v>
      </c>
    </row>
    <row r="223" spans="1:65" s="2" customFormat="1" ht="44.25" customHeight="1">
      <c r="A223" s="33"/>
      <c r="B223" s="154"/>
      <c r="C223" s="155" t="s">
        <v>277</v>
      </c>
      <c r="D223" s="155" t="s">
        <v>204</v>
      </c>
      <c r="E223" s="156" t="s">
        <v>3046</v>
      </c>
      <c r="F223" s="157" t="s">
        <v>3047</v>
      </c>
      <c r="G223" s="158" t="s">
        <v>249</v>
      </c>
      <c r="H223" s="159">
        <v>36.264000000000003</v>
      </c>
      <c r="I223" s="160"/>
      <c r="J223" s="161">
        <f>ROUND(I223*H223,2)</f>
        <v>0</v>
      </c>
      <c r="K223" s="162"/>
      <c r="L223" s="34"/>
      <c r="M223" s="163" t="s">
        <v>1</v>
      </c>
      <c r="N223" s="164" t="s">
        <v>41</v>
      </c>
      <c r="O223" s="62"/>
      <c r="P223" s="165">
        <f>O223*H223</f>
        <v>0</v>
      </c>
      <c r="Q223" s="165">
        <v>0</v>
      </c>
      <c r="R223" s="165">
        <f>Q223*H223</f>
        <v>0</v>
      </c>
      <c r="S223" s="165">
        <v>0</v>
      </c>
      <c r="T223" s="16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7" t="s">
        <v>208</v>
      </c>
      <c r="AT223" s="167" t="s">
        <v>204</v>
      </c>
      <c r="AU223" s="167" t="s">
        <v>91</v>
      </c>
      <c r="AY223" s="18" t="s">
        <v>203</v>
      </c>
      <c r="BE223" s="168">
        <f>IF(N223="základná",J223,0)</f>
        <v>0</v>
      </c>
      <c r="BF223" s="168">
        <f>IF(N223="znížená",J223,0)</f>
        <v>0</v>
      </c>
      <c r="BG223" s="168">
        <f>IF(N223="zákl. prenesená",J223,0)</f>
        <v>0</v>
      </c>
      <c r="BH223" s="168">
        <f>IF(N223="zníž. prenesená",J223,0)</f>
        <v>0</v>
      </c>
      <c r="BI223" s="168">
        <f>IF(N223="nulová",J223,0)</f>
        <v>0</v>
      </c>
      <c r="BJ223" s="18" t="s">
        <v>91</v>
      </c>
      <c r="BK223" s="168">
        <f>ROUND(I223*H223,2)</f>
        <v>0</v>
      </c>
      <c r="BL223" s="18" t="s">
        <v>208</v>
      </c>
      <c r="BM223" s="167" t="s">
        <v>3048</v>
      </c>
    </row>
    <row r="224" spans="1:65" s="12" customFormat="1" ht="25.9" customHeight="1">
      <c r="B224" s="143"/>
      <c r="D224" s="144" t="s">
        <v>74</v>
      </c>
      <c r="E224" s="145" t="s">
        <v>1761</v>
      </c>
      <c r="F224" s="145" t="s">
        <v>2286</v>
      </c>
      <c r="I224" s="146"/>
      <c r="J224" s="147">
        <f>BK224</f>
        <v>0</v>
      </c>
      <c r="L224" s="143"/>
      <c r="M224" s="148"/>
      <c r="N224" s="149"/>
      <c r="O224" s="149"/>
      <c r="P224" s="150">
        <f>P225+P237</f>
        <v>0</v>
      </c>
      <c r="Q224" s="149"/>
      <c r="R224" s="150">
        <f>R225+R237</f>
        <v>1.7500000000000002E-2</v>
      </c>
      <c r="S224" s="149"/>
      <c r="T224" s="151">
        <f>T225+T237</f>
        <v>0</v>
      </c>
      <c r="AR224" s="144" t="s">
        <v>208</v>
      </c>
      <c r="AT224" s="152" t="s">
        <v>74</v>
      </c>
      <c r="AU224" s="152" t="s">
        <v>75</v>
      </c>
      <c r="AY224" s="144" t="s">
        <v>203</v>
      </c>
      <c r="BK224" s="153">
        <f>BK225+BK237</f>
        <v>0</v>
      </c>
    </row>
    <row r="225" spans="1:65" s="12" customFormat="1" ht="22.9" customHeight="1">
      <c r="B225" s="143"/>
      <c r="D225" s="144" t="s">
        <v>74</v>
      </c>
      <c r="E225" s="169" t="s">
        <v>1774</v>
      </c>
      <c r="F225" s="169" t="s">
        <v>2927</v>
      </c>
      <c r="I225" s="146"/>
      <c r="J225" s="170">
        <f>BK225</f>
        <v>0</v>
      </c>
      <c r="L225" s="143"/>
      <c r="M225" s="148"/>
      <c r="N225" s="149"/>
      <c r="O225" s="149"/>
      <c r="P225" s="150">
        <f>SUM(P226:P236)</f>
        <v>0</v>
      </c>
      <c r="Q225" s="149"/>
      <c r="R225" s="150">
        <f>SUM(R226:R236)</f>
        <v>1.7500000000000002E-2</v>
      </c>
      <c r="S225" s="149"/>
      <c r="T225" s="151">
        <f>SUM(T226:T236)</f>
        <v>0</v>
      </c>
      <c r="AR225" s="144" t="s">
        <v>91</v>
      </c>
      <c r="AT225" s="152" t="s">
        <v>74</v>
      </c>
      <c r="AU225" s="152" t="s">
        <v>83</v>
      </c>
      <c r="AY225" s="144" t="s">
        <v>203</v>
      </c>
      <c r="BK225" s="153">
        <f>SUM(BK226:BK236)</f>
        <v>0</v>
      </c>
    </row>
    <row r="226" spans="1:65" s="2" customFormat="1" ht="16.5" customHeight="1">
      <c r="A226" s="33"/>
      <c r="B226" s="154"/>
      <c r="C226" s="155" t="s">
        <v>7</v>
      </c>
      <c r="D226" s="155" t="s">
        <v>204</v>
      </c>
      <c r="E226" s="156" t="s">
        <v>3049</v>
      </c>
      <c r="F226" s="157" t="s">
        <v>3050</v>
      </c>
      <c r="G226" s="158" t="s">
        <v>244</v>
      </c>
      <c r="H226" s="159">
        <v>3.96</v>
      </c>
      <c r="I226" s="160"/>
      <c r="J226" s="161">
        <f>ROUND(I226*H226,2)</f>
        <v>0</v>
      </c>
      <c r="K226" s="162"/>
      <c r="L226" s="34"/>
      <c r="M226" s="163" t="s">
        <v>1</v>
      </c>
      <c r="N226" s="164" t="s">
        <v>41</v>
      </c>
      <c r="O226" s="62"/>
      <c r="P226" s="165">
        <f>O226*H226</f>
        <v>0</v>
      </c>
      <c r="Q226" s="165">
        <v>0</v>
      </c>
      <c r="R226" s="165">
        <f>Q226*H226</f>
        <v>0</v>
      </c>
      <c r="S226" s="165">
        <v>0</v>
      </c>
      <c r="T226" s="166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7" t="s">
        <v>226</v>
      </c>
      <c r="AT226" s="167" t="s">
        <v>204</v>
      </c>
      <c r="AU226" s="167" t="s">
        <v>91</v>
      </c>
      <c r="AY226" s="18" t="s">
        <v>203</v>
      </c>
      <c r="BE226" s="168">
        <f>IF(N226="základná",J226,0)</f>
        <v>0</v>
      </c>
      <c r="BF226" s="168">
        <f>IF(N226="znížená",J226,0)</f>
        <v>0</v>
      </c>
      <c r="BG226" s="168">
        <f>IF(N226="zákl. prenesená",J226,0)</f>
        <v>0</v>
      </c>
      <c r="BH226" s="168">
        <f>IF(N226="zníž. prenesená",J226,0)</f>
        <v>0</v>
      </c>
      <c r="BI226" s="168">
        <f>IF(N226="nulová",J226,0)</f>
        <v>0</v>
      </c>
      <c r="BJ226" s="18" t="s">
        <v>91</v>
      </c>
      <c r="BK226" s="168">
        <f>ROUND(I226*H226,2)</f>
        <v>0</v>
      </c>
      <c r="BL226" s="18" t="s">
        <v>226</v>
      </c>
      <c r="BM226" s="167" t="s">
        <v>3051</v>
      </c>
    </row>
    <row r="227" spans="1:65" s="15" customFormat="1">
      <c r="B227" s="194"/>
      <c r="D227" s="178" t="s">
        <v>548</v>
      </c>
      <c r="E227" s="195" t="s">
        <v>1</v>
      </c>
      <c r="F227" s="196" t="s">
        <v>3052</v>
      </c>
      <c r="H227" s="195" t="s">
        <v>1</v>
      </c>
      <c r="I227" s="197"/>
      <c r="L227" s="194"/>
      <c r="M227" s="198"/>
      <c r="N227" s="199"/>
      <c r="O227" s="199"/>
      <c r="P227" s="199"/>
      <c r="Q227" s="199"/>
      <c r="R227" s="199"/>
      <c r="S227" s="199"/>
      <c r="T227" s="200"/>
      <c r="AT227" s="195" t="s">
        <v>548</v>
      </c>
      <c r="AU227" s="195" t="s">
        <v>91</v>
      </c>
      <c r="AV227" s="15" t="s">
        <v>83</v>
      </c>
      <c r="AW227" s="15" t="s">
        <v>30</v>
      </c>
      <c r="AX227" s="15" t="s">
        <v>75</v>
      </c>
      <c r="AY227" s="195" t="s">
        <v>203</v>
      </c>
    </row>
    <row r="228" spans="1:65" s="13" customFormat="1">
      <c r="B228" s="177"/>
      <c r="D228" s="178" t="s">
        <v>548</v>
      </c>
      <c r="E228" s="179" t="s">
        <v>1</v>
      </c>
      <c r="F228" s="180" t="s">
        <v>3053</v>
      </c>
      <c r="H228" s="181">
        <v>3.96</v>
      </c>
      <c r="I228" s="182"/>
      <c r="L228" s="177"/>
      <c r="M228" s="183"/>
      <c r="N228" s="184"/>
      <c r="O228" s="184"/>
      <c r="P228" s="184"/>
      <c r="Q228" s="184"/>
      <c r="R228" s="184"/>
      <c r="S228" s="184"/>
      <c r="T228" s="185"/>
      <c r="AT228" s="179" t="s">
        <v>548</v>
      </c>
      <c r="AU228" s="179" t="s">
        <v>91</v>
      </c>
      <c r="AV228" s="13" t="s">
        <v>91</v>
      </c>
      <c r="AW228" s="13" t="s">
        <v>30</v>
      </c>
      <c r="AX228" s="13" t="s">
        <v>75</v>
      </c>
      <c r="AY228" s="179" t="s">
        <v>203</v>
      </c>
    </row>
    <row r="229" spans="1:65" s="14" customFormat="1">
      <c r="B229" s="186"/>
      <c r="D229" s="178" t="s">
        <v>548</v>
      </c>
      <c r="E229" s="187" t="s">
        <v>1</v>
      </c>
      <c r="F229" s="188" t="s">
        <v>550</v>
      </c>
      <c r="H229" s="189">
        <v>3.96</v>
      </c>
      <c r="I229" s="190"/>
      <c r="L229" s="186"/>
      <c r="M229" s="191"/>
      <c r="N229" s="192"/>
      <c r="O229" s="192"/>
      <c r="P229" s="192"/>
      <c r="Q229" s="192"/>
      <c r="R229" s="192"/>
      <c r="S229" s="192"/>
      <c r="T229" s="193"/>
      <c r="AT229" s="187" t="s">
        <v>548</v>
      </c>
      <c r="AU229" s="187" t="s">
        <v>91</v>
      </c>
      <c r="AV229" s="14" t="s">
        <v>208</v>
      </c>
      <c r="AW229" s="14" t="s">
        <v>30</v>
      </c>
      <c r="AX229" s="14" t="s">
        <v>83</v>
      </c>
      <c r="AY229" s="187" t="s">
        <v>203</v>
      </c>
    </row>
    <row r="230" spans="1:65" s="2" customFormat="1" ht="24.2" customHeight="1">
      <c r="A230" s="33"/>
      <c r="B230" s="154"/>
      <c r="C230" s="155" t="s">
        <v>284</v>
      </c>
      <c r="D230" s="155" t="s">
        <v>204</v>
      </c>
      <c r="E230" s="156" t="s">
        <v>3054</v>
      </c>
      <c r="F230" s="157" t="s">
        <v>3055</v>
      </c>
      <c r="G230" s="158" t="s">
        <v>1299</v>
      </c>
      <c r="H230" s="159">
        <v>350</v>
      </c>
      <c r="I230" s="160"/>
      <c r="J230" s="161">
        <f>ROUND(I230*H230,2)</f>
        <v>0</v>
      </c>
      <c r="K230" s="162"/>
      <c r="L230" s="34"/>
      <c r="M230" s="163" t="s">
        <v>1</v>
      </c>
      <c r="N230" s="164" t="s">
        <v>41</v>
      </c>
      <c r="O230" s="62"/>
      <c r="P230" s="165">
        <f>O230*H230</f>
        <v>0</v>
      </c>
      <c r="Q230" s="165">
        <v>5.0000000000000002E-5</v>
      </c>
      <c r="R230" s="165">
        <f>Q230*H230</f>
        <v>1.7500000000000002E-2</v>
      </c>
      <c r="S230" s="165">
        <v>0</v>
      </c>
      <c r="T230" s="166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7" t="s">
        <v>226</v>
      </c>
      <c r="AT230" s="167" t="s">
        <v>204</v>
      </c>
      <c r="AU230" s="167" t="s">
        <v>91</v>
      </c>
      <c r="AY230" s="18" t="s">
        <v>203</v>
      </c>
      <c r="BE230" s="168">
        <f>IF(N230="základná",J230,0)</f>
        <v>0</v>
      </c>
      <c r="BF230" s="168">
        <f>IF(N230="znížená",J230,0)</f>
        <v>0</v>
      </c>
      <c r="BG230" s="168">
        <f>IF(N230="zákl. prenesená",J230,0)</f>
        <v>0</v>
      </c>
      <c r="BH230" s="168">
        <f>IF(N230="zníž. prenesená",J230,0)</f>
        <v>0</v>
      </c>
      <c r="BI230" s="168">
        <f>IF(N230="nulová",J230,0)</f>
        <v>0</v>
      </c>
      <c r="BJ230" s="18" t="s">
        <v>91</v>
      </c>
      <c r="BK230" s="168">
        <f>ROUND(I230*H230,2)</f>
        <v>0</v>
      </c>
      <c r="BL230" s="18" t="s">
        <v>226</v>
      </c>
      <c r="BM230" s="167" t="s">
        <v>3056</v>
      </c>
    </row>
    <row r="231" spans="1:65" s="13" customFormat="1">
      <c r="B231" s="177"/>
      <c r="D231" s="178" t="s">
        <v>548</v>
      </c>
      <c r="E231" s="179" t="s">
        <v>1</v>
      </c>
      <c r="F231" s="180" t="s">
        <v>3057</v>
      </c>
      <c r="H231" s="181">
        <v>350</v>
      </c>
      <c r="I231" s="182"/>
      <c r="L231" s="177"/>
      <c r="M231" s="183"/>
      <c r="N231" s="184"/>
      <c r="O231" s="184"/>
      <c r="P231" s="184"/>
      <c r="Q231" s="184"/>
      <c r="R231" s="184"/>
      <c r="S231" s="184"/>
      <c r="T231" s="185"/>
      <c r="AT231" s="179" t="s">
        <v>548</v>
      </c>
      <c r="AU231" s="179" t="s">
        <v>91</v>
      </c>
      <c r="AV231" s="13" t="s">
        <v>91</v>
      </c>
      <c r="AW231" s="13" t="s">
        <v>30</v>
      </c>
      <c r="AX231" s="13" t="s">
        <v>75</v>
      </c>
      <c r="AY231" s="179" t="s">
        <v>203</v>
      </c>
    </row>
    <row r="232" spans="1:65" s="14" customFormat="1">
      <c r="B232" s="186"/>
      <c r="D232" s="178" t="s">
        <v>548</v>
      </c>
      <c r="E232" s="187" t="s">
        <v>1</v>
      </c>
      <c r="F232" s="188" t="s">
        <v>550</v>
      </c>
      <c r="H232" s="189">
        <v>350</v>
      </c>
      <c r="I232" s="190"/>
      <c r="L232" s="186"/>
      <c r="M232" s="191"/>
      <c r="N232" s="192"/>
      <c r="O232" s="192"/>
      <c r="P232" s="192"/>
      <c r="Q232" s="192"/>
      <c r="R232" s="192"/>
      <c r="S232" s="192"/>
      <c r="T232" s="193"/>
      <c r="AT232" s="187" t="s">
        <v>548</v>
      </c>
      <c r="AU232" s="187" t="s">
        <v>91</v>
      </c>
      <c r="AV232" s="14" t="s">
        <v>208</v>
      </c>
      <c r="AW232" s="14" t="s">
        <v>30</v>
      </c>
      <c r="AX232" s="14" t="s">
        <v>83</v>
      </c>
      <c r="AY232" s="187" t="s">
        <v>203</v>
      </c>
    </row>
    <row r="233" spans="1:65" s="2" customFormat="1" ht="49.15" customHeight="1">
      <c r="A233" s="33"/>
      <c r="B233" s="154"/>
      <c r="C233" s="155" t="s">
        <v>237</v>
      </c>
      <c r="D233" s="155" t="s">
        <v>204</v>
      </c>
      <c r="E233" s="156" t="s">
        <v>3058</v>
      </c>
      <c r="F233" s="157" t="s">
        <v>3059</v>
      </c>
      <c r="G233" s="158" t="s">
        <v>1299</v>
      </c>
      <c r="H233" s="159">
        <v>350</v>
      </c>
      <c r="I233" s="160"/>
      <c r="J233" s="161">
        <f>ROUND(I233*H233,2)</f>
        <v>0</v>
      </c>
      <c r="K233" s="162"/>
      <c r="L233" s="34"/>
      <c r="M233" s="163" t="s">
        <v>1</v>
      </c>
      <c r="N233" s="164" t="s">
        <v>41</v>
      </c>
      <c r="O233" s="62"/>
      <c r="P233" s="165">
        <f>O233*H233</f>
        <v>0</v>
      </c>
      <c r="Q233" s="165">
        <v>0</v>
      </c>
      <c r="R233" s="165">
        <f>Q233*H233</f>
        <v>0</v>
      </c>
      <c r="S233" s="165">
        <v>0</v>
      </c>
      <c r="T233" s="166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7" t="s">
        <v>226</v>
      </c>
      <c r="AT233" s="167" t="s">
        <v>204</v>
      </c>
      <c r="AU233" s="167" t="s">
        <v>91</v>
      </c>
      <c r="AY233" s="18" t="s">
        <v>203</v>
      </c>
      <c r="BE233" s="168">
        <f>IF(N233="základná",J233,0)</f>
        <v>0</v>
      </c>
      <c r="BF233" s="168">
        <f>IF(N233="znížená",J233,0)</f>
        <v>0</v>
      </c>
      <c r="BG233" s="168">
        <f>IF(N233="zákl. prenesená",J233,0)</f>
        <v>0</v>
      </c>
      <c r="BH233" s="168">
        <f>IF(N233="zníž. prenesená",J233,0)</f>
        <v>0</v>
      </c>
      <c r="BI233" s="168">
        <f>IF(N233="nulová",J233,0)</f>
        <v>0</v>
      </c>
      <c r="BJ233" s="18" t="s">
        <v>91</v>
      </c>
      <c r="BK233" s="168">
        <f>ROUND(I233*H233,2)</f>
        <v>0</v>
      </c>
      <c r="BL233" s="18" t="s">
        <v>226</v>
      </c>
      <c r="BM233" s="167" t="s">
        <v>3060</v>
      </c>
    </row>
    <row r="234" spans="1:65" s="13" customFormat="1">
      <c r="B234" s="177"/>
      <c r="D234" s="178" t="s">
        <v>548</v>
      </c>
      <c r="E234" s="179" t="s">
        <v>1</v>
      </c>
      <c r="F234" s="180" t="s">
        <v>3061</v>
      </c>
      <c r="H234" s="181">
        <v>350</v>
      </c>
      <c r="I234" s="182"/>
      <c r="L234" s="177"/>
      <c r="M234" s="183"/>
      <c r="N234" s="184"/>
      <c r="O234" s="184"/>
      <c r="P234" s="184"/>
      <c r="Q234" s="184"/>
      <c r="R234" s="184"/>
      <c r="S234" s="184"/>
      <c r="T234" s="185"/>
      <c r="AT234" s="179" t="s">
        <v>548</v>
      </c>
      <c r="AU234" s="179" t="s">
        <v>91</v>
      </c>
      <c r="AV234" s="13" t="s">
        <v>91</v>
      </c>
      <c r="AW234" s="13" t="s">
        <v>30</v>
      </c>
      <c r="AX234" s="13" t="s">
        <v>75</v>
      </c>
      <c r="AY234" s="179" t="s">
        <v>203</v>
      </c>
    </row>
    <row r="235" spans="1:65" s="14" customFormat="1">
      <c r="B235" s="186"/>
      <c r="D235" s="178" t="s">
        <v>548</v>
      </c>
      <c r="E235" s="187" t="s">
        <v>1</v>
      </c>
      <c r="F235" s="188" t="s">
        <v>3062</v>
      </c>
      <c r="H235" s="189">
        <v>350</v>
      </c>
      <c r="I235" s="190"/>
      <c r="L235" s="186"/>
      <c r="M235" s="191"/>
      <c r="N235" s="192"/>
      <c r="O235" s="192"/>
      <c r="P235" s="192"/>
      <c r="Q235" s="192"/>
      <c r="R235" s="192"/>
      <c r="S235" s="192"/>
      <c r="T235" s="193"/>
      <c r="AT235" s="187" t="s">
        <v>548</v>
      </c>
      <c r="AU235" s="187" t="s">
        <v>91</v>
      </c>
      <c r="AV235" s="14" t="s">
        <v>208</v>
      </c>
      <c r="AW235" s="14" t="s">
        <v>30</v>
      </c>
      <c r="AX235" s="14" t="s">
        <v>83</v>
      </c>
      <c r="AY235" s="187" t="s">
        <v>203</v>
      </c>
    </row>
    <row r="236" spans="1:65" s="2" customFormat="1" ht="24.2" customHeight="1">
      <c r="A236" s="33"/>
      <c r="B236" s="154"/>
      <c r="C236" s="155" t="s">
        <v>291</v>
      </c>
      <c r="D236" s="155" t="s">
        <v>204</v>
      </c>
      <c r="E236" s="156" t="s">
        <v>2937</v>
      </c>
      <c r="F236" s="157" t="s">
        <v>2938</v>
      </c>
      <c r="G236" s="158" t="s">
        <v>249</v>
      </c>
      <c r="H236" s="159">
        <v>1.7999999999999999E-2</v>
      </c>
      <c r="I236" s="160"/>
      <c r="J236" s="161">
        <f>ROUND(I236*H236,2)</f>
        <v>0</v>
      </c>
      <c r="K236" s="162"/>
      <c r="L236" s="34"/>
      <c r="M236" s="163" t="s">
        <v>1</v>
      </c>
      <c r="N236" s="164" t="s">
        <v>41</v>
      </c>
      <c r="O236" s="62"/>
      <c r="P236" s="165">
        <f>O236*H236</f>
        <v>0</v>
      </c>
      <c r="Q236" s="165">
        <v>0</v>
      </c>
      <c r="R236" s="165">
        <f>Q236*H236</f>
        <v>0</v>
      </c>
      <c r="S236" s="165">
        <v>0</v>
      </c>
      <c r="T236" s="166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7" t="s">
        <v>226</v>
      </c>
      <c r="AT236" s="167" t="s">
        <v>204</v>
      </c>
      <c r="AU236" s="167" t="s">
        <v>91</v>
      </c>
      <c r="AY236" s="18" t="s">
        <v>203</v>
      </c>
      <c r="BE236" s="168">
        <f>IF(N236="základná",J236,0)</f>
        <v>0</v>
      </c>
      <c r="BF236" s="168">
        <f>IF(N236="znížená",J236,0)</f>
        <v>0</v>
      </c>
      <c r="BG236" s="168">
        <f>IF(N236="zákl. prenesená",J236,0)</f>
        <v>0</v>
      </c>
      <c r="BH236" s="168">
        <f>IF(N236="zníž. prenesená",J236,0)</f>
        <v>0</v>
      </c>
      <c r="BI236" s="168">
        <f>IF(N236="nulová",J236,0)</f>
        <v>0</v>
      </c>
      <c r="BJ236" s="18" t="s">
        <v>91</v>
      </c>
      <c r="BK236" s="168">
        <f>ROUND(I236*H236,2)</f>
        <v>0</v>
      </c>
      <c r="BL236" s="18" t="s">
        <v>226</v>
      </c>
      <c r="BM236" s="167" t="s">
        <v>3063</v>
      </c>
    </row>
    <row r="237" spans="1:65" s="12" customFormat="1" ht="22.9" customHeight="1">
      <c r="B237" s="143"/>
      <c r="D237" s="144" t="s">
        <v>74</v>
      </c>
      <c r="E237" s="169" t="s">
        <v>3064</v>
      </c>
      <c r="F237" s="169" t="s">
        <v>3065</v>
      </c>
      <c r="I237" s="146"/>
      <c r="J237" s="170">
        <f>BK237</f>
        <v>0</v>
      </c>
      <c r="L237" s="143"/>
      <c r="M237" s="148"/>
      <c r="N237" s="149"/>
      <c r="O237" s="149"/>
      <c r="P237" s="150">
        <f>SUM(P238:P242)</f>
        <v>0</v>
      </c>
      <c r="Q237" s="149"/>
      <c r="R237" s="150">
        <f>SUM(R238:R242)</f>
        <v>0</v>
      </c>
      <c r="S237" s="149"/>
      <c r="T237" s="151">
        <f>SUM(T238:T242)</f>
        <v>0</v>
      </c>
      <c r="AR237" s="144" t="s">
        <v>208</v>
      </c>
      <c r="AT237" s="152" t="s">
        <v>74</v>
      </c>
      <c r="AU237" s="152" t="s">
        <v>83</v>
      </c>
      <c r="AY237" s="144" t="s">
        <v>203</v>
      </c>
      <c r="BK237" s="153">
        <f>SUM(BK238:BK242)</f>
        <v>0</v>
      </c>
    </row>
    <row r="238" spans="1:65" s="2" customFormat="1" ht="24.2" customHeight="1">
      <c r="A238" s="33"/>
      <c r="B238" s="154"/>
      <c r="C238" s="155" t="s">
        <v>241</v>
      </c>
      <c r="D238" s="155" t="s">
        <v>204</v>
      </c>
      <c r="E238" s="156" t="s">
        <v>3066</v>
      </c>
      <c r="F238" s="157" t="s">
        <v>3067</v>
      </c>
      <c r="G238" s="158" t="s">
        <v>1848</v>
      </c>
      <c r="H238" s="159">
        <v>24</v>
      </c>
      <c r="I238" s="160"/>
      <c r="J238" s="161">
        <f>ROUND(I238*H238,2)</f>
        <v>0</v>
      </c>
      <c r="K238" s="162"/>
      <c r="L238" s="34"/>
      <c r="M238" s="163" t="s">
        <v>1</v>
      </c>
      <c r="N238" s="164" t="s">
        <v>41</v>
      </c>
      <c r="O238" s="62"/>
      <c r="P238" s="165">
        <f>O238*H238</f>
        <v>0</v>
      </c>
      <c r="Q238" s="165">
        <v>0</v>
      </c>
      <c r="R238" s="165">
        <f>Q238*H238</f>
        <v>0</v>
      </c>
      <c r="S238" s="165">
        <v>0</v>
      </c>
      <c r="T238" s="16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7" t="s">
        <v>324</v>
      </c>
      <c r="AT238" s="167" t="s">
        <v>204</v>
      </c>
      <c r="AU238" s="167" t="s">
        <v>91</v>
      </c>
      <c r="AY238" s="18" t="s">
        <v>203</v>
      </c>
      <c r="BE238" s="168">
        <f>IF(N238="základná",J238,0)</f>
        <v>0</v>
      </c>
      <c r="BF238" s="168">
        <f>IF(N238="znížená",J238,0)</f>
        <v>0</v>
      </c>
      <c r="BG238" s="168">
        <f>IF(N238="zákl. prenesená",J238,0)</f>
        <v>0</v>
      </c>
      <c r="BH238" s="168">
        <f>IF(N238="zníž. prenesená",J238,0)</f>
        <v>0</v>
      </c>
      <c r="BI238" s="168">
        <f>IF(N238="nulová",J238,0)</f>
        <v>0</v>
      </c>
      <c r="BJ238" s="18" t="s">
        <v>91</v>
      </c>
      <c r="BK238" s="168">
        <f>ROUND(I238*H238,2)</f>
        <v>0</v>
      </c>
      <c r="BL238" s="18" t="s">
        <v>324</v>
      </c>
      <c r="BM238" s="167" t="s">
        <v>3068</v>
      </c>
    </row>
    <row r="239" spans="1:65" s="15" customFormat="1">
      <c r="B239" s="194"/>
      <c r="D239" s="178" t="s">
        <v>548</v>
      </c>
      <c r="E239" s="195" t="s">
        <v>1</v>
      </c>
      <c r="F239" s="196" t="s">
        <v>3069</v>
      </c>
      <c r="H239" s="195" t="s">
        <v>1</v>
      </c>
      <c r="I239" s="197"/>
      <c r="L239" s="194"/>
      <c r="M239" s="198"/>
      <c r="N239" s="199"/>
      <c r="O239" s="199"/>
      <c r="P239" s="199"/>
      <c r="Q239" s="199"/>
      <c r="R239" s="199"/>
      <c r="S239" s="199"/>
      <c r="T239" s="200"/>
      <c r="AT239" s="195" t="s">
        <v>548</v>
      </c>
      <c r="AU239" s="195" t="s">
        <v>91</v>
      </c>
      <c r="AV239" s="15" t="s">
        <v>83</v>
      </c>
      <c r="AW239" s="15" t="s">
        <v>30</v>
      </c>
      <c r="AX239" s="15" t="s">
        <v>75</v>
      </c>
      <c r="AY239" s="195" t="s">
        <v>203</v>
      </c>
    </row>
    <row r="240" spans="1:65" s="15" customFormat="1">
      <c r="B240" s="194"/>
      <c r="D240" s="178" t="s">
        <v>548</v>
      </c>
      <c r="E240" s="195" t="s">
        <v>1</v>
      </c>
      <c r="F240" s="196" t="s">
        <v>3070</v>
      </c>
      <c r="H240" s="195" t="s">
        <v>1</v>
      </c>
      <c r="I240" s="197"/>
      <c r="L240" s="194"/>
      <c r="M240" s="198"/>
      <c r="N240" s="199"/>
      <c r="O240" s="199"/>
      <c r="P240" s="199"/>
      <c r="Q240" s="199"/>
      <c r="R240" s="199"/>
      <c r="S240" s="199"/>
      <c r="T240" s="200"/>
      <c r="AT240" s="195" t="s">
        <v>548</v>
      </c>
      <c r="AU240" s="195" t="s">
        <v>91</v>
      </c>
      <c r="AV240" s="15" t="s">
        <v>83</v>
      </c>
      <c r="AW240" s="15" t="s">
        <v>30</v>
      </c>
      <c r="AX240" s="15" t="s">
        <v>75</v>
      </c>
      <c r="AY240" s="195" t="s">
        <v>203</v>
      </c>
    </row>
    <row r="241" spans="1:51" s="13" customFormat="1">
      <c r="B241" s="177"/>
      <c r="D241" s="178" t="s">
        <v>548</v>
      </c>
      <c r="E241" s="179" t="s">
        <v>1</v>
      </c>
      <c r="F241" s="180" t="s">
        <v>241</v>
      </c>
      <c r="H241" s="181">
        <v>24</v>
      </c>
      <c r="I241" s="182"/>
      <c r="L241" s="177"/>
      <c r="M241" s="183"/>
      <c r="N241" s="184"/>
      <c r="O241" s="184"/>
      <c r="P241" s="184"/>
      <c r="Q241" s="184"/>
      <c r="R241" s="184"/>
      <c r="S241" s="184"/>
      <c r="T241" s="185"/>
      <c r="AT241" s="179" t="s">
        <v>548</v>
      </c>
      <c r="AU241" s="179" t="s">
        <v>91</v>
      </c>
      <c r="AV241" s="13" t="s">
        <v>91</v>
      </c>
      <c r="AW241" s="13" t="s">
        <v>30</v>
      </c>
      <c r="AX241" s="13" t="s">
        <v>75</v>
      </c>
      <c r="AY241" s="179" t="s">
        <v>203</v>
      </c>
    </row>
    <row r="242" spans="1:51" s="14" customFormat="1">
      <c r="B242" s="186"/>
      <c r="D242" s="178" t="s">
        <v>548</v>
      </c>
      <c r="E242" s="187" t="s">
        <v>1</v>
      </c>
      <c r="F242" s="188" t="s">
        <v>3071</v>
      </c>
      <c r="H242" s="189">
        <v>24</v>
      </c>
      <c r="I242" s="190"/>
      <c r="L242" s="186"/>
      <c r="M242" s="223"/>
      <c r="N242" s="224"/>
      <c r="O242" s="224"/>
      <c r="P242" s="224"/>
      <c r="Q242" s="224"/>
      <c r="R242" s="224"/>
      <c r="S242" s="224"/>
      <c r="T242" s="225"/>
      <c r="AT242" s="187" t="s">
        <v>548</v>
      </c>
      <c r="AU242" s="187" t="s">
        <v>91</v>
      </c>
      <c r="AV242" s="14" t="s">
        <v>208</v>
      </c>
      <c r="AW242" s="14" t="s">
        <v>30</v>
      </c>
      <c r="AX242" s="14" t="s">
        <v>83</v>
      </c>
      <c r="AY242" s="187" t="s">
        <v>203</v>
      </c>
    </row>
    <row r="243" spans="1:51" s="2" customFormat="1" ht="6.95" customHeight="1">
      <c r="A243" s="33"/>
      <c r="B243" s="51"/>
      <c r="C243" s="52"/>
      <c r="D243" s="52"/>
      <c r="E243" s="52"/>
      <c r="F243" s="52"/>
      <c r="G243" s="52"/>
      <c r="H243" s="52"/>
      <c r="I243" s="52"/>
      <c r="J243" s="52"/>
      <c r="K243" s="52"/>
      <c r="L243" s="34"/>
      <c r="M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</row>
  </sheetData>
  <autoFilter ref="C123:K242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75"/>
  <sheetViews>
    <sheetView showGridLines="0" topLeftCell="A260" workbookViewId="0">
      <selection activeCell="F269" sqref="F26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128</v>
      </c>
      <c r="AZ2" s="176" t="s">
        <v>3072</v>
      </c>
      <c r="BA2" s="176" t="s">
        <v>3073</v>
      </c>
      <c r="BB2" s="176" t="s">
        <v>221</v>
      </c>
      <c r="BC2" s="176" t="s">
        <v>3074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5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30" customHeight="1">
      <c r="A9" s="33"/>
      <c r="B9" s="34"/>
      <c r="C9" s="33"/>
      <c r="D9" s="33"/>
      <c r="E9" s="238" t="s">
        <v>3075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2065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ROUND(J129,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ROUND((SUM(BE129:BE274)),  2)</f>
        <v>0</v>
      </c>
      <c r="G33" s="109"/>
      <c r="H33" s="109"/>
      <c r="I33" s="110">
        <v>0.2</v>
      </c>
      <c r="J33" s="108">
        <f>ROUND(((SUM(BE129:BE274))*I33),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ROUND((SUM(BF129:BF274)),  2)</f>
        <v>0</v>
      </c>
      <c r="G34" s="109"/>
      <c r="H34" s="109"/>
      <c r="I34" s="110">
        <v>0.2</v>
      </c>
      <c r="J34" s="108">
        <f>ROUND(((SUM(BF129:BF274))*I34),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ROUND((SUM(BG129:BG274)),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ROUND((SUM(BH129:BH274)),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ROUND((SUM(BI129:BI274)),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38" t="str">
        <f>E9</f>
        <v>SO09 - SO09 REINŠTALÁCIA PAMATNÍKA NESPRAVODLIVO PRENASLEDOVANÝCH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K.Šinská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J129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535</v>
      </c>
      <c r="E97" s="126"/>
      <c r="F97" s="126"/>
      <c r="G97" s="126"/>
      <c r="H97" s="126"/>
      <c r="I97" s="126"/>
      <c r="J97" s="127">
        <f>J130</f>
        <v>0</v>
      </c>
      <c r="L97" s="124"/>
    </row>
    <row r="98" spans="1:31" s="10" customFormat="1" ht="19.899999999999999" customHeight="1">
      <c r="B98" s="128"/>
      <c r="D98" s="129" t="s">
        <v>766</v>
      </c>
      <c r="E98" s="130"/>
      <c r="F98" s="130"/>
      <c r="G98" s="130"/>
      <c r="H98" s="130"/>
      <c r="I98" s="130"/>
      <c r="J98" s="131">
        <f>J131</f>
        <v>0</v>
      </c>
      <c r="L98" s="128"/>
    </row>
    <row r="99" spans="1:31" s="10" customFormat="1" ht="19.899999999999999" customHeight="1">
      <c r="B99" s="128"/>
      <c r="D99" s="129" t="s">
        <v>2066</v>
      </c>
      <c r="E99" s="130"/>
      <c r="F99" s="130"/>
      <c r="G99" s="130"/>
      <c r="H99" s="130"/>
      <c r="I99" s="130"/>
      <c r="J99" s="131">
        <f>J146</f>
        <v>0</v>
      </c>
      <c r="L99" s="128"/>
    </row>
    <row r="100" spans="1:31" s="10" customFormat="1" ht="19.899999999999999" customHeight="1">
      <c r="B100" s="128"/>
      <c r="D100" s="129" t="s">
        <v>2557</v>
      </c>
      <c r="E100" s="130"/>
      <c r="F100" s="130"/>
      <c r="G100" s="130"/>
      <c r="H100" s="130"/>
      <c r="I100" s="130"/>
      <c r="J100" s="131">
        <f>J177</f>
        <v>0</v>
      </c>
      <c r="L100" s="128"/>
    </row>
    <row r="101" spans="1:31" s="10" customFormat="1" ht="19.899999999999999" customHeight="1">
      <c r="B101" s="128"/>
      <c r="D101" s="129" t="s">
        <v>2558</v>
      </c>
      <c r="E101" s="130"/>
      <c r="F101" s="130"/>
      <c r="G101" s="130"/>
      <c r="H101" s="130"/>
      <c r="I101" s="130"/>
      <c r="J101" s="131">
        <f>J188</f>
        <v>0</v>
      </c>
      <c r="L101" s="128"/>
    </row>
    <row r="102" spans="1:31" s="10" customFormat="1" ht="19.899999999999999" customHeight="1">
      <c r="B102" s="128"/>
      <c r="D102" s="129" t="s">
        <v>539</v>
      </c>
      <c r="E102" s="130"/>
      <c r="F102" s="130"/>
      <c r="G102" s="130"/>
      <c r="H102" s="130"/>
      <c r="I102" s="130"/>
      <c r="J102" s="131">
        <f>J197</f>
        <v>0</v>
      </c>
      <c r="L102" s="128"/>
    </row>
    <row r="103" spans="1:31" s="10" customFormat="1" ht="19.899999999999999" customHeight="1">
      <c r="B103" s="128"/>
      <c r="D103" s="129" t="s">
        <v>789</v>
      </c>
      <c r="E103" s="130"/>
      <c r="F103" s="130"/>
      <c r="G103" s="130"/>
      <c r="H103" s="130"/>
      <c r="I103" s="130"/>
      <c r="J103" s="131">
        <f>J203</f>
        <v>0</v>
      </c>
      <c r="L103" s="128"/>
    </row>
    <row r="104" spans="1:31" s="9" customFormat="1" ht="24.95" customHeight="1">
      <c r="B104" s="124"/>
      <c r="D104" s="125" t="s">
        <v>2069</v>
      </c>
      <c r="E104" s="126"/>
      <c r="F104" s="126"/>
      <c r="G104" s="126"/>
      <c r="H104" s="126"/>
      <c r="I104" s="126"/>
      <c r="J104" s="127">
        <f>J205</f>
        <v>0</v>
      </c>
      <c r="L104" s="124"/>
    </row>
    <row r="105" spans="1:31" s="10" customFormat="1" ht="19.899999999999999" customHeight="1">
      <c r="B105" s="128"/>
      <c r="D105" s="129" t="s">
        <v>791</v>
      </c>
      <c r="E105" s="130"/>
      <c r="F105" s="130"/>
      <c r="G105" s="130"/>
      <c r="H105" s="130"/>
      <c r="I105" s="130"/>
      <c r="J105" s="131">
        <f>J206</f>
        <v>0</v>
      </c>
      <c r="L105" s="128"/>
    </row>
    <row r="106" spans="1:31" s="10" customFormat="1" ht="19.899999999999999" customHeight="1">
      <c r="B106" s="128"/>
      <c r="D106" s="129" t="s">
        <v>2070</v>
      </c>
      <c r="E106" s="130"/>
      <c r="F106" s="130"/>
      <c r="G106" s="130"/>
      <c r="H106" s="130"/>
      <c r="I106" s="130"/>
      <c r="J106" s="131">
        <f>J219</f>
        <v>0</v>
      </c>
      <c r="L106" s="128"/>
    </row>
    <row r="107" spans="1:31" s="10" customFormat="1" ht="19.899999999999999" customHeight="1">
      <c r="B107" s="128"/>
      <c r="D107" s="129" t="s">
        <v>2071</v>
      </c>
      <c r="E107" s="130"/>
      <c r="F107" s="130"/>
      <c r="G107" s="130"/>
      <c r="H107" s="130"/>
      <c r="I107" s="130"/>
      <c r="J107" s="131">
        <f>J234</f>
        <v>0</v>
      </c>
      <c r="L107" s="128"/>
    </row>
    <row r="108" spans="1:31" s="10" customFormat="1" ht="19.899999999999999" customHeight="1">
      <c r="B108" s="128"/>
      <c r="D108" s="129" t="s">
        <v>2073</v>
      </c>
      <c r="E108" s="130"/>
      <c r="F108" s="130"/>
      <c r="G108" s="130"/>
      <c r="H108" s="130"/>
      <c r="I108" s="130"/>
      <c r="J108" s="131">
        <f>J256</f>
        <v>0</v>
      </c>
      <c r="L108" s="128"/>
    </row>
    <row r="109" spans="1:31" s="10" customFormat="1" ht="19.899999999999999" customHeight="1">
      <c r="B109" s="128"/>
      <c r="D109" s="129" t="s">
        <v>3076</v>
      </c>
      <c r="E109" s="130"/>
      <c r="F109" s="130"/>
      <c r="G109" s="130"/>
      <c r="H109" s="130"/>
      <c r="I109" s="130"/>
      <c r="J109" s="131">
        <f>J268</f>
        <v>0</v>
      </c>
      <c r="L109" s="128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189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8" t="str">
        <f>E7</f>
        <v>OBNOVA NÁMESTIA SNP 31.3.2022</v>
      </c>
      <c r="F119" s="279"/>
      <c r="G119" s="279"/>
      <c r="H119" s="279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166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38" t="str">
        <f>E9</f>
        <v>SO09 - SO09 REINŠTALÁCIA PAMATNÍKA NESPRAVODLIVO PRENASLEDOVANÝCH</v>
      </c>
      <c r="F121" s="277"/>
      <c r="G121" s="277"/>
      <c r="H121" s="27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F12</f>
        <v>Námestie SNP, Trnava</v>
      </c>
      <c r="G123" s="33"/>
      <c r="H123" s="33"/>
      <c r="I123" s="28" t="s">
        <v>20</v>
      </c>
      <c r="J123" s="59" t="str">
        <f>IF(J12="","",J12)</f>
        <v>31. 3. 2022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15" customHeight="1">
      <c r="A125" s="33"/>
      <c r="B125" s="34"/>
      <c r="C125" s="28" t="s">
        <v>22</v>
      </c>
      <c r="D125" s="33"/>
      <c r="E125" s="33"/>
      <c r="F125" s="26" t="str">
        <f>E15</f>
        <v>MESTO TRNAVA, Hlavná č.1,91771 TRNAVA</v>
      </c>
      <c r="G125" s="33"/>
      <c r="H125" s="33"/>
      <c r="I125" s="28" t="s">
        <v>28</v>
      </c>
      <c r="J125" s="31" t="str">
        <f>E21</f>
        <v>ATELIER DV, s.r.o.Ing.Arch.P.ĎURKO a kol.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IF(E18="","",E18)</f>
        <v>Vyplň údaj</v>
      </c>
      <c r="G126" s="33"/>
      <c r="H126" s="33"/>
      <c r="I126" s="28" t="s">
        <v>31</v>
      </c>
      <c r="J126" s="31" t="str">
        <f>E24</f>
        <v>K.Šinská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2"/>
      <c r="B128" s="133"/>
      <c r="C128" s="134" t="s">
        <v>190</v>
      </c>
      <c r="D128" s="135" t="s">
        <v>60</v>
      </c>
      <c r="E128" s="135" t="s">
        <v>56</v>
      </c>
      <c r="F128" s="135" t="s">
        <v>57</v>
      </c>
      <c r="G128" s="135" t="s">
        <v>191</v>
      </c>
      <c r="H128" s="135" t="s">
        <v>192</v>
      </c>
      <c r="I128" s="135" t="s">
        <v>193</v>
      </c>
      <c r="J128" s="136" t="s">
        <v>171</v>
      </c>
      <c r="K128" s="137" t="s">
        <v>194</v>
      </c>
      <c r="L128" s="138"/>
      <c r="M128" s="66" t="s">
        <v>1</v>
      </c>
      <c r="N128" s="67" t="s">
        <v>39</v>
      </c>
      <c r="O128" s="67" t="s">
        <v>195</v>
      </c>
      <c r="P128" s="67" t="s">
        <v>196</v>
      </c>
      <c r="Q128" s="67" t="s">
        <v>197</v>
      </c>
      <c r="R128" s="67" t="s">
        <v>198</v>
      </c>
      <c r="S128" s="67" t="s">
        <v>199</v>
      </c>
      <c r="T128" s="68" t="s">
        <v>200</v>
      </c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</row>
    <row r="129" spans="1:65" s="2" customFormat="1" ht="22.9" customHeight="1">
      <c r="A129" s="33"/>
      <c r="B129" s="34"/>
      <c r="C129" s="73" t="s">
        <v>172</v>
      </c>
      <c r="D129" s="33"/>
      <c r="E129" s="33"/>
      <c r="F129" s="33"/>
      <c r="G129" s="33"/>
      <c r="H129" s="33"/>
      <c r="I129" s="33"/>
      <c r="J129" s="139">
        <f>BK129</f>
        <v>0</v>
      </c>
      <c r="K129" s="33"/>
      <c r="L129" s="34"/>
      <c r="M129" s="69"/>
      <c r="N129" s="60"/>
      <c r="O129" s="70"/>
      <c r="P129" s="140">
        <f>P130+P205</f>
        <v>0</v>
      </c>
      <c r="Q129" s="70"/>
      <c r="R129" s="140">
        <f>R130+R205</f>
        <v>12.42110512</v>
      </c>
      <c r="S129" s="70"/>
      <c r="T129" s="141">
        <f>T130+T205</f>
        <v>23.393999999999998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173</v>
      </c>
      <c r="BK129" s="142">
        <f>BK130+BK205</f>
        <v>0</v>
      </c>
    </row>
    <row r="130" spans="1:65" s="12" customFormat="1" ht="25.9" customHeight="1">
      <c r="B130" s="143"/>
      <c r="D130" s="144" t="s">
        <v>74</v>
      </c>
      <c r="E130" s="145" t="s">
        <v>541</v>
      </c>
      <c r="F130" s="145" t="s">
        <v>542</v>
      </c>
      <c r="I130" s="146"/>
      <c r="J130" s="147">
        <f>BK130</f>
        <v>0</v>
      </c>
      <c r="L130" s="143"/>
      <c r="M130" s="148"/>
      <c r="N130" s="149"/>
      <c r="O130" s="149"/>
      <c r="P130" s="150">
        <f>P131+P146+P177+P188+P197+P203</f>
        <v>0</v>
      </c>
      <c r="Q130" s="149"/>
      <c r="R130" s="150">
        <f>R131+R146+R177+R188+R197+R203</f>
        <v>8.0530676200000002</v>
      </c>
      <c r="S130" s="149"/>
      <c r="T130" s="151">
        <f>T131+T146+T177+T188+T197+T203</f>
        <v>23.393999999999998</v>
      </c>
      <c r="AR130" s="144" t="s">
        <v>83</v>
      </c>
      <c r="AT130" s="152" t="s">
        <v>74</v>
      </c>
      <c r="AU130" s="152" t="s">
        <v>75</v>
      </c>
      <c r="AY130" s="144" t="s">
        <v>203</v>
      </c>
      <c r="BK130" s="153">
        <f>BK131+BK146+BK177+BK188+BK197+BK203</f>
        <v>0</v>
      </c>
    </row>
    <row r="131" spans="1:65" s="12" customFormat="1" ht="22.9" customHeight="1">
      <c r="B131" s="143"/>
      <c r="D131" s="144" t="s">
        <v>74</v>
      </c>
      <c r="E131" s="169" t="s">
        <v>83</v>
      </c>
      <c r="F131" s="169" t="s">
        <v>793</v>
      </c>
      <c r="I131" s="146"/>
      <c r="J131" s="170">
        <f>BK131</f>
        <v>0</v>
      </c>
      <c r="L131" s="143"/>
      <c r="M131" s="148"/>
      <c r="N131" s="149"/>
      <c r="O131" s="149"/>
      <c r="P131" s="150">
        <f>SUM(P132:P145)</f>
        <v>0</v>
      </c>
      <c r="Q131" s="149"/>
      <c r="R131" s="150">
        <f>SUM(R132:R145)</f>
        <v>0</v>
      </c>
      <c r="S131" s="149"/>
      <c r="T131" s="151">
        <f>SUM(T132:T145)</f>
        <v>23.393999999999998</v>
      </c>
      <c r="AR131" s="144" t="s">
        <v>83</v>
      </c>
      <c r="AT131" s="152" t="s">
        <v>74</v>
      </c>
      <c r="AU131" s="152" t="s">
        <v>83</v>
      </c>
      <c r="AY131" s="144" t="s">
        <v>203</v>
      </c>
      <c r="BK131" s="153">
        <f>SUM(BK132:BK145)</f>
        <v>0</v>
      </c>
    </row>
    <row r="132" spans="1:65" s="2" customFormat="1" ht="24.2" customHeight="1">
      <c r="A132" s="33"/>
      <c r="B132" s="154"/>
      <c r="C132" s="155" t="s">
        <v>83</v>
      </c>
      <c r="D132" s="155" t="s">
        <v>204</v>
      </c>
      <c r="E132" s="156" t="s">
        <v>3077</v>
      </c>
      <c r="F132" s="157" t="s">
        <v>3078</v>
      </c>
      <c r="G132" s="158" t="s">
        <v>221</v>
      </c>
      <c r="H132" s="159">
        <v>42</v>
      </c>
      <c r="I132" s="160"/>
      <c r="J132" s="161">
        <f>ROUND(I132*H132,2)</f>
        <v>0</v>
      </c>
      <c r="K132" s="162"/>
      <c r="L132" s="34"/>
      <c r="M132" s="163" t="s">
        <v>1</v>
      </c>
      <c r="N132" s="164" t="s">
        <v>41</v>
      </c>
      <c r="O132" s="62"/>
      <c r="P132" s="165">
        <f>O132*H132</f>
        <v>0</v>
      </c>
      <c r="Q132" s="165">
        <v>0</v>
      </c>
      <c r="R132" s="165">
        <f>Q132*H132</f>
        <v>0</v>
      </c>
      <c r="S132" s="165">
        <v>0.317</v>
      </c>
      <c r="T132" s="166">
        <f>S132*H132</f>
        <v>13.314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91</v>
      </c>
      <c r="BK132" s="168">
        <f>ROUND(I132*H132,2)</f>
        <v>0</v>
      </c>
      <c r="BL132" s="18" t="s">
        <v>208</v>
      </c>
      <c r="BM132" s="167" t="s">
        <v>3079</v>
      </c>
    </row>
    <row r="133" spans="1:65" s="15" customFormat="1" ht="33.75">
      <c r="B133" s="194"/>
      <c r="D133" s="178" t="s">
        <v>548</v>
      </c>
      <c r="E133" s="195" t="s">
        <v>1</v>
      </c>
      <c r="F133" s="196" t="s">
        <v>4279</v>
      </c>
      <c r="H133" s="195" t="s">
        <v>1</v>
      </c>
      <c r="I133" s="197"/>
      <c r="L133" s="194"/>
      <c r="M133" s="198"/>
      <c r="N133" s="199"/>
      <c r="O133" s="199"/>
      <c r="P133" s="199"/>
      <c r="Q133" s="199"/>
      <c r="R133" s="199"/>
      <c r="S133" s="199"/>
      <c r="T133" s="200"/>
      <c r="AT133" s="195" t="s">
        <v>548</v>
      </c>
      <c r="AU133" s="195" t="s">
        <v>91</v>
      </c>
      <c r="AV133" s="15" t="s">
        <v>83</v>
      </c>
      <c r="AW133" s="15" t="s">
        <v>30</v>
      </c>
      <c r="AX133" s="15" t="s">
        <v>75</v>
      </c>
      <c r="AY133" s="195" t="s">
        <v>203</v>
      </c>
    </row>
    <row r="134" spans="1:65" s="15" customFormat="1">
      <c r="B134" s="194"/>
      <c r="D134" s="178" t="s">
        <v>548</v>
      </c>
      <c r="E134" s="195" t="s">
        <v>1</v>
      </c>
      <c r="F134" s="196" t="s">
        <v>3080</v>
      </c>
      <c r="H134" s="195" t="s">
        <v>1</v>
      </c>
      <c r="I134" s="197"/>
      <c r="L134" s="194"/>
      <c r="M134" s="198"/>
      <c r="N134" s="199"/>
      <c r="O134" s="199"/>
      <c r="P134" s="199"/>
      <c r="Q134" s="199"/>
      <c r="R134" s="199"/>
      <c r="S134" s="199"/>
      <c r="T134" s="200"/>
      <c r="AT134" s="195" t="s">
        <v>548</v>
      </c>
      <c r="AU134" s="195" t="s">
        <v>91</v>
      </c>
      <c r="AV134" s="15" t="s">
        <v>83</v>
      </c>
      <c r="AW134" s="15" t="s">
        <v>30</v>
      </c>
      <c r="AX134" s="15" t="s">
        <v>75</v>
      </c>
      <c r="AY134" s="195" t="s">
        <v>203</v>
      </c>
    </row>
    <row r="135" spans="1:65" s="13" customFormat="1">
      <c r="B135" s="177"/>
      <c r="D135" s="178" t="s">
        <v>548</v>
      </c>
      <c r="E135" s="179" t="s">
        <v>1</v>
      </c>
      <c r="F135" s="180" t="s">
        <v>283</v>
      </c>
      <c r="H135" s="181">
        <v>42</v>
      </c>
      <c r="I135" s="182"/>
      <c r="L135" s="177"/>
      <c r="M135" s="183"/>
      <c r="N135" s="184"/>
      <c r="O135" s="184"/>
      <c r="P135" s="184"/>
      <c r="Q135" s="184"/>
      <c r="R135" s="184"/>
      <c r="S135" s="184"/>
      <c r="T135" s="185"/>
      <c r="AT135" s="179" t="s">
        <v>548</v>
      </c>
      <c r="AU135" s="179" t="s">
        <v>91</v>
      </c>
      <c r="AV135" s="13" t="s">
        <v>91</v>
      </c>
      <c r="AW135" s="13" t="s">
        <v>30</v>
      </c>
      <c r="AX135" s="13" t="s">
        <v>75</v>
      </c>
      <c r="AY135" s="179" t="s">
        <v>203</v>
      </c>
    </row>
    <row r="136" spans="1:65" s="14" customFormat="1">
      <c r="B136" s="186"/>
      <c r="D136" s="178" t="s">
        <v>548</v>
      </c>
      <c r="E136" s="187" t="s">
        <v>1</v>
      </c>
      <c r="F136" s="188" t="s">
        <v>550</v>
      </c>
      <c r="H136" s="189">
        <v>42</v>
      </c>
      <c r="I136" s="190"/>
      <c r="L136" s="186"/>
      <c r="M136" s="191"/>
      <c r="N136" s="192"/>
      <c r="O136" s="192"/>
      <c r="P136" s="192"/>
      <c r="Q136" s="192"/>
      <c r="R136" s="192"/>
      <c r="S136" s="192"/>
      <c r="T136" s="193"/>
      <c r="AT136" s="187" t="s">
        <v>548</v>
      </c>
      <c r="AU136" s="187" t="s">
        <v>91</v>
      </c>
      <c r="AV136" s="14" t="s">
        <v>208</v>
      </c>
      <c r="AW136" s="14" t="s">
        <v>30</v>
      </c>
      <c r="AX136" s="14" t="s">
        <v>83</v>
      </c>
      <c r="AY136" s="187" t="s">
        <v>203</v>
      </c>
    </row>
    <row r="137" spans="1:65" s="2" customFormat="1" ht="33" customHeight="1">
      <c r="A137" s="33"/>
      <c r="B137" s="154"/>
      <c r="C137" s="155" t="s">
        <v>91</v>
      </c>
      <c r="D137" s="155" t="s">
        <v>204</v>
      </c>
      <c r="E137" s="156" t="s">
        <v>2649</v>
      </c>
      <c r="F137" s="157" t="s">
        <v>3081</v>
      </c>
      <c r="G137" s="158" t="s">
        <v>221</v>
      </c>
      <c r="H137" s="159">
        <v>42</v>
      </c>
      <c r="I137" s="160"/>
      <c r="J137" s="161">
        <f>ROUND(I137*H137,2)</f>
        <v>0</v>
      </c>
      <c r="K137" s="162"/>
      <c r="L137" s="34"/>
      <c r="M137" s="163" t="s">
        <v>1</v>
      </c>
      <c r="N137" s="164" t="s">
        <v>41</v>
      </c>
      <c r="O137" s="62"/>
      <c r="P137" s="165">
        <f>O137*H137</f>
        <v>0</v>
      </c>
      <c r="Q137" s="165">
        <v>0</v>
      </c>
      <c r="R137" s="165">
        <f>Q137*H137</f>
        <v>0</v>
      </c>
      <c r="S137" s="165">
        <v>0.24</v>
      </c>
      <c r="T137" s="166">
        <f>S137*H137</f>
        <v>10.08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91</v>
      </c>
      <c r="AY137" s="18" t="s">
        <v>203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91</v>
      </c>
      <c r="BK137" s="168">
        <f>ROUND(I137*H137,2)</f>
        <v>0</v>
      </c>
      <c r="BL137" s="18" t="s">
        <v>208</v>
      </c>
      <c r="BM137" s="167" t="s">
        <v>3082</v>
      </c>
    </row>
    <row r="138" spans="1:65" s="13" customFormat="1">
      <c r="B138" s="177"/>
      <c r="D138" s="178" t="s">
        <v>548</v>
      </c>
      <c r="E138" s="179" t="s">
        <v>1</v>
      </c>
      <c r="F138" s="180" t="s">
        <v>283</v>
      </c>
      <c r="H138" s="181">
        <v>42</v>
      </c>
      <c r="I138" s="182"/>
      <c r="L138" s="177"/>
      <c r="M138" s="183"/>
      <c r="N138" s="184"/>
      <c r="O138" s="184"/>
      <c r="P138" s="184"/>
      <c r="Q138" s="184"/>
      <c r="R138" s="184"/>
      <c r="S138" s="184"/>
      <c r="T138" s="185"/>
      <c r="AT138" s="179" t="s">
        <v>548</v>
      </c>
      <c r="AU138" s="179" t="s">
        <v>91</v>
      </c>
      <c r="AV138" s="13" t="s">
        <v>91</v>
      </c>
      <c r="AW138" s="13" t="s">
        <v>30</v>
      </c>
      <c r="AX138" s="13" t="s">
        <v>83</v>
      </c>
      <c r="AY138" s="179" t="s">
        <v>203</v>
      </c>
    </row>
    <row r="139" spans="1:65" s="2" customFormat="1" ht="16.5" customHeight="1">
      <c r="A139" s="33"/>
      <c r="B139" s="154"/>
      <c r="C139" s="155" t="s">
        <v>215</v>
      </c>
      <c r="D139" s="155" t="s">
        <v>204</v>
      </c>
      <c r="E139" s="156" t="s">
        <v>3083</v>
      </c>
      <c r="F139" s="157" t="s">
        <v>3084</v>
      </c>
      <c r="G139" s="158" t="s">
        <v>249</v>
      </c>
      <c r="H139" s="159">
        <v>23.393999999999998</v>
      </c>
      <c r="I139" s="160"/>
      <c r="J139" s="161">
        <f>ROUND(I139*H139,2)</f>
        <v>0</v>
      </c>
      <c r="K139" s="162"/>
      <c r="L139" s="34"/>
      <c r="M139" s="163" t="s">
        <v>1</v>
      </c>
      <c r="N139" s="164" t="s">
        <v>41</v>
      </c>
      <c r="O139" s="62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91</v>
      </c>
      <c r="AY139" s="18" t="s">
        <v>203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91</v>
      </c>
      <c r="BK139" s="168">
        <f>ROUND(I139*H139,2)</f>
        <v>0</v>
      </c>
      <c r="BL139" s="18" t="s">
        <v>208</v>
      </c>
      <c r="BM139" s="167" t="s">
        <v>3085</v>
      </c>
    </row>
    <row r="140" spans="1:65" s="15" customFormat="1" ht="33.75">
      <c r="B140" s="194"/>
      <c r="D140" s="178" t="s">
        <v>548</v>
      </c>
      <c r="E140" s="195" t="s">
        <v>1</v>
      </c>
      <c r="F140" s="196" t="s">
        <v>4280</v>
      </c>
      <c r="H140" s="195" t="s">
        <v>1</v>
      </c>
      <c r="I140" s="197"/>
      <c r="L140" s="194"/>
      <c r="M140" s="198"/>
      <c r="N140" s="199"/>
      <c r="O140" s="199"/>
      <c r="P140" s="199"/>
      <c r="Q140" s="199"/>
      <c r="R140" s="199"/>
      <c r="S140" s="199"/>
      <c r="T140" s="200"/>
      <c r="AT140" s="195" t="s">
        <v>548</v>
      </c>
      <c r="AU140" s="195" t="s">
        <v>91</v>
      </c>
      <c r="AV140" s="15" t="s">
        <v>83</v>
      </c>
      <c r="AW140" s="15" t="s">
        <v>30</v>
      </c>
      <c r="AX140" s="15" t="s">
        <v>75</v>
      </c>
      <c r="AY140" s="195" t="s">
        <v>203</v>
      </c>
    </row>
    <row r="141" spans="1:65" s="13" customFormat="1">
      <c r="B141" s="177"/>
      <c r="D141" s="178" t="s">
        <v>548</v>
      </c>
      <c r="E141" s="179" t="s">
        <v>1</v>
      </c>
      <c r="F141" s="180" t="s">
        <v>3086</v>
      </c>
      <c r="H141" s="181">
        <v>13.314</v>
      </c>
      <c r="I141" s="182"/>
      <c r="L141" s="177"/>
      <c r="M141" s="183"/>
      <c r="N141" s="184"/>
      <c r="O141" s="184"/>
      <c r="P141" s="184"/>
      <c r="Q141" s="184"/>
      <c r="R141" s="184"/>
      <c r="S141" s="184"/>
      <c r="T141" s="185"/>
      <c r="AT141" s="179" t="s">
        <v>548</v>
      </c>
      <c r="AU141" s="179" t="s">
        <v>91</v>
      </c>
      <c r="AV141" s="13" t="s">
        <v>91</v>
      </c>
      <c r="AW141" s="13" t="s">
        <v>30</v>
      </c>
      <c r="AX141" s="13" t="s">
        <v>75</v>
      </c>
      <c r="AY141" s="179" t="s">
        <v>203</v>
      </c>
    </row>
    <row r="142" spans="1:65" s="13" customFormat="1">
      <c r="B142" s="177"/>
      <c r="D142" s="178" t="s">
        <v>548</v>
      </c>
      <c r="E142" s="179" t="s">
        <v>1</v>
      </c>
      <c r="F142" s="180" t="s">
        <v>3087</v>
      </c>
      <c r="H142" s="181">
        <v>10.08</v>
      </c>
      <c r="I142" s="182"/>
      <c r="L142" s="177"/>
      <c r="M142" s="183"/>
      <c r="N142" s="184"/>
      <c r="O142" s="184"/>
      <c r="P142" s="184"/>
      <c r="Q142" s="184"/>
      <c r="R142" s="184"/>
      <c r="S142" s="184"/>
      <c r="T142" s="185"/>
      <c r="AT142" s="179" t="s">
        <v>548</v>
      </c>
      <c r="AU142" s="179" t="s">
        <v>91</v>
      </c>
      <c r="AV142" s="13" t="s">
        <v>91</v>
      </c>
      <c r="AW142" s="13" t="s">
        <v>30</v>
      </c>
      <c r="AX142" s="13" t="s">
        <v>75</v>
      </c>
      <c r="AY142" s="179" t="s">
        <v>203</v>
      </c>
    </row>
    <row r="143" spans="1:65" s="14" customFormat="1">
      <c r="B143" s="186"/>
      <c r="D143" s="178" t="s">
        <v>548</v>
      </c>
      <c r="E143" s="187" t="s">
        <v>1</v>
      </c>
      <c r="F143" s="188" t="s">
        <v>550</v>
      </c>
      <c r="H143" s="189">
        <v>23.393999999999998</v>
      </c>
      <c r="I143" s="190"/>
      <c r="L143" s="186"/>
      <c r="M143" s="191"/>
      <c r="N143" s="192"/>
      <c r="O143" s="192"/>
      <c r="P143" s="192"/>
      <c r="Q143" s="192"/>
      <c r="R143" s="192"/>
      <c r="S143" s="192"/>
      <c r="T143" s="193"/>
      <c r="AT143" s="187" t="s">
        <v>548</v>
      </c>
      <c r="AU143" s="187" t="s">
        <v>91</v>
      </c>
      <c r="AV143" s="14" t="s">
        <v>208</v>
      </c>
      <c r="AW143" s="14" t="s">
        <v>30</v>
      </c>
      <c r="AX143" s="14" t="s">
        <v>83</v>
      </c>
      <c r="AY143" s="187" t="s">
        <v>203</v>
      </c>
    </row>
    <row r="144" spans="1:65" s="2" customFormat="1" ht="16.5" customHeight="1">
      <c r="A144" s="33"/>
      <c r="B144" s="154"/>
      <c r="C144" s="155" t="s">
        <v>208</v>
      </c>
      <c r="D144" s="155" t="s">
        <v>204</v>
      </c>
      <c r="E144" s="156" t="s">
        <v>717</v>
      </c>
      <c r="F144" s="157" t="s">
        <v>718</v>
      </c>
      <c r="G144" s="158" t="s">
        <v>340</v>
      </c>
      <c r="H144" s="159">
        <v>1</v>
      </c>
      <c r="I144" s="160"/>
      <c r="J144" s="161">
        <f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91</v>
      </c>
      <c r="BK144" s="168">
        <f>ROUND(I144*H144,2)</f>
        <v>0</v>
      </c>
      <c r="BL144" s="18" t="s">
        <v>208</v>
      </c>
      <c r="BM144" s="167" t="s">
        <v>3088</v>
      </c>
    </row>
    <row r="145" spans="1:65" s="13" customFormat="1">
      <c r="B145" s="177"/>
      <c r="D145" s="178" t="s">
        <v>548</v>
      </c>
      <c r="E145" s="179" t="s">
        <v>1</v>
      </c>
      <c r="F145" s="180" t="s">
        <v>83</v>
      </c>
      <c r="H145" s="181">
        <v>1</v>
      </c>
      <c r="I145" s="182"/>
      <c r="L145" s="177"/>
      <c r="M145" s="183"/>
      <c r="N145" s="184"/>
      <c r="O145" s="184"/>
      <c r="P145" s="184"/>
      <c r="Q145" s="184"/>
      <c r="R145" s="184"/>
      <c r="S145" s="184"/>
      <c r="T145" s="185"/>
      <c r="AT145" s="179" t="s">
        <v>548</v>
      </c>
      <c r="AU145" s="179" t="s">
        <v>91</v>
      </c>
      <c r="AV145" s="13" t="s">
        <v>91</v>
      </c>
      <c r="AW145" s="13" t="s">
        <v>30</v>
      </c>
      <c r="AX145" s="13" t="s">
        <v>83</v>
      </c>
      <c r="AY145" s="179" t="s">
        <v>203</v>
      </c>
    </row>
    <row r="146" spans="1:65" s="12" customFormat="1" ht="22.9" customHeight="1">
      <c r="B146" s="143"/>
      <c r="D146" s="144" t="s">
        <v>74</v>
      </c>
      <c r="E146" s="169" t="s">
        <v>208</v>
      </c>
      <c r="F146" s="169" t="s">
        <v>2105</v>
      </c>
      <c r="I146" s="146"/>
      <c r="J146" s="170">
        <f>BK146</f>
        <v>0</v>
      </c>
      <c r="L146" s="143"/>
      <c r="M146" s="148"/>
      <c r="N146" s="149"/>
      <c r="O146" s="149"/>
      <c r="P146" s="150">
        <f>SUM(P147:P176)</f>
        <v>0</v>
      </c>
      <c r="Q146" s="149"/>
      <c r="R146" s="150">
        <f>SUM(R147:R176)</f>
        <v>2.8247879399999998</v>
      </c>
      <c r="S146" s="149"/>
      <c r="T146" s="151">
        <f>SUM(T147:T176)</f>
        <v>0</v>
      </c>
      <c r="AR146" s="144" t="s">
        <v>83</v>
      </c>
      <c r="AT146" s="152" t="s">
        <v>74</v>
      </c>
      <c r="AU146" s="152" t="s">
        <v>83</v>
      </c>
      <c r="AY146" s="144" t="s">
        <v>203</v>
      </c>
      <c r="BK146" s="153">
        <f>SUM(BK147:BK176)</f>
        <v>0</v>
      </c>
    </row>
    <row r="147" spans="1:65" s="2" customFormat="1" ht="24.2" customHeight="1">
      <c r="A147" s="33"/>
      <c r="B147" s="154"/>
      <c r="C147" s="155" t="s">
        <v>223</v>
      </c>
      <c r="D147" s="155" t="s">
        <v>204</v>
      </c>
      <c r="E147" s="156" t="s">
        <v>2106</v>
      </c>
      <c r="F147" s="157" t="s">
        <v>2755</v>
      </c>
      <c r="G147" s="158" t="s">
        <v>213</v>
      </c>
      <c r="H147" s="159">
        <v>0.72199999999999998</v>
      </c>
      <c r="I147" s="160"/>
      <c r="J147" s="161">
        <f>ROUND(I147*H147,2)</f>
        <v>0</v>
      </c>
      <c r="K147" s="162"/>
      <c r="L147" s="34"/>
      <c r="M147" s="163" t="s">
        <v>1</v>
      </c>
      <c r="N147" s="164" t="s">
        <v>41</v>
      </c>
      <c r="O147" s="62"/>
      <c r="P147" s="165">
        <f>O147*H147</f>
        <v>0</v>
      </c>
      <c r="Q147" s="165">
        <v>2.3141699999999998</v>
      </c>
      <c r="R147" s="165">
        <f>Q147*H147</f>
        <v>1.6708307399999998</v>
      </c>
      <c r="S147" s="165">
        <v>0</v>
      </c>
      <c r="T147" s="16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8" t="s">
        <v>91</v>
      </c>
      <c r="BK147" s="168">
        <f>ROUND(I147*H147,2)</f>
        <v>0</v>
      </c>
      <c r="BL147" s="18" t="s">
        <v>208</v>
      </c>
      <c r="BM147" s="167" t="s">
        <v>3089</v>
      </c>
    </row>
    <row r="148" spans="1:65" s="15" customFormat="1">
      <c r="B148" s="194"/>
      <c r="D148" s="178" t="s">
        <v>548</v>
      </c>
      <c r="E148" s="195" t="s">
        <v>1</v>
      </c>
      <c r="F148" s="196" t="s">
        <v>3090</v>
      </c>
      <c r="H148" s="195" t="s">
        <v>1</v>
      </c>
      <c r="I148" s="197"/>
      <c r="L148" s="194"/>
      <c r="M148" s="198"/>
      <c r="N148" s="199"/>
      <c r="O148" s="199"/>
      <c r="P148" s="199"/>
      <c r="Q148" s="199"/>
      <c r="R148" s="199"/>
      <c r="S148" s="199"/>
      <c r="T148" s="200"/>
      <c r="AT148" s="195" t="s">
        <v>548</v>
      </c>
      <c r="AU148" s="195" t="s">
        <v>91</v>
      </c>
      <c r="AV148" s="15" t="s">
        <v>83</v>
      </c>
      <c r="AW148" s="15" t="s">
        <v>30</v>
      </c>
      <c r="AX148" s="15" t="s">
        <v>75</v>
      </c>
      <c r="AY148" s="195" t="s">
        <v>203</v>
      </c>
    </row>
    <row r="149" spans="1:65" s="13" customFormat="1">
      <c r="B149" s="177"/>
      <c r="D149" s="178" t="s">
        <v>548</v>
      </c>
      <c r="E149" s="179" t="s">
        <v>1</v>
      </c>
      <c r="F149" s="180" t="s">
        <v>3091</v>
      </c>
      <c r="H149" s="181">
        <v>0.72199999999999998</v>
      </c>
      <c r="I149" s="182"/>
      <c r="L149" s="177"/>
      <c r="M149" s="183"/>
      <c r="N149" s="184"/>
      <c r="O149" s="184"/>
      <c r="P149" s="184"/>
      <c r="Q149" s="184"/>
      <c r="R149" s="184"/>
      <c r="S149" s="184"/>
      <c r="T149" s="185"/>
      <c r="AT149" s="179" t="s">
        <v>548</v>
      </c>
      <c r="AU149" s="179" t="s">
        <v>91</v>
      </c>
      <c r="AV149" s="13" t="s">
        <v>91</v>
      </c>
      <c r="AW149" s="13" t="s">
        <v>30</v>
      </c>
      <c r="AX149" s="13" t="s">
        <v>75</v>
      </c>
      <c r="AY149" s="179" t="s">
        <v>203</v>
      </c>
    </row>
    <row r="150" spans="1:65" s="15" customFormat="1">
      <c r="B150" s="194"/>
      <c r="D150" s="178" t="s">
        <v>548</v>
      </c>
      <c r="E150" s="195" t="s">
        <v>1</v>
      </c>
      <c r="F150" s="196" t="s">
        <v>3092</v>
      </c>
      <c r="H150" s="195" t="s">
        <v>1</v>
      </c>
      <c r="I150" s="197"/>
      <c r="L150" s="194"/>
      <c r="M150" s="198"/>
      <c r="N150" s="199"/>
      <c r="O150" s="199"/>
      <c r="P150" s="199"/>
      <c r="Q150" s="199"/>
      <c r="R150" s="199"/>
      <c r="S150" s="199"/>
      <c r="T150" s="200"/>
      <c r="AT150" s="195" t="s">
        <v>548</v>
      </c>
      <c r="AU150" s="195" t="s">
        <v>91</v>
      </c>
      <c r="AV150" s="15" t="s">
        <v>83</v>
      </c>
      <c r="AW150" s="15" t="s">
        <v>30</v>
      </c>
      <c r="AX150" s="15" t="s">
        <v>75</v>
      </c>
      <c r="AY150" s="195" t="s">
        <v>203</v>
      </c>
    </row>
    <row r="151" spans="1:65" s="16" customFormat="1">
      <c r="B151" s="201"/>
      <c r="D151" s="178" t="s">
        <v>548</v>
      </c>
      <c r="E151" s="202" t="s">
        <v>1</v>
      </c>
      <c r="F151" s="203" t="s">
        <v>576</v>
      </c>
      <c r="H151" s="204">
        <v>0.72199999999999998</v>
      </c>
      <c r="I151" s="205"/>
      <c r="L151" s="201"/>
      <c r="M151" s="206"/>
      <c r="N151" s="207"/>
      <c r="O151" s="207"/>
      <c r="P151" s="207"/>
      <c r="Q151" s="207"/>
      <c r="R151" s="207"/>
      <c r="S151" s="207"/>
      <c r="T151" s="208"/>
      <c r="AT151" s="202" t="s">
        <v>548</v>
      </c>
      <c r="AU151" s="202" t="s">
        <v>91</v>
      </c>
      <c r="AV151" s="16" t="s">
        <v>215</v>
      </c>
      <c r="AW151" s="16" t="s">
        <v>30</v>
      </c>
      <c r="AX151" s="16" t="s">
        <v>75</v>
      </c>
      <c r="AY151" s="202" t="s">
        <v>203</v>
      </c>
    </row>
    <row r="152" spans="1:65" s="14" customFormat="1">
      <c r="B152" s="186"/>
      <c r="D152" s="178" t="s">
        <v>548</v>
      </c>
      <c r="E152" s="187" t="s">
        <v>1</v>
      </c>
      <c r="F152" s="188" t="s">
        <v>550</v>
      </c>
      <c r="H152" s="189">
        <v>0.72199999999999998</v>
      </c>
      <c r="I152" s="190"/>
      <c r="L152" s="186"/>
      <c r="M152" s="191"/>
      <c r="N152" s="192"/>
      <c r="O152" s="192"/>
      <c r="P152" s="192"/>
      <c r="Q152" s="192"/>
      <c r="R152" s="192"/>
      <c r="S152" s="192"/>
      <c r="T152" s="193"/>
      <c r="AT152" s="187" t="s">
        <v>548</v>
      </c>
      <c r="AU152" s="187" t="s">
        <v>91</v>
      </c>
      <c r="AV152" s="14" t="s">
        <v>208</v>
      </c>
      <c r="AW152" s="14" t="s">
        <v>30</v>
      </c>
      <c r="AX152" s="14" t="s">
        <v>83</v>
      </c>
      <c r="AY152" s="187" t="s">
        <v>203</v>
      </c>
    </row>
    <row r="153" spans="1:65" s="2" customFormat="1" ht="24.2" customHeight="1">
      <c r="A153" s="33"/>
      <c r="B153" s="154"/>
      <c r="C153" s="155" t="s">
        <v>227</v>
      </c>
      <c r="D153" s="155" t="s">
        <v>204</v>
      </c>
      <c r="E153" s="156" t="s">
        <v>2128</v>
      </c>
      <c r="F153" s="157" t="s">
        <v>2129</v>
      </c>
      <c r="G153" s="158" t="s">
        <v>221</v>
      </c>
      <c r="H153" s="159">
        <v>24</v>
      </c>
      <c r="I153" s="160"/>
      <c r="J153" s="161">
        <f>ROUND(I153*H153,2)</f>
        <v>0</v>
      </c>
      <c r="K153" s="162"/>
      <c r="L153" s="34"/>
      <c r="M153" s="163" t="s">
        <v>1</v>
      </c>
      <c r="N153" s="164" t="s">
        <v>41</v>
      </c>
      <c r="O153" s="62"/>
      <c r="P153" s="165">
        <f>O153*H153</f>
        <v>0</v>
      </c>
      <c r="Q153" s="165">
        <v>7.5300000000000002E-3</v>
      </c>
      <c r="R153" s="165">
        <f>Q153*H153</f>
        <v>0.18071999999999999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91</v>
      </c>
      <c r="AY153" s="18" t="s">
        <v>203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91</v>
      </c>
      <c r="BK153" s="168">
        <f>ROUND(I153*H153,2)</f>
        <v>0</v>
      </c>
      <c r="BL153" s="18" t="s">
        <v>208</v>
      </c>
      <c r="BM153" s="167" t="s">
        <v>3093</v>
      </c>
    </row>
    <row r="154" spans="1:65" s="15" customFormat="1" ht="22.5">
      <c r="B154" s="194"/>
      <c r="D154" s="178" t="s">
        <v>548</v>
      </c>
      <c r="E154" s="195" t="s">
        <v>1</v>
      </c>
      <c r="F154" s="196" t="s">
        <v>2762</v>
      </c>
      <c r="H154" s="195" t="s">
        <v>1</v>
      </c>
      <c r="I154" s="197"/>
      <c r="L154" s="194"/>
      <c r="M154" s="198"/>
      <c r="N154" s="199"/>
      <c r="O154" s="199"/>
      <c r="P154" s="199"/>
      <c r="Q154" s="199"/>
      <c r="R154" s="199"/>
      <c r="S154" s="199"/>
      <c r="T154" s="200"/>
      <c r="AT154" s="195" t="s">
        <v>548</v>
      </c>
      <c r="AU154" s="195" t="s">
        <v>91</v>
      </c>
      <c r="AV154" s="15" t="s">
        <v>83</v>
      </c>
      <c r="AW154" s="15" t="s">
        <v>30</v>
      </c>
      <c r="AX154" s="15" t="s">
        <v>75</v>
      </c>
      <c r="AY154" s="195" t="s">
        <v>203</v>
      </c>
    </row>
    <row r="155" spans="1:65" s="13" customFormat="1">
      <c r="B155" s="177"/>
      <c r="D155" s="178" t="s">
        <v>548</v>
      </c>
      <c r="E155" s="179" t="s">
        <v>1</v>
      </c>
      <c r="F155" s="180" t="s">
        <v>3094</v>
      </c>
      <c r="H155" s="181">
        <v>24</v>
      </c>
      <c r="I155" s="182"/>
      <c r="L155" s="177"/>
      <c r="M155" s="183"/>
      <c r="N155" s="184"/>
      <c r="O155" s="184"/>
      <c r="P155" s="184"/>
      <c r="Q155" s="184"/>
      <c r="R155" s="184"/>
      <c r="S155" s="184"/>
      <c r="T155" s="185"/>
      <c r="AT155" s="179" t="s">
        <v>548</v>
      </c>
      <c r="AU155" s="179" t="s">
        <v>91</v>
      </c>
      <c r="AV155" s="13" t="s">
        <v>91</v>
      </c>
      <c r="AW155" s="13" t="s">
        <v>30</v>
      </c>
      <c r="AX155" s="13" t="s">
        <v>75</v>
      </c>
      <c r="AY155" s="179" t="s">
        <v>203</v>
      </c>
    </row>
    <row r="156" spans="1:65" s="14" customFormat="1">
      <c r="B156" s="186"/>
      <c r="D156" s="178" t="s">
        <v>548</v>
      </c>
      <c r="E156" s="187" t="s">
        <v>1</v>
      </c>
      <c r="F156" s="188" t="s">
        <v>3095</v>
      </c>
      <c r="H156" s="189">
        <v>24</v>
      </c>
      <c r="I156" s="190"/>
      <c r="L156" s="186"/>
      <c r="M156" s="191"/>
      <c r="N156" s="192"/>
      <c r="O156" s="192"/>
      <c r="P156" s="192"/>
      <c r="Q156" s="192"/>
      <c r="R156" s="192"/>
      <c r="S156" s="192"/>
      <c r="T156" s="193"/>
      <c r="AT156" s="187" t="s">
        <v>548</v>
      </c>
      <c r="AU156" s="187" t="s">
        <v>91</v>
      </c>
      <c r="AV156" s="14" t="s">
        <v>208</v>
      </c>
      <c r="AW156" s="14" t="s">
        <v>30</v>
      </c>
      <c r="AX156" s="14" t="s">
        <v>83</v>
      </c>
      <c r="AY156" s="187" t="s">
        <v>203</v>
      </c>
    </row>
    <row r="157" spans="1:65" s="2" customFormat="1" ht="24.2" customHeight="1">
      <c r="A157" s="33"/>
      <c r="B157" s="154"/>
      <c r="C157" s="155" t="s">
        <v>231</v>
      </c>
      <c r="D157" s="155" t="s">
        <v>204</v>
      </c>
      <c r="E157" s="156" t="s">
        <v>2131</v>
      </c>
      <c r="F157" s="157" t="s">
        <v>2132</v>
      </c>
      <c r="G157" s="158" t="s">
        <v>221</v>
      </c>
      <c r="H157" s="159">
        <v>24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3096</v>
      </c>
    </row>
    <row r="158" spans="1:65" s="13" customFormat="1">
      <c r="B158" s="177"/>
      <c r="D158" s="178" t="s">
        <v>548</v>
      </c>
      <c r="E158" s="179" t="s">
        <v>1</v>
      </c>
      <c r="F158" s="180" t="s">
        <v>241</v>
      </c>
      <c r="H158" s="181">
        <v>24</v>
      </c>
      <c r="I158" s="182"/>
      <c r="L158" s="177"/>
      <c r="M158" s="183"/>
      <c r="N158" s="184"/>
      <c r="O158" s="184"/>
      <c r="P158" s="184"/>
      <c r="Q158" s="184"/>
      <c r="R158" s="184"/>
      <c r="S158" s="184"/>
      <c r="T158" s="185"/>
      <c r="AT158" s="179" t="s">
        <v>548</v>
      </c>
      <c r="AU158" s="179" t="s">
        <v>91</v>
      </c>
      <c r="AV158" s="13" t="s">
        <v>91</v>
      </c>
      <c r="AW158" s="13" t="s">
        <v>30</v>
      </c>
      <c r="AX158" s="13" t="s">
        <v>83</v>
      </c>
      <c r="AY158" s="179" t="s">
        <v>203</v>
      </c>
    </row>
    <row r="159" spans="1:65" s="2" customFormat="1" ht="37.9" customHeight="1">
      <c r="A159" s="33"/>
      <c r="B159" s="154"/>
      <c r="C159" s="155" t="s">
        <v>234</v>
      </c>
      <c r="D159" s="155" t="s">
        <v>204</v>
      </c>
      <c r="E159" s="156" t="s">
        <v>2134</v>
      </c>
      <c r="F159" s="157" t="s">
        <v>2766</v>
      </c>
      <c r="G159" s="158" t="s">
        <v>249</v>
      </c>
      <c r="H159" s="159">
        <v>5.6000000000000001E-2</v>
      </c>
      <c r="I159" s="160"/>
      <c r="J159" s="161">
        <f>ROUND(I159*H159,2)</f>
        <v>0</v>
      </c>
      <c r="K159" s="162"/>
      <c r="L159" s="34"/>
      <c r="M159" s="163" t="s">
        <v>1</v>
      </c>
      <c r="N159" s="164" t="s">
        <v>41</v>
      </c>
      <c r="O159" s="62"/>
      <c r="P159" s="165">
        <f>O159*H159</f>
        <v>0</v>
      </c>
      <c r="Q159" s="165">
        <v>1.0162899999999999</v>
      </c>
      <c r="R159" s="165">
        <f>Q159*H159</f>
        <v>5.6912239999999996E-2</v>
      </c>
      <c r="S159" s="165">
        <v>0</v>
      </c>
      <c r="T159" s="16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208</v>
      </c>
      <c r="AT159" s="167" t="s">
        <v>204</v>
      </c>
      <c r="AU159" s="167" t="s">
        <v>91</v>
      </c>
      <c r="AY159" s="18" t="s">
        <v>203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8" t="s">
        <v>91</v>
      </c>
      <c r="BK159" s="168">
        <f>ROUND(I159*H159,2)</f>
        <v>0</v>
      </c>
      <c r="BL159" s="18" t="s">
        <v>208</v>
      </c>
      <c r="BM159" s="167" t="s">
        <v>3097</v>
      </c>
    </row>
    <row r="160" spans="1:65" s="13" customFormat="1">
      <c r="B160" s="177"/>
      <c r="D160" s="178" t="s">
        <v>548</v>
      </c>
      <c r="E160" s="179" t="s">
        <v>1</v>
      </c>
      <c r="F160" s="180" t="s">
        <v>3098</v>
      </c>
      <c r="H160" s="181">
        <v>5.0999999999999997E-2</v>
      </c>
      <c r="I160" s="182"/>
      <c r="L160" s="177"/>
      <c r="M160" s="183"/>
      <c r="N160" s="184"/>
      <c r="O160" s="184"/>
      <c r="P160" s="184"/>
      <c r="Q160" s="184"/>
      <c r="R160" s="184"/>
      <c r="S160" s="184"/>
      <c r="T160" s="185"/>
      <c r="AT160" s="179" t="s">
        <v>548</v>
      </c>
      <c r="AU160" s="179" t="s">
        <v>91</v>
      </c>
      <c r="AV160" s="13" t="s">
        <v>91</v>
      </c>
      <c r="AW160" s="13" t="s">
        <v>30</v>
      </c>
      <c r="AX160" s="13" t="s">
        <v>75</v>
      </c>
      <c r="AY160" s="179" t="s">
        <v>203</v>
      </c>
    </row>
    <row r="161" spans="1:65" s="13" customFormat="1">
      <c r="B161" s="177"/>
      <c r="D161" s="178" t="s">
        <v>548</v>
      </c>
      <c r="E161" s="179" t="s">
        <v>1</v>
      </c>
      <c r="F161" s="180" t="s">
        <v>3099</v>
      </c>
      <c r="H161" s="181">
        <v>5.0000000000000001E-3</v>
      </c>
      <c r="I161" s="182"/>
      <c r="L161" s="177"/>
      <c r="M161" s="183"/>
      <c r="N161" s="184"/>
      <c r="O161" s="184"/>
      <c r="P161" s="184"/>
      <c r="Q161" s="184"/>
      <c r="R161" s="184"/>
      <c r="S161" s="184"/>
      <c r="T161" s="185"/>
      <c r="AT161" s="179" t="s">
        <v>548</v>
      </c>
      <c r="AU161" s="179" t="s">
        <v>91</v>
      </c>
      <c r="AV161" s="13" t="s">
        <v>91</v>
      </c>
      <c r="AW161" s="13" t="s">
        <v>30</v>
      </c>
      <c r="AX161" s="13" t="s">
        <v>75</v>
      </c>
      <c r="AY161" s="179" t="s">
        <v>203</v>
      </c>
    </row>
    <row r="162" spans="1:65" s="14" customFormat="1">
      <c r="B162" s="186"/>
      <c r="D162" s="178" t="s">
        <v>548</v>
      </c>
      <c r="E162" s="187" t="s">
        <v>1</v>
      </c>
      <c r="F162" s="188" t="s">
        <v>550</v>
      </c>
      <c r="H162" s="189">
        <v>5.6000000000000001E-2</v>
      </c>
      <c r="I162" s="190"/>
      <c r="L162" s="186"/>
      <c r="M162" s="191"/>
      <c r="N162" s="192"/>
      <c r="O162" s="192"/>
      <c r="P162" s="192"/>
      <c r="Q162" s="192"/>
      <c r="R162" s="192"/>
      <c r="S162" s="192"/>
      <c r="T162" s="193"/>
      <c r="AT162" s="187" t="s">
        <v>548</v>
      </c>
      <c r="AU162" s="187" t="s">
        <v>91</v>
      </c>
      <c r="AV162" s="14" t="s">
        <v>208</v>
      </c>
      <c r="AW162" s="14" t="s">
        <v>30</v>
      </c>
      <c r="AX162" s="14" t="s">
        <v>83</v>
      </c>
      <c r="AY162" s="187" t="s">
        <v>203</v>
      </c>
    </row>
    <row r="163" spans="1:65" s="2" customFormat="1" ht="24.2" customHeight="1">
      <c r="A163" s="33"/>
      <c r="B163" s="154"/>
      <c r="C163" s="155" t="s">
        <v>238</v>
      </c>
      <c r="D163" s="155" t="s">
        <v>204</v>
      </c>
      <c r="E163" s="156" t="s">
        <v>2191</v>
      </c>
      <c r="F163" s="157" t="s">
        <v>3100</v>
      </c>
      <c r="G163" s="158" t="s">
        <v>213</v>
      </c>
      <c r="H163" s="159">
        <v>0.27200000000000002</v>
      </c>
      <c r="I163" s="160"/>
      <c r="J163" s="161">
        <f>ROUND(I163*H163,2)</f>
        <v>0</v>
      </c>
      <c r="K163" s="162"/>
      <c r="L163" s="34"/>
      <c r="M163" s="163" t="s">
        <v>1</v>
      </c>
      <c r="N163" s="164" t="s">
        <v>41</v>
      </c>
      <c r="O163" s="62"/>
      <c r="P163" s="165">
        <f>O163*H163</f>
        <v>0</v>
      </c>
      <c r="Q163" s="165">
        <v>2.31413</v>
      </c>
      <c r="R163" s="165">
        <f>Q163*H163</f>
        <v>0.62944336000000001</v>
      </c>
      <c r="S163" s="165">
        <v>0</v>
      </c>
      <c r="T163" s="16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8" t="s">
        <v>91</v>
      </c>
      <c r="BK163" s="168">
        <f>ROUND(I163*H163,2)</f>
        <v>0</v>
      </c>
      <c r="BL163" s="18" t="s">
        <v>208</v>
      </c>
      <c r="BM163" s="167" t="s">
        <v>3101</v>
      </c>
    </row>
    <row r="164" spans="1:65" s="15" customFormat="1">
      <c r="B164" s="194"/>
      <c r="D164" s="178" t="s">
        <v>548</v>
      </c>
      <c r="E164" s="195" t="s">
        <v>1</v>
      </c>
      <c r="F164" s="196" t="s">
        <v>3102</v>
      </c>
      <c r="H164" s="195" t="s">
        <v>1</v>
      </c>
      <c r="I164" s="197"/>
      <c r="L164" s="194"/>
      <c r="M164" s="198"/>
      <c r="N164" s="199"/>
      <c r="O164" s="199"/>
      <c r="P164" s="199"/>
      <c r="Q164" s="199"/>
      <c r="R164" s="199"/>
      <c r="S164" s="199"/>
      <c r="T164" s="200"/>
      <c r="AT164" s="195" t="s">
        <v>548</v>
      </c>
      <c r="AU164" s="195" t="s">
        <v>91</v>
      </c>
      <c r="AV164" s="15" t="s">
        <v>83</v>
      </c>
      <c r="AW164" s="15" t="s">
        <v>30</v>
      </c>
      <c r="AX164" s="15" t="s">
        <v>75</v>
      </c>
      <c r="AY164" s="195" t="s">
        <v>203</v>
      </c>
    </row>
    <row r="165" spans="1:65" s="13" customFormat="1">
      <c r="B165" s="177"/>
      <c r="D165" s="178" t="s">
        <v>548</v>
      </c>
      <c r="E165" s="179" t="s">
        <v>1</v>
      </c>
      <c r="F165" s="180" t="s">
        <v>3103</v>
      </c>
      <c r="H165" s="181">
        <v>0.27200000000000002</v>
      </c>
      <c r="I165" s="182"/>
      <c r="L165" s="177"/>
      <c r="M165" s="183"/>
      <c r="N165" s="184"/>
      <c r="O165" s="184"/>
      <c r="P165" s="184"/>
      <c r="Q165" s="184"/>
      <c r="R165" s="184"/>
      <c r="S165" s="184"/>
      <c r="T165" s="185"/>
      <c r="AT165" s="179" t="s">
        <v>548</v>
      </c>
      <c r="AU165" s="179" t="s">
        <v>91</v>
      </c>
      <c r="AV165" s="13" t="s">
        <v>91</v>
      </c>
      <c r="AW165" s="13" t="s">
        <v>30</v>
      </c>
      <c r="AX165" s="13" t="s">
        <v>75</v>
      </c>
      <c r="AY165" s="179" t="s">
        <v>203</v>
      </c>
    </row>
    <row r="166" spans="1:65" s="14" customFormat="1">
      <c r="B166" s="186"/>
      <c r="D166" s="178" t="s">
        <v>548</v>
      </c>
      <c r="E166" s="187" t="s">
        <v>1</v>
      </c>
      <c r="F166" s="188" t="s">
        <v>550</v>
      </c>
      <c r="H166" s="189">
        <v>0.27200000000000002</v>
      </c>
      <c r="I166" s="190"/>
      <c r="L166" s="186"/>
      <c r="M166" s="191"/>
      <c r="N166" s="192"/>
      <c r="O166" s="192"/>
      <c r="P166" s="192"/>
      <c r="Q166" s="192"/>
      <c r="R166" s="192"/>
      <c r="S166" s="192"/>
      <c r="T166" s="193"/>
      <c r="AT166" s="187" t="s">
        <v>548</v>
      </c>
      <c r="AU166" s="187" t="s">
        <v>91</v>
      </c>
      <c r="AV166" s="14" t="s">
        <v>208</v>
      </c>
      <c r="AW166" s="14" t="s">
        <v>30</v>
      </c>
      <c r="AX166" s="14" t="s">
        <v>83</v>
      </c>
      <c r="AY166" s="187" t="s">
        <v>203</v>
      </c>
    </row>
    <row r="167" spans="1:65" s="2" customFormat="1" ht="24.2" customHeight="1">
      <c r="A167" s="33"/>
      <c r="B167" s="154"/>
      <c r="C167" s="155" t="s">
        <v>214</v>
      </c>
      <c r="D167" s="155" t="s">
        <v>204</v>
      </c>
      <c r="E167" s="156" t="s">
        <v>2199</v>
      </c>
      <c r="F167" s="157" t="s">
        <v>2200</v>
      </c>
      <c r="G167" s="158" t="s">
        <v>221</v>
      </c>
      <c r="H167" s="159">
        <v>3.04</v>
      </c>
      <c r="I167" s="160"/>
      <c r="J167" s="161">
        <f>ROUND(I167*H167,2)</f>
        <v>0</v>
      </c>
      <c r="K167" s="162"/>
      <c r="L167" s="34"/>
      <c r="M167" s="163" t="s">
        <v>1</v>
      </c>
      <c r="N167" s="164" t="s">
        <v>41</v>
      </c>
      <c r="O167" s="62"/>
      <c r="P167" s="165">
        <f>O167*H167</f>
        <v>0</v>
      </c>
      <c r="Q167" s="165">
        <v>3.4099999999999998E-3</v>
      </c>
      <c r="R167" s="165">
        <f>Q167*H167</f>
        <v>1.03664E-2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208</v>
      </c>
      <c r="AT167" s="167" t="s">
        <v>204</v>
      </c>
      <c r="AU167" s="167" t="s">
        <v>91</v>
      </c>
      <c r="AY167" s="18" t="s">
        <v>203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91</v>
      </c>
      <c r="BK167" s="168">
        <f>ROUND(I167*H167,2)</f>
        <v>0</v>
      </c>
      <c r="BL167" s="18" t="s">
        <v>208</v>
      </c>
      <c r="BM167" s="167" t="s">
        <v>3104</v>
      </c>
    </row>
    <row r="168" spans="1:65" s="15" customFormat="1">
      <c r="B168" s="194"/>
      <c r="D168" s="178" t="s">
        <v>548</v>
      </c>
      <c r="E168" s="195" t="s">
        <v>1</v>
      </c>
      <c r="F168" s="196" t="s">
        <v>3102</v>
      </c>
      <c r="H168" s="195" t="s">
        <v>1</v>
      </c>
      <c r="I168" s="197"/>
      <c r="L168" s="194"/>
      <c r="M168" s="198"/>
      <c r="N168" s="199"/>
      <c r="O168" s="199"/>
      <c r="P168" s="199"/>
      <c r="Q168" s="199"/>
      <c r="R168" s="199"/>
      <c r="S168" s="199"/>
      <c r="T168" s="200"/>
      <c r="AT168" s="195" t="s">
        <v>548</v>
      </c>
      <c r="AU168" s="195" t="s">
        <v>91</v>
      </c>
      <c r="AV168" s="15" t="s">
        <v>83</v>
      </c>
      <c r="AW168" s="15" t="s">
        <v>30</v>
      </c>
      <c r="AX168" s="15" t="s">
        <v>75</v>
      </c>
      <c r="AY168" s="195" t="s">
        <v>203</v>
      </c>
    </row>
    <row r="169" spans="1:65" s="13" customFormat="1">
      <c r="B169" s="177"/>
      <c r="D169" s="178" t="s">
        <v>548</v>
      </c>
      <c r="E169" s="179" t="s">
        <v>1</v>
      </c>
      <c r="F169" s="180" t="s">
        <v>3105</v>
      </c>
      <c r="H169" s="181">
        <v>3.04</v>
      </c>
      <c r="I169" s="182"/>
      <c r="L169" s="177"/>
      <c r="M169" s="183"/>
      <c r="N169" s="184"/>
      <c r="O169" s="184"/>
      <c r="P169" s="184"/>
      <c r="Q169" s="184"/>
      <c r="R169" s="184"/>
      <c r="S169" s="184"/>
      <c r="T169" s="185"/>
      <c r="AT169" s="179" t="s">
        <v>548</v>
      </c>
      <c r="AU169" s="179" t="s">
        <v>91</v>
      </c>
      <c r="AV169" s="13" t="s">
        <v>91</v>
      </c>
      <c r="AW169" s="13" t="s">
        <v>30</v>
      </c>
      <c r="AX169" s="13" t="s">
        <v>75</v>
      </c>
      <c r="AY169" s="179" t="s">
        <v>203</v>
      </c>
    </row>
    <row r="170" spans="1:65" s="14" customFormat="1">
      <c r="B170" s="186"/>
      <c r="D170" s="178" t="s">
        <v>548</v>
      </c>
      <c r="E170" s="187" t="s">
        <v>1</v>
      </c>
      <c r="F170" s="188" t="s">
        <v>550</v>
      </c>
      <c r="H170" s="189">
        <v>3.04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548</v>
      </c>
      <c r="AU170" s="187" t="s">
        <v>91</v>
      </c>
      <c r="AV170" s="14" t="s">
        <v>208</v>
      </c>
      <c r="AW170" s="14" t="s">
        <v>30</v>
      </c>
      <c r="AX170" s="14" t="s">
        <v>83</v>
      </c>
      <c r="AY170" s="187" t="s">
        <v>203</v>
      </c>
    </row>
    <row r="171" spans="1:65" s="2" customFormat="1" ht="24.2" customHeight="1">
      <c r="A171" s="33"/>
      <c r="B171" s="154"/>
      <c r="C171" s="155" t="s">
        <v>246</v>
      </c>
      <c r="D171" s="155" t="s">
        <v>204</v>
      </c>
      <c r="E171" s="156" t="s">
        <v>2208</v>
      </c>
      <c r="F171" s="157" t="s">
        <v>2209</v>
      </c>
      <c r="G171" s="158" t="s">
        <v>221</v>
      </c>
      <c r="H171" s="159">
        <v>3.04</v>
      </c>
      <c r="I171" s="160"/>
      <c r="J171" s="161">
        <f>ROUND(I171*H171,2)</f>
        <v>0</v>
      </c>
      <c r="K171" s="162"/>
      <c r="L171" s="34"/>
      <c r="M171" s="163" t="s">
        <v>1</v>
      </c>
      <c r="N171" s="164" t="s">
        <v>41</v>
      </c>
      <c r="O171" s="62"/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208</v>
      </c>
      <c r="AT171" s="167" t="s">
        <v>204</v>
      </c>
      <c r="AU171" s="167" t="s">
        <v>91</v>
      </c>
      <c r="AY171" s="18" t="s">
        <v>203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91</v>
      </c>
      <c r="BK171" s="168">
        <f>ROUND(I171*H171,2)</f>
        <v>0</v>
      </c>
      <c r="BL171" s="18" t="s">
        <v>208</v>
      </c>
      <c r="BM171" s="167" t="s">
        <v>3106</v>
      </c>
    </row>
    <row r="172" spans="1:65" s="15" customFormat="1">
      <c r="B172" s="194"/>
      <c r="D172" s="178" t="s">
        <v>548</v>
      </c>
      <c r="E172" s="195" t="s">
        <v>1</v>
      </c>
      <c r="F172" s="196" t="s">
        <v>3102</v>
      </c>
      <c r="H172" s="195" t="s">
        <v>1</v>
      </c>
      <c r="I172" s="197"/>
      <c r="L172" s="194"/>
      <c r="M172" s="198"/>
      <c r="N172" s="199"/>
      <c r="O172" s="199"/>
      <c r="P172" s="199"/>
      <c r="Q172" s="199"/>
      <c r="R172" s="199"/>
      <c r="S172" s="199"/>
      <c r="T172" s="200"/>
      <c r="AT172" s="195" t="s">
        <v>548</v>
      </c>
      <c r="AU172" s="195" t="s">
        <v>91</v>
      </c>
      <c r="AV172" s="15" t="s">
        <v>83</v>
      </c>
      <c r="AW172" s="15" t="s">
        <v>30</v>
      </c>
      <c r="AX172" s="15" t="s">
        <v>75</v>
      </c>
      <c r="AY172" s="195" t="s">
        <v>203</v>
      </c>
    </row>
    <row r="173" spans="1:65" s="13" customFormat="1">
      <c r="B173" s="177"/>
      <c r="D173" s="178" t="s">
        <v>548</v>
      </c>
      <c r="E173" s="179" t="s">
        <v>1</v>
      </c>
      <c r="F173" s="180" t="s">
        <v>3105</v>
      </c>
      <c r="H173" s="181">
        <v>3.04</v>
      </c>
      <c r="I173" s="182"/>
      <c r="L173" s="177"/>
      <c r="M173" s="183"/>
      <c r="N173" s="184"/>
      <c r="O173" s="184"/>
      <c r="P173" s="184"/>
      <c r="Q173" s="184"/>
      <c r="R173" s="184"/>
      <c r="S173" s="184"/>
      <c r="T173" s="185"/>
      <c r="AT173" s="179" t="s">
        <v>548</v>
      </c>
      <c r="AU173" s="179" t="s">
        <v>91</v>
      </c>
      <c r="AV173" s="13" t="s">
        <v>91</v>
      </c>
      <c r="AW173" s="13" t="s">
        <v>30</v>
      </c>
      <c r="AX173" s="13" t="s">
        <v>75</v>
      </c>
      <c r="AY173" s="179" t="s">
        <v>203</v>
      </c>
    </row>
    <row r="174" spans="1:65" s="14" customFormat="1">
      <c r="B174" s="186"/>
      <c r="D174" s="178" t="s">
        <v>548</v>
      </c>
      <c r="E174" s="187" t="s">
        <v>1</v>
      </c>
      <c r="F174" s="188" t="s">
        <v>550</v>
      </c>
      <c r="H174" s="189">
        <v>3.04</v>
      </c>
      <c r="I174" s="190"/>
      <c r="L174" s="186"/>
      <c r="M174" s="191"/>
      <c r="N174" s="192"/>
      <c r="O174" s="192"/>
      <c r="P174" s="192"/>
      <c r="Q174" s="192"/>
      <c r="R174" s="192"/>
      <c r="S174" s="192"/>
      <c r="T174" s="193"/>
      <c r="AT174" s="187" t="s">
        <v>548</v>
      </c>
      <c r="AU174" s="187" t="s">
        <v>91</v>
      </c>
      <c r="AV174" s="14" t="s">
        <v>208</v>
      </c>
      <c r="AW174" s="14" t="s">
        <v>30</v>
      </c>
      <c r="AX174" s="14" t="s">
        <v>83</v>
      </c>
      <c r="AY174" s="187" t="s">
        <v>203</v>
      </c>
    </row>
    <row r="175" spans="1:65" s="2" customFormat="1" ht="24.2" customHeight="1">
      <c r="A175" s="33"/>
      <c r="B175" s="154"/>
      <c r="C175" s="155" t="s">
        <v>218</v>
      </c>
      <c r="D175" s="155" t="s">
        <v>204</v>
      </c>
      <c r="E175" s="156" t="s">
        <v>3107</v>
      </c>
      <c r="F175" s="157" t="s">
        <v>3108</v>
      </c>
      <c r="G175" s="158" t="s">
        <v>249</v>
      </c>
      <c r="H175" s="159">
        <v>0.27200000000000002</v>
      </c>
      <c r="I175" s="160"/>
      <c r="J175" s="161">
        <f>ROUND(I175*H175,2)</f>
        <v>0</v>
      </c>
      <c r="K175" s="162"/>
      <c r="L175" s="34"/>
      <c r="M175" s="163" t="s">
        <v>1</v>
      </c>
      <c r="N175" s="164" t="s">
        <v>41</v>
      </c>
      <c r="O175" s="62"/>
      <c r="P175" s="165">
        <f>O175*H175</f>
        <v>0</v>
      </c>
      <c r="Q175" s="165">
        <v>1.0165999999999999</v>
      </c>
      <c r="R175" s="165">
        <f>Q175*H175</f>
        <v>0.27651520000000002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208</v>
      </c>
      <c r="AT175" s="167" t="s">
        <v>204</v>
      </c>
      <c r="AU175" s="167" t="s">
        <v>91</v>
      </c>
      <c r="AY175" s="18" t="s">
        <v>203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91</v>
      </c>
      <c r="BK175" s="168">
        <f>ROUND(I175*H175,2)</f>
        <v>0</v>
      </c>
      <c r="BL175" s="18" t="s">
        <v>208</v>
      </c>
      <c r="BM175" s="167" t="s">
        <v>3109</v>
      </c>
    </row>
    <row r="176" spans="1:65" s="13" customFormat="1">
      <c r="B176" s="177"/>
      <c r="D176" s="178" t="s">
        <v>548</v>
      </c>
      <c r="E176" s="179" t="s">
        <v>1</v>
      </c>
      <c r="F176" s="180" t="s">
        <v>3110</v>
      </c>
      <c r="H176" s="181">
        <v>0.27200000000000002</v>
      </c>
      <c r="I176" s="182"/>
      <c r="L176" s="177"/>
      <c r="M176" s="183"/>
      <c r="N176" s="184"/>
      <c r="O176" s="184"/>
      <c r="P176" s="184"/>
      <c r="Q176" s="184"/>
      <c r="R176" s="184"/>
      <c r="S176" s="184"/>
      <c r="T176" s="185"/>
      <c r="AT176" s="179" t="s">
        <v>548</v>
      </c>
      <c r="AU176" s="179" t="s">
        <v>91</v>
      </c>
      <c r="AV176" s="13" t="s">
        <v>91</v>
      </c>
      <c r="AW176" s="13" t="s">
        <v>30</v>
      </c>
      <c r="AX176" s="13" t="s">
        <v>83</v>
      </c>
      <c r="AY176" s="179" t="s">
        <v>203</v>
      </c>
    </row>
    <row r="177" spans="1:65" s="12" customFormat="1" ht="22.9" customHeight="1">
      <c r="B177" s="143"/>
      <c r="D177" s="144" t="s">
        <v>74</v>
      </c>
      <c r="E177" s="169" t="s">
        <v>223</v>
      </c>
      <c r="F177" s="169" t="s">
        <v>2771</v>
      </c>
      <c r="I177" s="146"/>
      <c r="J177" s="170">
        <f>BK177</f>
        <v>0</v>
      </c>
      <c r="L177" s="143"/>
      <c r="M177" s="148"/>
      <c r="N177" s="149"/>
      <c r="O177" s="149"/>
      <c r="P177" s="150">
        <f>SUM(P178:P187)</f>
        <v>0</v>
      </c>
      <c r="Q177" s="149"/>
      <c r="R177" s="150">
        <f>SUM(R178:R187)</f>
        <v>5.1135136000000001</v>
      </c>
      <c r="S177" s="149"/>
      <c r="T177" s="151">
        <f>SUM(T178:T187)</f>
        <v>0</v>
      </c>
      <c r="AR177" s="144" t="s">
        <v>83</v>
      </c>
      <c r="AT177" s="152" t="s">
        <v>74</v>
      </c>
      <c r="AU177" s="152" t="s">
        <v>83</v>
      </c>
      <c r="AY177" s="144" t="s">
        <v>203</v>
      </c>
      <c r="BK177" s="153">
        <f>SUM(BK178:BK187)</f>
        <v>0</v>
      </c>
    </row>
    <row r="178" spans="1:65" s="2" customFormat="1" ht="24.2" customHeight="1">
      <c r="A178" s="33"/>
      <c r="B178" s="154"/>
      <c r="C178" s="155" t="s">
        <v>253</v>
      </c>
      <c r="D178" s="155" t="s">
        <v>204</v>
      </c>
      <c r="E178" s="156" t="s">
        <v>3111</v>
      </c>
      <c r="F178" s="157" t="s">
        <v>3112</v>
      </c>
      <c r="G178" s="158" t="s">
        <v>221</v>
      </c>
      <c r="H178" s="159">
        <v>16.25</v>
      </c>
      <c r="I178" s="160"/>
      <c r="J178" s="161">
        <f>ROUND(I178*H178,2)</f>
        <v>0</v>
      </c>
      <c r="K178" s="162"/>
      <c r="L178" s="34"/>
      <c r="M178" s="163" t="s">
        <v>1</v>
      </c>
      <c r="N178" s="164" t="s">
        <v>41</v>
      </c>
      <c r="O178" s="62"/>
      <c r="P178" s="165">
        <f>O178*H178</f>
        <v>0</v>
      </c>
      <c r="Q178" s="165">
        <v>8.0960000000000004E-2</v>
      </c>
      <c r="R178" s="165">
        <f>Q178*H178</f>
        <v>1.3156000000000001</v>
      </c>
      <c r="S178" s="165">
        <v>0</v>
      </c>
      <c r="T178" s="16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208</v>
      </c>
      <c r="AT178" s="167" t="s">
        <v>204</v>
      </c>
      <c r="AU178" s="167" t="s">
        <v>91</v>
      </c>
      <c r="AY178" s="18" t="s">
        <v>203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8" t="s">
        <v>91</v>
      </c>
      <c r="BK178" s="168">
        <f>ROUND(I178*H178,2)</f>
        <v>0</v>
      </c>
      <c r="BL178" s="18" t="s">
        <v>208</v>
      </c>
      <c r="BM178" s="167" t="s">
        <v>3113</v>
      </c>
    </row>
    <row r="179" spans="1:65" s="13" customFormat="1">
      <c r="B179" s="177"/>
      <c r="D179" s="178" t="s">
        <v>548</v>
      </c>
      <c r="E179" s="179" t="s">
        <v>1</v>
      </c>
      <c r="F179" s="180" t="s">
        <v>3072</v>
      </c>
      <c r="H179" s="181">
        <v>16.25</v>
      </c>
      <c r="I179" s="182"/>
      <c r="L179" s="177"/>
      <c r="M179" s="183"/>
      <c r="N179" s="184"/>
      <c r="O179" s="184"/>
      <c r="P179" s="184"/>
      <c r="Q179" s="184"/>
      <c r="R179" s="184"/>
      <c r="S179" s="184"/>
      <c r="T179" s="185"/>
      <c r="AT179" s="179" t="s">
        <v>548</v>
      </c>
      <c r="AU179" s="179" t="s">
        <v>91</v>
      </c>
      <c r="AV179" s="13" t="s">
        <v>91</v>
      </c>
      <c r="AW179" s="13" t="s">
        <v>30</v>
      </c>
      <c r="AX179" s="13" t="s">
        <v>75</v>
      </c>
      <c r="AY179" s="179" t="s">
        <v>203</v>
      </c>
    </row>
    <row r="180" spans="1:65" s="14" customFormat="1">
      <c r="B180" s="186"/>
      <c r="D180" s="178" t="s">
        <v>548</v>
      </c>
      <c r="E180" s="187" t="s">
        <v>1</v>
      </c>
      <c r="F180" s="188" t="s">
        <v>550</v>
      </c>
      <c r="H180" s="189">
        <v>16.25</v>
      </c>
      <c r="I180" s="190"/>
      <c r="L180" s="186"/>
      <c r="M180" s="191"/>
      <c r="N180" s="192"/>
      <c r="O180" s="192"/>
      <c r="P180" s="192"/>
      <c r="Q180" s="192"/>
      <c r="R180" s="192"/>
      <c r="S180" s="192"/>
      <c r="T180" s="193"/>
      <c r="AT180" s="187" t="s">
        <v>548</v>
      </c>
      <c r="AU180" s="187" t="s">
        <v>91</v>
      </c>
      <c r="AV180" s="14" t="s">
        <v>208</v>
      </c>
      <c r="AW180" s="14" t="s">
        <v>30</v>
      </c>
      <c r="AX180" s="14" t="s">
        <v>83</v>
      </c>
      <c r="AY180" s="187" t="s">
        <v>203</v>
      </c>
    </row>
    <row r="181" spans="1:65" s="2" customFormat="1" ht="33" customHeight="1">
      <c r="A181" s="33"/>
      <c r="B181" s="154"/>
      <c r="C181" s="155" t="s">
        <v>222</v>
      </c>
      <c r="D181" s="155" t="s">
        <v>204</v>
      </c>
      <c r="E181" s="156" t="s">
        <v>3114</v>
      </c>
      <c r="F181" s="157" t="s">
        <v>3115</v>
      </c>
      <c r="G181" s="158" t="s">
        <v>221</v>
      </c>
      <c r="H181" s="159">
        <v>16.64</v>
      </c>
      <c r="I181" s="160"/>
      <c r="J181" s="161">
        <f>ROUND(I181*H181,2)</f>
        <v>0</v>
      </c>
      <c r="K181" s="162"/>
      <c r="L181" s="34"/>
      <c r="M181" s="163" t="s">
        <v>1</v>
      </c>
      <c r="N181" s="164" t="s">
        <v>41</v>
      </c>
      <c r="O181" s="62"/>
      <c r="P181" s="165">
        <f>O181*H181</f>
        <v>0</v>
      </c>
      <c r="Q181" s="165">
        <v>0.22824</v>
      </c>
      <c r="R181" s="165">
        <f>Q181*H181</f>
        <v>3.7979136000000002</v>
      </c>
      <c r="S181" s="165">
        <v>0</v>
      </c>
      <c r="T181" s="16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208</v>
      </c>
      <c r="AT181" s="167" t="s">
        <v>204</v>
      </c>
      <c r="AU181" s="167" t="s">
        <v>91</v>
      </c>
      <c r="AY181" s="18" t="s">
        <v>203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8" t="s">
        <v>91</v>
      </c>
      <c r="BK181" s="168">
        <f>ROUND(I181*H181,2)</f>
        <v>0</v>
      </c>
      <c r="BL181" s="18" t="s">
        <v>208</v>
      </c>
      <c r="BM181" s="167" t="s">
        <v>3116</v>
      </c>
    </row>
    <row r="182" spans="1:65" s="15" customFormat="1">
      <c r="B182" s="194"/>
      <c r="D182" s="178" t="s">
        <v>548</v>
      </c>
      <c r="E182" s="195" t="s">
        <v>1</v>
      </c>
      <c r="F182" s="196" t="s">
        <v>3117</v>
      </c>
      <c r="H182" s="195" t="s">
        <v>1</v>
      </c>
      <c r="I182" s="197"/>
      <c r="L182" s="194"/>
      <c r="M182" s="198"/>
      <c r="N182" s="199"/>
      <c r="O182" s="199"/>
      <c r="P182" s="199"/>
      <c r="Q182" s="199"/>
      <c r="R182" s="199"/>
      <c r="S182" s="199"/>
      <c r="T182" s="200"/>
      <c r="AT182" s="195" t="s">
        <v>548</v>
      </c>
      <c r="AU182" s="195" t="s">
        <v>91</v>
      </c>
      <c r="AV182" s="15" t="s">
        <v>83</v>
      </c>
      <c r="AW182" s="15" t="s">
        <v>30</v>
      </c>
      <c r="AX182" s="15" t="s">
        <v>75</v>
      </c>
      <c r="AY182" s="195" t="s">
        <v>203</v>
      </c>
    </row>
    <row r="183" spans="1:65" s="15" customFormat="1">
      <c r="B183" s="194"/>
      <c r="D183" s="178" t="s">
        <v>548</v>
      </c>
      <c r="E183" s="195" t="s">
        <v>1</v>
      </c>
      <c r="F183" s="196" t="s">
        <v>3118</v>
      </c>
      <c r="H183" s="195" t="s">
        <v>1</v>
      </c>
      <c r="I183" s="197"/>
      <c r="L183" s="194"/>
      <c r="M183" s="198"/>
      <c r="N183" s="199"/>
      <c r="O183" s="199"/>
      <c r="P183" s="199"/>
      <c r="Q183" s="199"/>
      <c r="R183" s="199"/>
      <c r="S183" s="199"/>
      <c r="T183" s="200"/>
      <c r="AT183" s="195" t="s">
        <v>548</v>
      </c>
      <c r="AU183" s="195" t="s">
        <v>91</v>
      </c>
      <c r="AV183" s="15" t="s">
        <v>83</v>
      </c>
      <c r="AW183" s="15" t="s">
        <v>30</v>
      </c>
      <c r="AX183" s="15" t="s">
        <v>75</v>
      </c>
      <c r="AY183" s="195" t="s">
        <v>203</v>
      </c>
    </row>
    <row r="184" spans="1:65" s="13" customFormat="1">
      <c r="B184" s="177"/>
      <c r="D184" s="178" t="s">
        <v>548</v>
      </c>
      <c r="E184" s="179" t="s">
        <v>1</v>
      </c>
      <c r="F184" s="180" t="s">
        <v>3119</v>
      </c>
      <c r="H184" s="181">
        <v>20.25</v>
      </c>
      <c r="I184" s="182"/>
      <c r="L184" s="177"/>
      <c r="M184" s="183"/>
      <c r="N184" s="184"/>
      <c r="O184" s="184"/>
      <c r="P184" s="184"/>
      <c r="Q184" s="184"/>
      <c r="R184" s="184"/>
      <c r="S184" s="184"/>
      <c r="T184" s="185"/>
      <c r="AT184" s="179" t="s">
        <v>548</v>
      </c>
      <c r="AU184" s="179" t="s">
        <v>91</v>
      </c>
      <c r="AV184" s="13" t="s">
        <v>91</v>
      </c>
      <c r="AW184" s="13" t="s">
        <v>30</v>
      </c>
      <c r="AX184" s="13" t="s">
        <v>75</v>
      </c>
      <c r="AY184" s="179" t="s">
        <v>203</v>
      </c>
    </row>
    <row r="185" spans="1:65" s="13" customFormat="1">
      <c r="B185" s="177"/>
      <c r="D185" s="178" t="s">
        <v>548</v>
      </c>
      <c r="E185" s="179" t="s">
        <v>1</v>
      </c>
      <c r="F185" s="180" t="s">
        <v>3120</v>
      </c>
      <c r="H185" s="181">
        <v>-3.61</v>
      </c>
      <c r="I185" s="182"/>
      <c r="L185" s="177"/>
      <c r="M185" s="183"/>
      <c r="N185" s="184"/>
      <c r="O185" s="184"/>
      <c r="P185" s="184"/>
      <c r="Q185" s="184"/>
      <c r="R185" s="184"/>
      <c r="S185" s="184"/>
      <c r="T185" s="185"/>
      <c r="AT185" s="179" t="s">
        <v>548</v>
      </c>
      <c r="AU185" s="179" t="s">
        <v>91</v>
      </c>
      <c r="AV185" s="13" t="s">
        <v>91</v>
      </c>
      <c r="AW185" s="13" t="s">
        <v>30</v>
      </c>
      <c r="AX185" s="13" t="s">
        <v>75</v>
      </c>
      <c r="AY185" s="179" t="s">
        <v>203</v>
      </c>
    </row>
    <row r="186" spans="1:65" s="16" customFormat="1">
      <c r="B186" s="201"/>
      <c r="D186" s="178" t="s">
        <v>548</v>
      </c>
      <c r="E186" s="202" t="s">
        <v>1</v>
      </c>
      <c r="F186" s="203" t="s">
        <v>3121</v>
      </c>
      <c r="H186" s="204">
        <v>16.64</v>
      </c>
      <c r="I186" s="205"/>
      <c r="L186" s="201"/>
      <c r="M186" s="206"/>
      <c r="N186" s="207"/>
      <c r="O186" s="207"/>
      <c r="P186" s="207"/>
      <c r="Q186" s="207"/>
      <c r="R186" s="207"/>
      <c r="S186" s="207"/>
      <c r="T186" s="208"/>
      <c r="AT186" s="202" t="s">
        <v>548</v>
      </c>
      <c r="AU186" s="202" t="s">
        <v>91</v>
      </c>
      <c r="AV186" s="16" t="s">
        <v>215</v>
      </c>
      <c r="AW186" s="16" t="s">
        <v>30</v>
      </c>
      <c r="AX186" s="16" t="s">
        <v>75</v>
      </c>
      <c r="AY186" s="202" t="s">
        <v>203</v>
      </c>
    </row>
    <row r="187" spans="1:65" s="14" customFormat="1">
      <c r="B187" s="186"/>
      <c r="D187" s="178" t="s">
        <v>548</v>
      </c>
      <c r="E187" s="187" t="s">
        <v>1</v>
      </c>
      <c r="F187" s="188" t="s">
        <v>550</v>
      </c>
      <c r="H187" s="189">
        <v>16.64</v>
      </c>
      <c r="I187" s="190"/>
      <c r="L187" s="186"/>
      <c r="M187" s="191"/>
      <c r="N187" s="192"/>
      <c r="O187" s="192"/>
      <c r="P187" s="192"/>
      <c r="Q187" s="192"/>
      <c r="R187" s="192"/>
      <c r="S187" s="192"/>
      <c r="T187" s="193"/>
      <c r="AT187" s="187" t="s">
        <v>548</v>
      </c>
      <c r="AU187" s="187" t="s">
        <v>91</v>
      </c>
      <c r="AV187" s="14" t="s">
        <v>208</v>
      </c>
      <c r="AW187" s="14" t="s">
        <v>30</v>
      </c>
      <c r="AX187" s="14" t="s">
        <v>83</v>
      </c>
      <c r="AY187" s="187" t="s">
        <v>203</v>
      </c>
    </row>
    <row r="188" spans="1:65" s="12" customFormat="1" ht="22.9" customHeight="1">
      <c r="B188" s="143"/>
      <c r="D188" s="144" t="s">
        <v>74</v>
      </c>
      <c r="E188" s="169" t="s">
        <v>227</v>
      </c>
      <c r="F188" s="169" t="s">
        <v>2828</v>
      </c>
      <c r="I188" s="146"/>
      <c r="J188" s="170">
        <f>BK188</f>
        <v>0</v>
      </c>
      <c r="L188" s="143"/>
      <c r="M188" s="148"/>
      <c r="N188" s="149"/>
      <c r="O188" s="149"/>
      <c r="P188" s="150">
        <f>SUM(P189:P196)</f>
        <v>0</v>
      </c>
      <c r="Q188" s="149"/>
      <c r="R188" s="150">
        <f>SUM(R189:R196)</f>
        <v>0.11476607999999999</v>
      </c>
      <c r="S188" s="149"/>
      <c r="T188" s="151">
        <f>SUM(T189:T196)</f>
        <v>0</v>
      </c>
      <c r="AR188" s="144" t="s">
        <v>83</v>
      </c>
      <c r="AT188" s="152" t="s">
        <v>74</v>
      </c>
      <c r="AU188" s="152" t="s">
        <v>83</v>
      </c>
      <c r="AY188" s="144" t="s">
        <v>203</v>
      </c>
      <c r="BK188" s="153">
        <f>SUM(BK189:BK196)</f>
        <v>0</v>
      </c>
    </row>
    <row r="189" spans="1:65" s="2" customFormat="1" ht="37.9" customHeight="1">
      <c r="A189" s="33"/>
      <c r="B189" s="154"/>
      <c r="C189" s="155" t="s">
        <v>259</v>
      </c>
      <c r="D189" s="155" t="s">
        <v>204</v>
      </c>
      <c r="E189" s="156" t="s">
        <v>3122</v>
      </c>
      <c r="F189" s="157" t="s">
        <v>3123</v>
      </c>
      <c r="G189" s="158" t="s">
        <v>221</v>
      </c>
      <c r="H189" s="159">
        <v>18.303999999999998</v>
      </c>
      <c r="I189" s="160"/>
      <c r="J189" s="161">
        <f>ROUND(I189*H189,2)</f>
        <v>0</v>
      </c>
      <c r="K189" s="162"/>
      <c r="L189" s="34"/>
      <c r="M189" s="163" t="s">
        <v>1</v>
      </c>
      <c r="N189" s="164" t="s">
        <v>41</v>
      </c>
      <c r="O189" s="62"/>
      <c r="P189" s="165">
        <f>O189*H189</f>
        <v>0</v>
      </c>
      <c r="Q189" s="165">
        <v>6.2700000000000004E-3</v>
      </c>
      <c r="R189" s="165">
        <f>Q189*H189</f>
        <v>0.11476607999999999</v>
      </c>
      <c r="S189" s="165">
        <v>0</v>
      </c>
      <c r="T189" s="16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208</v>
      </c>
      <c r="AT189" s="167" t="s">
        <v>204</v>
      </c>
      <c r="AU189" s="167" t="s">
        <v>91</v>
      </c>
      <c r="AY189" s="18" t="s">
        <v>203</v>
      </c>
      <c r="BE189" s="168">
        <f>IF(N189="základná",J189,0)</f>
        <v>0</v>
      </c>
      <c r="BF189" s="168">
        <f>IF(N189="znížená",J189,0)</f>
        <v>0</v>
      </c>
      <c r="BG189" s="168">
        <f>IF(N189="zákl. prenesená",J189,0)</f>
        <v>0</v>
      </c>
      <c r="BH189" s="168">
        <f>IF(N189="zníž. prenesená",J189,0)</f>
        <v>0</v>
      </c>
      <c r="BI189" s="168">
        <f>IF(N189="nulová",J189,0)</f>
        <v>0</v>
      </c>
      <c r="BJ189" s="18" t="s">
        <v>91</v>
      </c>
      <c r="BK189" s="168">
        <f>ROUND(I189*H189,2)</f>
        <v>0</v>
      </c>
      <c r="BL189" s="18" t="s">
        <v>208</v>
      </c>
      <c r="BM189" s="167" t="s">
        <v>3124</v>
      </c>
    </row>
    <row r="190" spans="1:65" s="15" customFormat="1">
      <c r="B190" s="194"/>
      <c r="D190" s="178" t="s">
        <v>548</v>
      </c>
      <c r="E190" s="195" t="s">
        <v>1</v>
      </c>
      <c r="F190" s="196" t="s">
        <v>3117</v>
      </c>
      <c r="H190" s="195" t="s">
        <v>1</v>
      </c>
      <c r="I190" s="197"/>
      <c r="L190" s="194"/>
      <c r="M190" s="198"/>
      <c r="N190" s="199"/>
      <c r="O190" s="199"/>
      <c r="P190" s="199"/>
      <c r="Q190" s="199"/>
      <c r="R190" s="199"/>
      <c r="S190" s="199"/>
      <c r="T190" s="200"/>
      <c r="AT190" s="195" t="s">
        <v>548</v>
      </c>
      <c r="AU190" s="195" t="s">
        <v>91</v>
      </c>
      <c r="AV190" s="15" t="s">
        <v>83</v>
      </c>
      <c r="AW190" s="15" t="s">
        <v>30</v>
      </c>
      <c r="AX190" s="15" t="s">
        <v>75</v>
      </c>
      <c r="AY190" s="195" t="s">
        <v>203</v>
      </c>
    </row>
    <row r="191" spans="1:65" s="15" customFormat="1">
      <c r="B191" s="194"/>
      <c r="D191" s="178" t="s">
        <v>548</v>
      </c>
      <c r="E191" s="195" t="s">
        <v>1</v>
      </c>
      <c r="F191" s="196" t="s">
        <v>3118</v>
      </c>
      <c r="H191" s="195" t="s">
        <v>1</v>
      </c>
      <c r="I191" s="197"/>
      <c r="L191" s="194"/>
      <c r="M191" s="198"/>
      <c r="N191" s="199"/>
      <c r="O191" s="199"/>
      <c r="P191" s="199"/>
      <c r="Q191" s="199"/>
      <c r="R191" s="199"/>
      <c r="S191" s="199"/>
      <c r="T191" s="200"/>
      <c r="AT191" s="195" t="s">
        <v>548</v>
      </c>
      <c r="AU191" s="195" t="s">
        <v>91</v>
      </c>
      <c r="AV191" s="15" t="s">
        <v>83</v>
      </c>
      <c r="AW191" s="15" t="s">
        <v>30</v>
      </c>
      <c r="AX191" s="15" t="s">
        <v>75</v>
      </c>
      <c r="AY191" s="195" t="s">
        <v>203</v>
      </c>
    </row>
    <row r="192" spans="1:65" s="13" customFormat="1">
      <c r="B192" s="177"/>
      <c r="D192" s="178" t="s">
        <v>548</v>
      </c>
      <c r="E192" s="179" t="s">
        <v>1</v>
      </c>
      <c r="F192" s="180" t="s">
        <v>3119</v>
      </c>
      <c r="H192" s="181">
        <v>20.25</v>
      </c>
      <c r="I192" s="182"/>
      <c r="L192" s="177"/>
      <c r="M192" s="183"/>
      <c r="N192" s="184"/>
      <c r="O192" s="184"/>
      <c r="P192" s="184"/>
      <c r="Q192" s="184"/>
      <c r="R192" s="184"/>
      <c r="S192" s="184"/>
      <c r="T192" s="185"/>
      <c r="AT192" s="179" t="s">
        <v>548</v>
      </c>
      <c r="AU192" s="179" t="s">
        <v>91</v>
      </c>
      <c r="AV192" s="13" t="s">
        <v>91</v>
      </c>
      <c r="AW192" s="13" t="s">
        <v>30</v>
      </c>
      <c r="AX192" s="13" t="s">
        <v>75</v>
      </c>
      <c r="AY192" s="179" t="s">
        <v>203</v>
      </c>
    </row>
    <row r="193" spans="1:65" s="13" customFormat="1">
      <c r="B193" s="177"/>
      <c r="D193" s="178" t="s">
        <v>548</v>
      </c>
      <c r="E193" s="179" t="s">
        <v>1</v>
      </c>
      <c r="F193" s="180" t="s">
        <v>3120</v>
      </c>
      <c r="H193" s="181">
        <v>-3.61</v>
      </c>
      <c r="I193" s="182"/>
      <c r="L193" s="177"/>
      <c r="M193" s="183"/>
      <c r="N193" s="184"/>
      <c r="O193" s="184"/>
      <c r="P193" s="184"/>
      <c r="Q193" s="184"/>
      <c r="R193" s="184"/>
      <c r="S193" s="184"/>
      <c r="T193" s="185"/>
      <c r="AT193" s="179" t="s">
        <v>548</v>
      </c>
      <c r="AU193" s="179" t="s">
        <v>91</v>
      </c>
      <c r="AV193" s="13" t="s">
        <v>91</v>
      </c>
      <c r="AW193" s="13" t="s">
        <v>30</v>
      </c>
      <c r="AX193" s="13" t="s">
        <v>75</v>
      </c>
      <c r="AY193" s="179" t="s">
        <v>203</v>
      </c>
    </row>
    <row r="194" spans="1:65" s="16" customFormat="1">
      <c r="B194" s="201"/>
      <c r="D194" s="178" t="s">
        <v>548</v>
      </c>
      <c r="E194" s="202" t="s">
        <v>1</v>
      </c>
      <c r="F194" s="203" t="s">
        <v>3121</v>
      </c>
      <c r="H194" s="204">
        <v>16.64</v>
      </c>
      <c r="I194" s="205"/>
      <c r="L194" s="201"/>
      <c r="M194" s="206"/>
      <c r="N194" s="207"/>
      <c r="O194" s="207"/>
      <c r="P194" s="207"/>
      <c r="Q194" s="207"/>
      <c r="R194" s="207"/>
      <c r="S194" s="207"/>
      <c r="T194" s="208"/>
      <c r="AT194" s="202" t="s">
        <v>548</v>
      </c>
      <c r="AU194" s="202" t="s">
        <v>91</v>
      </c>
      <c r="AV194" s="16" t="s">
        <v>215</v>
      </c>
      <c r="AW194" s="16" t="s">
        <v>30</v>
      </c>
      <c r="AX194" s="16" t="s">
        <v>75</v>
      </c>
      <c r="AY194" s="202" t="s">
        <v>203</v>
      </c>
    </row>
    <row r="195" spans="1:65" s="13" customFormat="1">
      <c r="B195" s="177"/>
      <c r="D195" s="178" t="s">
        <v>548</v>
      </c>
      <c r="E195" s="179" t="s">
        <v>1</v>
      </c>
      <c r="F195" s="180" t="s">
        <v>3125</v>
      </c>
      <c r="H195" s="181">
        <v>1.6639999999999999</v>
      </c>
      <c r="I195" s="182"/>
      <c r="L195" s="177"/>
      <c r="M195" s="183"/>
      <c r="N195" s="184"/>
      <c r="O195" s="184"/>
      <c r="P195" s="184"/>
      <c r="Q195" s="184"/>
      <c r="R195" s="184"/>
      <c r="S195" s="184"/>
      <c r="T195" s="185"/>
      <c r="AT195" s="179" t="s">
        <v>548</v>
      </c>
      <c r="AU195" s="179" t="s">
        <v>91</v>
      </c>
      <c r="AV195" s="13" t="s">
        <v>91</v>
      </c>
      <c r="AW195" s="13" t="s">
        <v>30</v>
      </c>
      <c r="AX195" s="13" t="s">
        <v>75</v>
      </c>
      <c r="AY195" s="179" t="s">
        <v>203</v>
      </c>
    </row>
    <row r="196" spans="1:65" s="14" customFormat="1">
      <c r="B196" s="186"/>
      <c r="D196" s="178" t="s">
        <v>548</v>
      </c>
      <c r="E196" s="187" t="s">
        <v>1</v>
      </c>
      <c r="F196" s="188" t="s">
        <v>550</v>
      </c>
      <c r="H196" s="189">
        <v>18.303999999999998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7" t="s">
        <v>548</v>
      </c>
      <c r="AU196" s="187" t="s">
        <v>91</v>
      </c>
      <c r="AV196" s="14" t="s">
        <v>208</v>
      </c>
      <c r="AW196" s="14" t="s">
        <v>30</v>
      </c>
      <c r="AX196" s="14" t="s">
        <v>83</v>
      </c>
      <c r="AY196" s="187" t="s">
        <v>203</v>
      </c>
    </row>
    <row r="197" spans="1:65" s="12" customFormat="1" ht="22.9" customHeight="1">
      <c r="B197" s="143"/>
      <c r="D197" s="144" t="s">
        <v>74</v>
      </c>
      <c r="E197" s="169" t="s">
        <v>690</v>
      </c>
      <c r="F197" s="169" t="s">
        <v>691</v>
      </c>
      <c r="I197" s="146"/>
      <c r="J197" s="170">
        <f>BK197</f>
        <v>0</v>
      </c>
      <c r="L197" s="143"/>
      <c r="M197" s="148"/>
      <c r="N197" s="149"/>
      <c r="O197" s="149"/>
      <c r="P197" s="150">
        <f>SUM(P198:P202)</f>
        <v>0</v>
      </c>
      <c r="Q197" s="149"/>
      <c r="R197" s="150">
        <f>SUM(R198:R202)</f>
        <v>0</v>
      </c>
      <c r="S197" s="149"/>
      <c r="T197" s="151">
        <f>SUM(T198:T202)</f>
        <v>0</v>
      </c>
      <c r="AR197" s="144" t="s">
        <v>83</v>
      </c>
      <c r="AT197" s="152" t="s">
        <v>74</v>
      </c>
      <c r="AU197" s="152" t="s">
        <v>83</v>
      </c>
      <c r="AY197" s="144" t="s">
        <v>203</v>
      </c>
      <c r="BK197" s="153">
        <f>SUM(BK198:BK202)</f>
        <v>0</v>
      </c>
    </row>
    <row r="198" spans="1:65" s="2" customFormat="1" ht="16.5" customHeight="1">
      <c r="A198" s="33"/>
      <c r="B198" s="154"/>
      <c r="C198" s="155" t="s">
        <v>226</v>
      </c>
      <c r="D198" s="155" t="s">
        <v>204</v>
      </c>
      <c r="E198" s="156" t="s">
        <v>2274</v>
      </c>
      <c r="F198" s="157" t="s">
        <v>2275</v>
      </c>
      <c r="G198" s="158" t="s">
        <v>249</v>
      </c>
      <c r="H198" s="159">
        <v>23.393999999999998</v>
      </c>
      <c r="I198" s="160"/>
      <c r="J198" s="161">
        <f>ROUND(I198*H198,2)</f>
        <v>0</v>
      </c>
      <c r="K198" s="162"/>
      <c r="L198" s="34"/>
      <c r="M198" s="163" t="s">
        <v>1</v>
      </c>
      <c r="N198" s="164" t="s">
        <v>41</v>
      </c>
      <c r="O198" s="62"/>
      <c r="P198" s="165">
        <f>O198*H198</f>
        <v>0</v>
      </c>
      <c r="Q198" s="165">
        <v>0</v>
      </c>
      <c r="R198" s="165">
        <f>Q198*H198</f>
        <v>0</v>
      </c>
      <c r="S198" s="165">
        <v>0</v>
      </c>
      <c r="T198" s="16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208</v>
      </c>
      <c r="AT198" s="167" t="s">
        <v>204</v>
      </c>
      <c r="AU198" s="167" t="s">
        <v>91</v>
      </c>
      <c r="AY198" s="18" t="s">
        <v>203</v>
      </c>
      <c r="BE198" s="168">
        <f>IF(N198="základná",J198,0)</f>
        <v>0</v>
      </c>
      <c r="BF198" s="168">
        <f>IF(N198="znížená",J198,0)</f>
        <v>0</v>
      </c>
      <c r="BG198" s="168">
        <f>IF(N198="zákl. prenesená",J198,0)</f>
        <v>0</v>
      </c>
      <c r="BH198" s="168">
        <f>IF(N198="zníž. prenesená",J198,0)</f>
        <v>0</v>
      </c>
      <c r="BI198" s="168">
        <f>IF(N198="nulová",J198,0)</f>
        <v>0</v>
      </c>
      <c r="BJ198" s="18" t="s">
        <v>91</v>
      </c>
      <c r="BK198" s="168">
        <f>ROUND(I198*H198,2)</f>
        <v>0</v>
      </c>
      <c r="BL198" s="18" t="s">
        <v>208</v>
      </c>
      <c r="BM198" s="167" t="s">
        <v>3126</v>
      </c>
    </row>
    <row r="199" spans="1:65" s="2" customFormat="1" ht="21.75" customHeight="1">
      <c r="A199" s="33"/>
      <c r="B199" s="154"/>
      <c r="C199" s="155" t="s">
        <v>268</v>
      </c>
      <c r="D199" s="155" t="s">
        <v>204</v>
      </c>
      <c r="E199" s="156" t="s">
        <v>698</v>
      </c>
      <c r="F199" s="157" t="s">
        <v>699</v>
      </c>
      <c r="G199" s="158" t="s">
        <v>249</v>
      </c>
      <c r="H199" s="159">
        <v>23.393999999999998</v>
      </c>
      <c r="I199" s="160"/>
      <c r="J199" s="161">
        <f>ROUND(I199*H199,2)</f>
        <v>0</v>
      </c>
      <c r="K199" s="162"/>
      <c r="L199" s="34"/>
      <c r="M199" s="163" t="s">
        <v>1</v>
      </c>
      <c r="N199" s="164" t="s">
        <v>41</v>
      </c>
      <c r="O199" s="62"/>
      <c r="P199" s="165">
        <f>O199*H199</f>
        <v>0</v>
      </c>
      <c r="Q199" s="165">
        <v>0</v>
      </c>
      <c r="R199" s="165">
        <f>Q199*H199</f>
        <v>0</v>
      </c>
      <c r="S199" s="165">
        <v>0</v>
      </c>
      <c r="T199" s="166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7" t="s">
        <v>208</v>
      </c>
      <c r="AT199" s="167" t="s">
        <v>204</v>
      </c>
      <c r="AU199" s="167" t="s">
        <v>91</v>
      </c>
      <c r="AY199" s="18" t="s">
        <v>203</v>
      </c>
      <c r="BE199" s="168">
        <f>IF(N199="základná",J199,0)</f>
        <v>0</v>
      </c>
      <c r="BF199" s="168">
        <f>IF(N199="znížená",J199,0)</f>
        <v>0</v>
      </c>
      <c r="BG199" s="168">
        <f>IF(N199="zákl. prenesená",J199,0)</f>
        <v>0</v>
      </c>
      <c r="BH199" s="168">
        <f>IF(N199="zníž. prenesená",J199,0)</f>
        <v>0</v>
      </c>
      <c r="BI199" s="168">
        <f>IF(N199="nulová",J199,0)</f>
        <v>0</v>
      </c>
      <c r="BJ199" s="18" t="s">
        <v>91</v>
      </c>
      <c r="BK199" s="168">
        <f>ROUND(I199*H199,2)</f>
        <v>0</v>
      </c>
      <c r="BL199" s="18" t="s">
        <v>208</v>
      </c>
      <c r="BM199" s="167" t="s">
        <v>3127</v>
      </c>
    </row>
    <row r="200" spans="1:65" s="2" customFormat="1" ht="24.2" customHeight="1">
      <c r="A200" s="33"/>
      <c r="B200" s="154"/>
      <c r="C200" s="155" t="s">
        <v>230</v>
      </c>
      <c r="D200" s="155" t="s">
        <v>204</v>
      </c>
      <c r="E200" s="156" t="s">
        <v>2278</v>
      </c>
      <c r="F200" s="157" t="s">
        <v>2279</v>
      </c>
      <c r="G200" s="158" t="s">
        <v>249</v>
      </c>
      <c r="H200" s="159">
        <v>116.97</v>
      </c>
      <c r="I200" s="160"/>
      <c r="J200" s="161">
        <f>ROUND(I200*H200,2)</f>
        <v>0</v>
      </c>
      <c r="K200" s="162"/>
      <c r="L200" s="34"/>
      <c r="M200" s="163" t="s">
        <v>1</v>
      </c>
      <c r="N200" s="164" t="s">
        <v>41</v>
      </c>
      <c r="O200" s="62"/>
      <c r="P200" s="165">
        <f>O200*H200</f>
        <v>0</v>
      </c>
      <c r="Q200" s="165">
        <v>0</v>
      </c>
      <c r="R200" s="165">
        <f>Q200*H200</f>
        <v>0</v>
      </c>
      <c r="S200" s="165">
        <v>0</v>
      </c>
      <c r="T200" s="166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208</v>
      </c>
      <c r="AT200" s="167" t="s">
        <v>204</v>
      </c>
      <c r="AU200" s="167" t="s">
        <v>91</v>
      </c>
      <c r="AY200" s="18" t="s">
        <v>203</v>
      </c>
      <c r="BE200" s="168">
        <f>IF(N200="základná",J200,0)</f>
        <v>0</v>
      </c>
      <c r="BF200" s="168">
        <f>IF(N200="znížená",J200,0)</f>
        <v>0</v>
      </c>
      <c r="BG200" s="168">
        <f>IF(N200="zákl. prenesená",J200,0)</f>
        <v>0</v>
      </c>
      <c r="BH200" s="168">
        <f>IF(N200="zníž. prenesená",J200,0)</f>
        <v>0</v>
      </c>
      <c r="BI200" s="168">
        <f>IF(N200="nulová",J200,0)</f>
        <v>0</v>
      </c>
      <c r="BJ200" s="18" t="s">
        <v>91</v>
      </c>
      <c r="BK200" s="168">
        <f>ROUND(I200*H200,2)</f>
        <v>0</v>
      </c>
      <c r="BL200" s="18" t="s">
        <v>208</v>
      </c>
      <c r="BM200" s="167" t="s">
        <v>3128</v>
      </c>
    </row>
    <row r="201" spans="1:65" s="13" customFormat="1">
      <c r="B201" s="177"/>
      <c r="D201" s="178" t="s">
        <v>548</v>
      </c>
      <c r="F201" s="180" t="s">
        <v>3129</v>
      </c>
      <c r="H201" s="181">
        <v>116.97</v>
      </c>
      <c r="I201" s="182"/>
      <c r="L201" s="177"/>
      <c r="M201" s="183"/>
      <c r="N201" s="184"/>
      <c r="O201" s="184"/>
      <c r="P201" s="184"/>
      <c r="Q201" s="184"/>
      <c r="R201" s="184"/>
      <c r="S201" s="184"/>
      <c r="T201" s="185"/>
      <c r="AT201" s="179" t="s">
        <v>548</v>
      </c>
      <c r="AU201" s="179" t="s">
        <v>91</v>
      </c>
      <c r="AV201" s="13" t="s">
        <v>91</v>
      </c>
      <c r="AW201" s="13" t="s">
        <v>3</v>
      </c>
      <c r="AX201" s="13" t="s">
        <v>83</v>
      </c>
      <c r="AY201" s="179" t="s">
        <v>203</v>
      </c>
    </row>
    <row r="202" spans="1:65" s="2" customFormat="1" ht="24.2" customHeight="1">
      <c r="A202" s="33"/>
      <c r="B202" s="154"/>
      <c r="C202" s="155" t="s">
        <v>277</v>
      </c>
      <c r="D202" s="155" t="s">
        <v>204</v>
      </c>
      <c r="E202" s="156" t="s">
        <v>707</v>
      </c>
      <c r="F202" s="157" t="s">
        <v>4229</v>
      </c>
      <c r="G202" s="158" t="s">
        <v>249</v>
      </c>
      <c r="H202" s="159">
        <v>23.393999999999998</v>
      </c>
      <c r="I202" s="160"/>
      <c r="J202" s="161">
        <f>ROUND(I202*H202,2)</f>
        <v>0</v>
      </c>
      <c r="K202" s="162"/>
      <c r="L202" s="34"/>
      <c r="M202" s="163" t="s">
        <v>1</v>
      </c>
      <c r="N202" s="164" t="s">
        <v>41</v>
      </c>
      <c r="O202" s="62"/>
      <c r="P202" s="165">
        <f>O202*H202</f>
        <v>0</v>
      </c>
      <c r="Q202" s="165">
        <v>0</v>
      </c>
      <c r="R202" s="165">
        <f>Q202*H202</f>
        <v>0</v>
      </c>
      <c r="S202" s="165">
        <v>0</v>
      </c>
      <c r="T202" s="166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7" t="s">
        <v>208</v>
      </c>
      <c r="AT202" s="167" t="s">
        <v>204</v>
      </c>
      <c r="AU202" s="167" t="s">
        <v>91</v>
      </c>
      <c r="AY202" s="18" t="s">
        <v>203</v>
      </c>
      <c r="BE202" s="168">
        <f>IF(N202="základná",J202,0)</f>
        <v>0</v>
      </c>
      <c r="BF202" s="168">
        <f>IF(N202="znížená",J202,0)</f>
        <v>0</v>
      </c>
      <c r="BG202" s="168">
        <f>IF(N202="zákl. prenesená",J202,0)</f>
        <v>0</v>
      </c>
      <c r="BH202" s="168">
        <f>IF(N202="zníž. prenesená",J202,0)</f>
        <v>0</v>
      </c>
      <c r="BI202" s="168">
        <f>IF(N202="nulová",J202,0)</f>
        <v>0</v>
      </c>
      <c r="BJ202" s="18" t="s">
        <v>91</v>
      </c>
      <c r="BK202" s="168">
        <f>ROUND(I202*H202,2)</f>
        <v>0</v>
      </c>
      <c r="BL202" s="18" t="s">
        <v>208</v>
      </c>
      <c r="BM202" s="167" t="s">
        <v>3130</v>
      </c>
    </row>
    <row r="203" spans="1:65" s="12" customFormat="1" ht="22.9" customHeight="1">
      <c r="B203" s="143"/>
      <c r="D203" s="144" t="s">
        <v>74</v>
      </c>
      <c r="E203" s="169" t="s">
        <v>1183</v>
      </c>
      <c r="F203" s="169" t="s">
        <v>1220</v>
      </c>
      <c r="I203" s="146"/>
      <c r="J203" s="170">
        <f>BK203</f>
        <v>0</v>
      </c>
      <c r="L203" s="143"/>
      <c r="M203" s="148"/>
      <c r="N203" s="149"/>
      <c r="O203" s="149"/>
      <c r="P203" s="150">
        <f>P204</f>
        <v>0</v>
      </c>
      <c r="Q203" s="149"/>
      <c r="R203" s="150">
        <f>R204</f>
        <v>0</v>
      </c>
      <c r="S203" s="149"/>
      <c r="T203" s="151">
        <f>T204</f>
        <v>0</v>
      </c>
      <c r="AR203" s="144" t="s">
        <v>83</v>
      </c>
      <c r="AT203" s="152" t="s">
        <v>74</v>
      </c>
      <c r="AU203" s="152" t="s">
        <v>83</v>
      </c>
      <c r="AY203" s="144" t="s">
        <v>203</v>
      </c>
      <c r="BK203" s="153">
        <f>BK204</f>
        <v>0</v>
      </c>
    </row>
    <row r="204" spans="1:65" s="2" customFormat="1" ht="33" customHeight="1">
      <c r="A204" s="33"/>
      <c r="B204" s="154"/>
      <c r="C204" s="155" t="s">
        <v>7</v>
      </c>
      <c r="D204" s="155" t="s">
        <v>204</v>
      </c>
      <c r="E204" s="156" t="s">
        <v>2283</v>
      </c>
      <c r="F204" s="157" t="s">
        <v>2284</v>
      </c>
      <c r="G204" s="158" t="s">
        <v>249</v>
      </c>
      <c r="H204" s="159">
        <v>8.0530000000000008</v>
      </c>
      <c r="I204" s="160"/>
      <c r="J204" s="161">
        <f>ROUND(I204*H204,2)</f>
        <v>0</v>
      </c>
      <c r="K204" s="162"/>
      <c r="L204" s="34"/>
      <c r="M204" s="163" t="s">
        <v>1</v>
      </c>
      <c r="N204" s="164" t="s">
        <v>41</v>
      </c>
      <c r="O204" s="62"/>
      <c r="P204" s="165">
        <f>O204*H204</f>
        <v>0</v>
      </c>
      <c r="Q204" s="165">
        <v>0</v>
      </c>
      <c r="R204" s="165">
        <f>Q204*H204</f>
        <v>0</v>
      </c>
      <c r="S204" s="165">
        <v>0</v>
      </c>
      <c r="T204" s="16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208</v>
      </c>
      <c r="AT204" s="167" t="s">
        <v>204</v>
      </c>
      <c r="AU204" s="167" t="s">
        <v>91</v>
      </c>
      <c r="AY204" s="18" t="s">
        <v>203</v>
      </c>
      <c r="BE204" s="168">
        <f>IF(N204="základná",J204,0)</f>
        <v>0</v>
      </c>
      <c r="BF204" s="168">
        <f>IF(N204="znížená",J204,0)</f>
        <v>0</v>
      </c>
      <c r="BG204" s="168">
        <f>IF(N204="zákl. prenesená",J204,0)</f>
        <v>0</v>
      </c>
      <c r="BH204" s="168">
        <f>IF(N204="zníž. prenesená",J204,0)</f>
        <v>0</v>
      </c>
      <c r="BI204" s="168">
        <f>IF(N204="nulová",J204,0)</f>
        <v>0</v>
      </c>
      <c r="BJ204" s="18" t="s">
        <v>91</v>
      </c>
      <c r="BK204" s="168">
        <f>ROUND(I204*H204,2)</f>
        <v>0</v>
      </c>
      <c r="BL204" s="18" t="s">
        <v>208</v>
      </c>
      <c r="BM204" s="167" t="s">
        <v>3131</v>
      </c>
    </row>
    <row r="205" spans="1:65" s="12" customFormat="1" ht="25.9" customHeight="1">
      <c r="B205" s="143"/>
      <c r="D205" s="144" t="s">
        <v>74</v>
      </c>
      <c r="E205" s="145" t="s">
        <v>1761</v>
      </c>
      <c r="F205" s="145" t="s">
        <v>2286</v>
      </c>
      <c r="I205" s="146"/>
      <c r="J205" s="147">
        <f>BK205</f>
        <v>0</v>
      </c>
      <c r="L205" s="143"/>
      <c r="M205" s="148"/>
      <c r="N205" s="149"/>
      <c r="O205" s="149"/>
      <c r="P205" s="150">
        <f>P206+P219+P234+P256+P268</f>
        <v>0</v>
      </c>
      <c r="Q205" s="149"/>
      <c r="R205" s="150">
        <f>R206+R219+R234+R256+R268</f>
        <v>4.3680374999999998</v>
      </c>
      <c r="S205" s="149"/>
      <c r="T205" s="151">
        <f>T206+T219+T234+T256+T268</f>
        <v>0</v>
      </c>
      <c r="AR205" s="144" t="s">
        <v>91</v>
      </c>
      <c r="AT205" s="152" t="s">
        <v>74</v>
      </c>
      <c r="AU205" s="152" t="s">
        <v>75</v>
      </c>
      <c r="AY205" s="144" t="s">
        <v>203</v>
      </c>
      <c r="BK205" s="153">
        <f>BK206+BK219+BK234+BK256+BK268</f>
        <v>0</v>
      </c>
    </row>
    <row r="206" spans="1:65" s="12" customFormat="1" ht="22.9" customHeight="1">
      <c r="B206" s="143"/>
      <c r="D206" s="144" t="s">
        <v>74</v>
      </c>
      <c r="E206" s="169" t="s">
        <v>1229</v>
      </c>
      <c r="F206" s="169" t="s">
        <v>1230</v>
      </c>
      <c r="I206" s="146"/>
      <c r="J206" s="170">
        <f>BK206</f>
        <v>0</v>
      </c>
      <c r="L206" s="143"/>
      <c r="M206" s="148"/>
      <c r="N206" s="149"/>
      <c r="O206" s="149"/>
      <c r="P206" s="150">
        <f>SUM(P207:P218)</f>
        <v>0</v>
      </c>
      <c r="Q206" s="149"/>
      <c r="R206" s="150">
        <f>SUM(R207:R218)</f>
        <v>2.3895000000000003E-2</v>
      </c>
      <c r="S206" s="149"/>
      <c r="T206" s="151">
        <f>SUM(T207:T218)</f>
        <v>0</v>
      </c>
      <c r="AR206" s="144" t="s">
        <v>91</v>
      </c>
      <c r="AT206" s="152" t="s">
        <v>74</v>
      </c>
      <c r="AU206" s="152" t="s">
        <v>83</v>
      </c>
      <c r="AY206" s="144" t="s">
        <v>203</v>
      </c>
      <c r="BK206" s="153">
        <f>SUM(BK207:BK218)</f>
        <v>0</v>
      </c>
    </row>
    <row r="207" spans="1:65" s="2" customFormat="1" ht="24.2" customHeight="1">
      <c r="A207" s="33"/>
      <c r="B207" s="154"/>
      <c r="C207" s="155" t="s">
        <v>284</v>
      </c>
      <c r="D207" s="155" t="s">
        <v>204</v>
      </c>
      <c r="E207" s="156" t="s">
        <v>2308</v>
      </c>
      <c r="F207" s="157" t="s">
        <v>2309</v>
      </c>
      <c r="G207" s="158" t="s">
        <v>221</v>
      </c>
      <c r="H207" s="159">
        <v>40.5</v>
      </c>
      <c r="I207" s="160"/>
      <c r="J207" s="161">
        <f>ROUND(I207*H207,2)</f>
        <v>0</v>
      </c>
      <c r="K207" s="162"/>
      <c r="L207" s="34"/>
      <c r="M207" s="163" t="s">
        <v>1</v>
      </c>
      <c r="N207" s="164" t="s">
        <v>41</v>
      </c>
      <c r="O207" s="62"/>
      <c r="P207" s="165">
        <f>O207*H207</f>
        <v>0</v>
      </c>
      <c r="Q207" s="165">
        <v>0</v>
      </c>
      <c r="R207" s="165">
        <f>Q207*H207</f>
        <v>0</v>
      </c>
      <c r="S207" s="165">
        <v>0</v>
      </c>
      <c r="T207" s="16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226</v>
      </c>
      <c r="AT207" s="167" t="s">
        <v>204</v>
      </c>
      <c r="AU207" s="167" t="s">
        <v>91</v>
      </c>
      <c r="AY207" s="18" t="s">
        <v>203</v>
      </c>
      <c r="BE207" s="168">
        <f>IF(N207="základná",J207,0)</f>
        <v>0</v>
      </c>
      <c r="BF207" s="168">
        <f>IF(N207="znížená",J207,0)</f>
        <v>0</v>
      </c>
      <c r="BG207" s="168">
        <f>IF(N207="zákl. prenesená",J207,0)</f>
        <v>0</v>
      </c>
      <c r="BH207" s="168">
        <f>IF(N207="zníž. prenesená",J207,0)</f>
        <v>0</v>
      </c>
      <c r="BI207" s="168">
        <f>IF(N207="nulová",J207,0)</f>
        <v>0</v>
      </c>
      <c r="BJ207" s="18" t="s">
        <v>91</v>
      </c>
      <c r="BK207" s="168">
        <f>ROUND(I207*H207,2)</f>
        <v>0</v>
      </c>
      <c r="BL207" s="18" t="s">
        <v>226</v>
      </c>
      <c r="BM207" s="167" t="s">
        <v>3132</v>
      </c>
    </row>
    <row r="208" spans="1:65" s="13" customFormat="1">
      <c r="B208" s="177"/>
      <c r="D208" s="178" t="s">
        <v>548</v>
      </c>
      <c r="E208" s="179" t="s">
        <v>1</v>
      </c>
      <c r="F208" s="180" t="s">
        <v>3133</v>
      </c>
      <c r="H208" s="181">
        <v>20.25</v>
      </c>
      <c r="I208" s="182"/>
      <c r="L208" s="177"/>
      <c r="M208" s="183"/>
      <c r="N208" s="184"/>
      <c r="O208" s="184"/>
      <c r="P208" s="184"/>
      <c r="Q208" s="184"/>
      <c r="R208" s="184"/>
      <c r="S208" s="184"/>
      <c r="T208" s="185"/>
      <c r="AT208" s="179" t="s">
        <v>548</v>
      </c>
      <c r="AU208" s="179" t="s">
        <v>91</v>
      </c>
      <c r="AV208" s="13" t="s">
        <v>91</v>
      </c>
      <c r="AW208" s="13" t="s">
        <v>30</v>
      </c>
      <c r="AX208" s="13" t="s">
        <v>75</v>
      </c>
      <c r="AY208" s="179" t="s">
        <v>203</v>
      </c>
    </row>
    <row r="209" spans="1:65" s="13" customFormat="1">
      <c r="B209" s="177"/>
      <c r="D209" s="178" t="s">
        <v>548</v>
      </c>
      <c r="E209" s="179" t="s">
        <v>1</v>
      </c>
      <c r="F209" s="180" t="s">
        <v>3134</v>
      </c>
      <c r="H209" s="181">
        <v>20.25</v>
      </c>
      <c r="I209" s="182"/>
      <c r="L209" s="177"/>
      <c r="M209" s="183"/>
      <c r="N209" s="184"/>
      <c r="O209" s="184"/>
      <c r="P209" s="184"/>
      <c r="Q209" s="184"/>
      <c r="R209" s="184"/>
      <c r="S209" s="184"/>
      <c r="T209" s="185"/>
      <c r="AT209" s="179" t="s">
        <v>548</v>
      </c>
      <c r="AU209" s="179" t="s">
        <v>91</v>
      </c>
      <c r="AV209" s="13" t="s">
        <v>91</v>
      </c>
      <c r="AW209" s="13" t="s">
        <v>30</v>
      </c>
      <c r="AX209" s="13" t="s">
        <v>75</v>
      </c>
      <c r="AY209" s="179" t="s">
        <v>203</v>
      </c>
    </row>
    <row r="210" spans="1:65" s="14" customFormat="1">
      <c r="B210" s="186"/>
      <c r="D210" s="178" t="s">
        <v>548</v>
      </c>
      <c r="E210" s="187" t="s">
        <v>1</v>
      </c>
      <c r="F210" s="188" t="s">
        <v>3135</v>
      </c>
      <c r="H210" s="189">
        <v>40.5</v>
      </c>
      <c r="I210" s="190"/>
      <c r="L210" s="186"/>
      <c r="M210" s="191"/>
      <c r="N210" s="192"/>
      <c r="O210" s="192"/>
      <c r="P210" s="192"/>
      <c r="Q210" s="192"/>
      <c r="R210" s="192"/>
      <c r="S210" s="192"/>
      <c r="T210" s="193"/>
      <c r="AT210" s="187" t="s">
        <v>548</v>
      </c>
      <c r="AU210" s="187" t="s">
        <v>91</v>
      </c>
      <c r="AV210" s="14" t="s">
        <v>208</v>
      </c>
      <c r="AW210" s="14" t="s">
        <v>30</v>
      </c>
      <c r="AX210" s="14" t="s">
        <v>83</v>
      </c>
      <c r="AY210" s="187" t="s">
        <v>203</v>
      </c>
    </row>
    <row r="211" spans="1:65" s="2" customFormat="1" ht="16.5" customHeight="1">
      <c r="A211" s="33"/>
      <c r="B211" s="154"/>
      <c r="C211" s="212" t="s">
        <v>237</v>
      </c>
      <c r="D211" s="212" t="s">
        <v>836</v>
      </c>
      <c r="E211" s="213" t="s">
        <v>2313</v>
      </c>
      <c r="F211" s="214" t="s">
        <v>2314</v>
      </c>
      <c r="G211" s="215" t="s">
        <v>221</v>
      </c>
      <c r="H211" s="216">
        <v>46.575000000000003</v>
      </c>
      <c r="I211" s="217"/>
      <c r="J211" s="218">
        <f>ROUND(I211*H211,2)</f>
        <v>0</v>
      </c>
      <c r="K211" s="219"/>
      <c r="L211" s="220"/>
      <c r="M211" s="221" t="s">
        <v>1</v>
      </c>
      <c r="N211" s="222" t="s">
        <v>41</v>
      </c>
      <c r="O211" s="62"/>
      <c r="P211" s="165">
        <f>O211*H211</f>
        <v>0</v>
      </c>
      <c r="Q211" s="165">
        <v>5.0000000000000001E-4</v>
      </c>
      <c r="R211" s="165">
        <f>Q211*H211</f>
        <v>2.3287500000000003E-2</v>
      </c>
      <c r="S211" s="165">
        <v>0</v>
      </c>
      <c r="T211" s="16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7" t="s">
        <v>262</v>
      </c>
      <c r="AT211" s="167" t="s">
        <v>836</v>
      </c>
      <c r="AU211" s="167" t="s">
        <v>91</v>
      </c>
      <c r="AY211" s="18" t="s">
        <v>203</v>
      </c>
      <c r="BE211" s="168">
        <f>IF(N211="základná",J211,0)</f>
        <v>0</v>
      </c>
      <c r="BF211" s="168">
        <f>IF(N211="znížená",J211,0)</f>
        <v>0</v>
      </c>
      <c r="BG211" s="168">
        <f>IF(N211="zákl. prenesená",J211,0)</f>
        <v>0</v>
      </c>
      <c r="BH211" s="168">
        <f>IF(N211="zníž. prenesená",J211,0)</f>
        <v>0</v>
      </c>
      <c r="BI211" s="168">
        <f>IF(N211="nulová",J211,0)</f>
        <v>0</v>
      </c>
      <c r="BJ211" s="18" t="s">
        <v>91</v>
      </c>
      <c r="BK211" s="168">
        <f>ROUND(I211*H211,2)</f>
        <v>0</v>
      </c>
      <c r="BL211" s="18" t="s">
        <v>226</v>
      </c>
      <c r="BM211" s="167" t="s">
        <v>3136</v>
      </c>
    </row>
    <row r="212" spans="1:65" s="13" customFormat="1">
      <c r="B212" s="177"/>
      <c r="D212" s="178" t="s">
        <v>548</v>
      </c>
      <c r="F212" s="180" t="s">
        <v>3137</v>
      </c>
      <c r="H212" s="181">
        <v>46.575000000000003</v>
      </c>
      <c r="I212" s="182"/>
      <c r="L212" s="177"/>
      <c r="M212" s="183"/>
      <c r="N212" s="184"/>
      <c r="O212" s="184"/>
      <c r="P212" s="184"/>
      <c r="Q212" s="184"/>
      <c r="R212" s="184"/>
      <c r="S212" s="184"/>
      <c r="T212" s="185"/>
      <c r="AT212" s="179" t="s">
        <v>548</v>
      </c>
      <c r="AU212" s="179" t="s">
        <v>91</v>
      </c>
      <c r="AV212" s="13" t="s">
        <v>91</v>
      </c>
      <c r="AW212" s="13" t="s">
        <v>3</v>
      </c>
      <c r="AX212" s="13" t="s">
        <v>83</v>
      </c>
      <c r="AY212" s="179" t="s">
        <v>203</v>
      </c>
    </row>
    <row r="213" spans="1:65" s="2" customFormat="1" ht="33" customHeight="1">
      <c r="A213" s="33"/>
      <c r="B213" s="154"/>
      <c r="C213" s="155" t="s">
        <v>291</v>
      </c>
      <c r="D213" s="155" t="s">
        <v>204</v>
      </c>
      <c r="E213" s="156" t="s">
        <v>3138</v>
      </c>
      <c r="F213" s="157" t="s">
        <v>3139</v>
      </c>
      <c r="G213" s="158" t="s">
        <v>221</v>
      </c>
      <c r="H213" s="159">
        <v>20.25</v>
      </c>
      <c r="I213" s="160"/>
      <c r="J213" s="161">
        <f>ROUND(I213*H213,2)</f>
        <v>0</v>
      </c>
      <c r="K213" s="162"/>
      <c r="L213" s="34"/>
      <c r="M213" s="163" t="s">
        <v>1</v>
      </c>
      <c r="N213" s="164" t="s">
        <v>41</v>
      </c>
      <c r="O213" s="62"/>
      <c r="P213" s="165">
        <f>O213*H213</f>
        <v>0</v>
      </c>
      <c r="Q213" s="165">
        <v>3.0000000000000001E-5</v>
      </c>
      <c r="R213" s="165">
        <f>Q213*H213</f>
        <v>6.0749999999999997E-4</v>
      </c>
      <c r="S213" s="165">
        <v>0</v>
      </c>
      <c r="T213" s="16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7" t="s">
        <v>226</v>
      </c>
      <c r="AT213" s="167" t="s">
        <v>204</v>
      </c>
      <c r="AU213" s="167" t="s">
        <v>91</v>
      </c>
      <c r="AY213" s="18" t="s">
        <v>203</v>
      </c>
      <c r="BE213" s="168">
        <f>IF(N213="základná",J213,0)</f>
        <v>0</v>
      </c>
      <c r="BF213" s="168">
        <f>IF(N213="znížená",J213,0)</f>
        <v>0</v>
      </c>
      <c r="BG213" s="168">
        <f>IF(N213="zákl. prenesená",J213,0)</f>
        <v>0</v>
      </c>
      <c r="BH213" s="168">
        <f>IF(N213="zníž. prenesená",J213,0)</f>
        <v>0</v>
      </c>
      <c r="BI213" s="168">
        <f>IF(N213="nulová",J213,0)</f>
        <v>0</v>
      </c>
      <c r="BJ213" s="18" t="s">
        <v>91</v>
      </c>
      <c r="BK213" s="168">
        <f>ROUND(I213*H213,2)</f>
        <v>0</v>
      </c>
      <c r="BL213" s="18" t="s">
        <v>226</v>
      </c>
      <c r="BM213" s="167" t="s">
        <v>3140</v>
      </c>
    </row>
    <row r="214" spans="1:65" s="13" customFormat="1">
      <c r="B214" s="177"/>
      <c r="D214" s="178" t="s">
        <v>548</v>
      </c>
      <c r="E214" s="179" t="s">
        <v>1</v>
      </c>
      <c r="F214" s="180" t="s">
        <v>3119</v>
      </c>
      <c r="H214" s="181">
        <v>20.25</v>
      </c>
      <c r="I214" s="182"/>
      <c r="L214" s="177"/>
      <c r="M214" s="183"/>
      <c r="N214" s="184"/>
      <c r="O214" s="184"/>
      <c r="P214" s="184"/>
      <c r="Q214" s="184"/>
      <c r="R214" s="184"/>
      <c r="S214" s="184"/>
      <c r="T214" s="185"/>
      <c r="AT214" s="179" t="s">
        <v>548</v>
      </c>
      <c r="AU214" s="179" t="s">
        <v>91</v>
      </c>
      <c r="AV214" s="13" t="s">
        <v>91</v>
      </c>
      <c r="AW214" s="13" t="s">
        <v>30</v>
      </c>
      <c r="AX214" s="13" t="s">
        <v>75</v>
      </c>
      <c r="AY214" s="179" t="s">
        <v>203</v>
      </c>
    </row>
    <row r="215" spans="1:65" s="14" customFormat="1">
      <c r="B215" s="186"/>
      <c r="D215" s="178" t="s">
        <v>548</v>
      </c>
      <c r="E215" s="187" t="s">
        <v>1</v>
      </c>
      <c r="F215" s="188" t="s">
        <v>550</v>
      </c>
      <c r="H215" s="189">
        <v>20.25</v>
      </c>
      <c r="I215" s="190"/>
      <c r="L215" s="186"/>
      <c r="M215" s="191"/>
      <c r="N215" s="192"/>
      <c r="O215" s="192"/>
      <c r="P215" s="192"/>
      <c r="Q215" s="192"/>
      <c r="R215" s="192"/>
      <c r="S215" s="192"/>
      <c r="T215" s="193"/>
      <c r="AT215" s="187" t="s">
        <v>548</v>
      </c>
      <c r="AU215" s="187" t="s">
        <v>91</v>
      </c>
      <c r="AV215" s="14" t="s">
        <v>208</v>
      </c>
      <c r="AW215" s="14" t="s">
        <v>30</v>
      </c>
      <c r="AX215" s="14" t="s">
        <v>83</v>
      </c>
      <c r="AY215" s="187" t="s">
        <v>203</v>
      </c>
    </row>
    <row r="216" spans="1:65" s="2" customFormat="1" ht="16.5" customHeight="1">
      <c r="A216" s="33"/>
      <c r="B216" s="154"/>
      <c r="C216" s="212" t="s">
        <v>241</v>
      </c>
      <c r="D216" s="212" t="s">
        <v>836</v>
      </c>
      <c r="E216" s="213" t="s">
        <v>2329</v>
      </c>
      <c r="F216" s="214" t="s">
        <v>2330</v>
      </c>
      <c r="G216" s="215" t="s">
        <v>221</v>
      </c>
      <c r="H216" s="216">
        <v>24.3</v>
      </c>
      <c r="I216" s="217"/>
      <c r="J216" s="218">
        <f>ROUND(I216*H216,2)</f>
        <v>0</v>
      </c>
      <c r="K216" s="219"/>
      <c r="L216" s="220"/>
      <c r="M216" s="221" t="s">
        <v>1</v>
      </c>
      <c r="N216" s="222" t="s">
        <v>41</v>
      </c>
      <c r="O216" s="62"/>
      <c r="P216" s="165">
        <f>O216*H216</f>
        <v>0</v>
      </c>
      <c r="Q216" s="165">
        <v>0</v>
      </c>
      <c r="R216" s="165">
        <f>Q216*H216</f>
        <v>0</v>
      </c>
      <c r="S216" s="165">
        <v>0</v>
      </c>
      <c r="T216" s="16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7" t="s">
        <v>262</v>
      </c>
      <c r="AT216" s="167" t="s">
        <v>836</v>
      </c>
      <c r="AU216" s="167" t="s">
        <v>91</v>
      </c>
      <c r="AY216" s="18" t="s">
        <v>203</v>
      </c>
      <c r="BE216" s="168">
        <f>IF(N216="základná",J216,0)</f>
        <v>0</v>
      </c>
      <c r="BF216" s="168">
        <f>IF(N216="znížená",J216,0)</f>
        <v>0</v>
      </c>
      <c r="BG216" s="168">
        <f>IF(N216="zákl. prenesená",J216,0)</f>
        <v>0</v>
      </c>
      <c r="BH216" s="168">
        <f>IF(N216="zníž. prenesená",J216,0)</f>
        <v>0</v>
      </c>
      <c r="BI216" s="168">
        <f>IF(N216="nulová",J216,0)</f>
        <v>0</v>
      </c>
      <c r="BJ216" s="18" t="s">
        <v>91</v>
      </c>
      <c r="BK216" s="168">
        <f>ROUND(I216*H216,2)</f>
        <v>0</v>
      </c>
      <c r="BL216" s="18" t="s">
        <v>226</v>
      </c>
      <c r="BM216" s="167" t="s">
        <v>3141</v>
      </c>
    </row>
    <row r="217" spans="1:65" s="13" customFormat="1">
      <c r="B217" s="177"/>
      <c r="D217" s="178" t="s">
        <v>548</v>
      </c>
      <c r="F217" s="180" t="s">
        <v>3142</v>
      </c>
      <c r="H217" s="181">
        <v>24.3</v>
      </c>
      <c r="I217" s="182"/>
      <c r="L217" s="177"/>
      <c r="M217" s="183"/>
      <c r="N217" s="184"/>
      <c r="O217" s="184"/>
      <c r="P217" s="184"/>
      <c r="Q217" s="184"/>
      <c r="R217" s="184"/>
      <c r="S217" s="184"/>
      <c r="T217" s="185"/>
      <c r="AT217" s="179" t="s">
        <v>548</v>
      </c>
      <c r="AU217" s="179" t="s">
        <v>91</v>
      </c>
      <c r="AV217" s="13" t="s">
        <v>91</v>
      </c>
      <c r="AW217" s="13" t="s">
        <v>3</v>
      </c>
      <c r="AX217" s="13" t="s">
        <v>83</v>
      </c>
      <c r="AY217" s="179" t="s">
        <v>203</v>
      </c>
    </row>
    <row r="218" spans="1:65" s="2" customFormat="1" ht="24.2" customHeight="1">
      <c r="A218" s="33"/>
      <c r="B218" s="154"/>
      <c r="C218" s="155" t="s">
        <v>298</v>
      </c>
      <c r="D218" s="155" t="s">
        <v>204</v>
      </c>
      <c r="E218" s="156" t="s">
        <v>2343</v>
      </c>
      <c r="F218" s="157" t="s">
        <v>2344</v>
      </c>
      <c r="G218" s="158" t="s">
        <v>249</v>
      </c>
      <c r="H218" s="159">
        <v>2.4E-2</v>
      </c>
      <c r="I218" s="160"/>
      <c r="J218" s="161">
        <f>ROUND(I218*H218,2)</f>
        <v>0</v>
      </c>
      <c r="K218" s="162"/>
      <c r="L218" s="34"/>
      <c r="M218" s="163" t="s">
        <v>1</v>
      </c>
      <c r="N218" s="164" t="s">
        <v>41</v>
      </c>
      <c r="O218" s="62"/>
      <c r="P218" s="165">
        <f>O218*H218</f>
        <v>0</v>
      </c>
      <c r="Q218" s="165">
        <v>0</v>
      </c>
      <c r="R218" s="165">
        <f>Q218*H218</f>
        <v>0</v>
      </c>
      <c r="S218" s="165">
        <v>0</v>
      </c>
      <c r="T218" s="16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226</v>
      </c>
      <c r="AT218" s="167" t="s">
        <v>204</v>
      </c>
      <c r="AU218" s="167" t="s">
        <v>91</v>
      </c>
      <c r="AY218" s="18" t="s">
        <v>203</v>
      </c>
      <c r="BE218" s="168">
        <f>IF(N218="základná",J218,0)</f>
        <v>0</v>
      </c>
      <c r="BF218" s="168">
        <f>IF(N218="znížená",J218,0)</f>
        <v>0</v>
      </c>
      <c r="BG218" s="168">
        <f>IF(N218="zákl. prenesená",J218,0)</f>
        <v>0</v>
      </c>
      <c r="BH218" s="168">
        <f>IF(N218="zníž. prenesená",J218,0)</f>
        <v>0</v>
      </c>
      <c r="BI218" s="168">
        <f>IF(N218="nulová",J218,0)</f>
        <v>0</v>
      </c>
      <c r="BJ218" s="18" t="s">
        <v>91</v>
      </c>
      <c r="BK218" s="168">
        <f>ROUND(I218*H218,2)</f>
        <v>0</v>
      </c>
      <c r="BL218" s="18" t="s">
        <v>226</v>
      </c>
      <c r="BM218" s="167" t="s">
        <v>3143</v>
      </c>
    </row>
    <row r="219" spans="1:65" s="12" customFormat="1" ht="22.9" customHeight="1">
      <c r="B219" s="143"/>
      <c r="D219" s="144" t="s">
        <v>74</v>
      </c>
      <c r="E219" s="169" t="s">
        <v>2346</v>
      </c>
      <c r="F219" s="169" t="s">
        <v>2347</v>
      </c>
      <c r="I219" s="146"/>
      <c r="J219" s="170">
        <f>BK219</f>
        <v>0</v>
      </c>
      <c r="L219" s="143"/>
      <c r="M219" s="148"/>
      <c r="N219" s="149"/>
      <c r="O219" s="149"/>
      <c r="P219" s="150">
        <f>SUM(P220:P233)</f>
        <v>0</v>
      </c>
      <c r="Q219" s="149"/>
      <c r="R219" s="150">
        <f>SUM(R220:R233)</f>
        <v>6.9580000000000003E-2</v>
      </c>
      <c r="S219" s="149"/>
      <c r="T219" s="151">
        <f>SUM(T220:T233)</f>
        <v>0</v>
      </c>
      <c r="AR219" s="144" t="s">
        <v>91</v>
      </c>
      <c r="AT219" s="152" t="s">
        <v>74</v>
      </c>
      <c r="AU219" s="152" t="s">
        <v>83</v>
      </c>
      <c r="AY219" s="144" t="s">
        <v>203</v>
      </c>
      <c r="BK219" s="153">
        <f>SUM(BK220:BK233)</f>
        <v>0</v>
      </c>
    </row>
    <row r="220" spans="1:65" s="2" customFormat="1" ht="24.2" customHeight="1">
      <c r="A220" s="33"/>
      <c r="B220" s="154"/>
      <c r="C220" s="155" t="s">
        <v>245</v>
      </c>
      <c r="D220" s="155" t="s">
        <v>204</v>
      </c>
      <c r="E220" s="156" t="s">
        <v>2348</v>
      </c>
      <c r="F220" s="157" t="s">
        <v>2349</v>
      </c>
      <c r="G220" s="158" t="s">
        <v>221</v>
      </c>
      <c r="H220" s="159">
        <v>19.489999999999998</v>
      </c>
      <c r="I220" s="160"/>
      <c r="J220" s="161">
        <f>ROUND(I220*H220,2)</f>
        <v>0</v>
      </c>
      <c r="K220" s="162"/>
      <c r="L220" s="34"/>
      <c r="M220" s="163" t="s">
        <v>1</v>
      </c>
      <c r="N220" s="164" t="s">
        <v>41</v>
      </c>
      <c r="O220" s="62"/>
      <c r="P220" s="165">
        <f>O220*H220</f>
        <v>0</v>
      </c>
      <c r="Q220" s="165">
        <v>0</v>
      </c>
      <c r="R220" s="165">
        <f>Q220*H220</f>
        <v>0</v>
      </c>
      <c r="S220" s="165">
        <v>0</v>
      </c>
      <c r="T220" s="166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226</v>
      </c>
      <c r="AT220" s="167" t="s">
        <v>204</v>
      </c>
      <c r="AU220" s="167" t="s">
        <v>91</v>
      </c>
      <c r="AY220" s="18" t="s">
        <v>203</v>
      </c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18" t="s">
        <v>91</v>
      </c>
      <c r="BK220" s="168">
        <f>ROUND(I220*H220,2)</f>
        <v>0</v>
      </c>
      <c r="BL220" s="18" t="s">
        <v>226</v>
      </c>
      <c r="BM220" s="167" t="s">
        <v>3144</v>
      </c>
    </row>
    <row r="221" spans="1:65" s="13" customFormat="1">
      <c r="B221" s="177"/>
      <c r="D221" s="178" t="s">
        <v>548</v>
      </c>
      <c r="E221" s="179" t="s">
        <v>1</v>
      </c>
      <c r="F221" s="180" t="s">
        <v>3145</v>
      </c>
      <c r="H221" s="181">
        <v>2.85</v>
      </c>
      <c r="I221" s="182"/>
      <c r="L221" s="177"/>
      <c r="M221" s="183"/>
      <c r="N221" s="184"/>
      <c r="O221" s="184"/>
      <c r="P221" s="184"/>
      <c r="Q221" s="184"/>
      <c r="R221" s="184"/>
      <c r="S221" s="184"/>
      <c r="T221" s="185"/>
      <c r="AT221" s="179" t="s">
        <v>548</v>
      </c>
      <c r="AU221" s="179" t="s">
        <v>91</v>
      </c>
      <c r="AV221" s="13" t="s">
        <v>91</v>
      </c>
      <c r="AW221" s="13" t="s">
        <v>30</v>
      </c>
      <c r="AX221" s="13" t="s">
        <v>75</v>
      </c>
      <c r="AY221" s="179" t="s">
        <v>203</v>
      </c>
    </row>
    <row r="222" spans="1:65" s="16" customFormat="1">
      <c r="B222" s="201"/>
      <c r="D222" s="178" t="s">
        <v>548</v>
      </c>
      <c r="E222" s="202" t="s">
        <v>1</v>
      </c>
      <c r="F222" s="203" t="s">
        <v>3146</v>
      </c>
      <c r="H222" s="204">
        <v>2.85</v>
      </c>
      <c r="I222" s="205"/>
      <c r="L222" s="201"/>
      <c r="M222" s="206"/>
      <c r="N222" s="207"/>
      <c r="O222" s="207"/>
      <c r="P222" s="207"/>
      <c r="Q222" s="207"/>
      <c r="R222" s="207"/>
      <c r="S222" s="207"/>
      <c r="T222" s="208"/>
      <c r="AT222" s="202" t="s">
        <v>548</v>
      </c>
      <c r="AU222" s="202" t="s">
        <v>91</v>
      </c>
      <c r="AV222" s="16" t="s">
        <v>215</v>
      </c>
      <c r="AW222" s="16" t="s">
        <v>30</v>
      </c>
      <c r="AX222" s="16" t="s">
        <v>75</v>
      </c>
      <c r="AY222" s="202" t="s">
        <v>203</v>
      </c>
    </row>
    <row r="223" spans="1:65" s="13" customFormat="1">
      <c r="B223" s="177"/>
      <c r="D223" s="178" t="s">
        <v>548</v>
      </c>
      <c r="E223" s="179" t="s">
        <v>1</v>
      </c>
      <c r="F223" s="180" t="s">
        <v>3119</v>
      </c>
      <c r="H223" s="181">
        <v>20.25</v>
      </c>
      <c r="I223" s="182"/>
      <c r="L223" s="177"/>
      <c r="M223" s="183"/>
      <c r="N223" s="184"/>
      <c r="O223" s="184"/>
      <c r="P223" s="184"/>
      <c r="Q223" s="184"/>
      <c r="R223" s="184"/>
      <c r="S223" s="184"/>
      <c r="T223" s="185"/>
      <c r="AT223" s="179" t="s">
        <v>548</v>
      </c>
      <c r="AU223" s="179" t="s">
        <v>91</v>
      </c>
      <c r="AV223" s="13" t="s">
        <v>91</v>
      </c>
      <c r="AW223" s="13" t="s">
        <v>30</v>
      </c>
      <c r="AX223" s="13" t="s">
        <v>75</v>
      </c>
      <c r="AY223" s="179" t="s">
        <v>203</v>
      </c>
    </row>
    <row r="224" spans="1:65" s="13" customFormat="1">
      <c r="B224" s="177"/>
      <c r="D224" s="178" t="s">
        <v>548</v>
      </c>
      <c r="E224" s="179" t="s">
        <v>1</v>
      </c>
      <c r="F224" s="180" t="s">
        <v>3120</v>
      </c>
      <c r="H224" s="181">
        <v>-3.61</v>
      </c>
      <c r="I224" s="182"/>
      <c r="L224" s="177"/>
      <c r="M224" s="183"/>
      <c r="N224" s="184"/>
      <c r="O224" s="184"/>
      <c r="P224" s="184"/>
      <c r="Q224" s="184"/>
      <c r="R224" s="184"/>
      <c r="S224" s="184"/>
      <c r="T224" s="185"/>
      <c r="AT224" s="179" t="s">
        <v>548</v>
      </c>
      <c r="AU224" s="179" t="s">
        <v>91</v>
      </c>
      <c r="AV224" s="13" t="s">
        <v>91</v>
      </c>
      <c r="AW224" s="13" t="s">
        <v>30</v>
      </c>
      <c r="AX224" s="13" t="s">
        <v>75</v>
      </c>
      <c r="AY224" s="179" t="s">
        <v>203</v>
      </c>
    </row>
    <row r="225" spans="1:65" s="16" customFormat="1">
      <c r="B225" s="201"/>
      <c r="D225" s="178" t="s">
        <v>548</v>
      </c>
      <c r="E225" s="202" t="s">
        <v>1</v>
      </c>
      <c r="F225" s="203" t="s">
        <v>3121</v>
      </c>
      <c r="H225" s="204">
        <v>16.64</v>
      </c>
      <c r="I225" s="205"/>
      <c r="L225" s="201"/>
      <c r="M225" s="206"/>
      <c r="N225" s="207"/>
      <c r="O225" s="207"/>
      <c r="P225" s="207"/>
      <c r="Q225" s="207"/>
      <c r="R225" s="207"/>
      <c r="S225" s="207"/>
      <c r="T225" s="208"/>
      <c r="AT225" s="202" t="s">
        <v>548</v>
      </c>
      <c r="AU225" s="202" t="s">
        <v>91</v>
      </c>
      <c r="AV225" s="16" t="s">
        <v>215</v>
      </c>
      <c r="AW225" s="16" t="s">
        <v>30</v>
      </c>
      <c r="AX225" s="16" t="s">
        <v>75</v>
      </c>
      <c r="AY225" s="202" t="s">
        <v>203</v>
      </c>
    </row>
    <row r="226" spans="1:65" s="14" customFormat="1">
      <c r="B226" s="186"/>
      <c r="D226" s="178" t="s">
        <v>548</v>
      </c>
      <c r="E226" s="187" t="s">
        <v>1</v>
      </c>
      <c r="F226" s="188" t="s">
        <v>550</v>
      </c>
      <c r="H226" s="189">
        <v>19.489999999999998</v>
      </c>
      <c r="I226" s="190"/>
      <c r="L226" s="186"/>
      <c r="M226" s="191"/>
      <c r="N226" s="192"/>
      <c r="O226" s="192"/>
      <c r="P226" s="192"/>
      <c r="Q226" s="192"/>
      <c r="R226" s="192"/>
      <c r="S226" s="192"/>
      <c r="T226" s="193"/>
      <c r="AT226" s="187" t="s">
        <v>548</v>
      </c>
      <c r="AU226" s="187" t="s">
        <v>91</v>
      </c>
      <c r="AV226" s="14" t="s">
        <v>208</v>
      </c>
      <c r="AW226" s="14" t="s">
        <v>30</v>
      </c>
      <c r="AX226" s="14" t="s">
        <v>83</v>
      </c>
      <c r="AY226" s="187" t="s">
        <v>203</v>
      </c>
    </row>
    <row r="227" spans="1:65" s="2" customFormat="1" ht="24.2" customHeight="1">
      <c r="A227" s="33"/>
      <c r="B227" s="154"/>
      <c r="C227" s="212" t="s">
        <v>307</v>
      </c>
      <c r="D227" s="212" t="s">
        <v>836</v>
      </c>
      <c r="E227" s="213" t="s">
        <v>3147</v>
      </c>
      <c r="F227" s="214" t="s">
        <v>3148</v>
      </c>
      <c r="G227" s="215" t="s">
        <v>221</v>
      </c>
      <c r="H227" s="216">
        <v>19.88</v>
      </c>
      <c r="I227" s="217"/>
      <c r="J227" s="218">
        <f>ROUND(I227*H227,2)</f>
        <v>0</v>
      </c>
      <c r="K227" s="219"/>
      <c r="L227" s="220"/>
      <c r="M227" s="221" t="s">
        <v>1</v>
      </c>
      <c r="N227" s="222" t="s">
        <v>41</v>
      </c>
      <c r="O227" s="62"/>
      <c r="P227" s="165">
        <f>O227*H227</f>
        <v>0</v>
      </c>
      <c r="Q227" s="165">
        <v>3.5000000000000001E-3</v>
      </c>
      <c r="R227" s="165">
        <f>Q227*H227</f>
        <v>6.9580000000000003E-2</v>
      </c>
      <c r="S227" s="165">
        <v>0</v>
      </c>
      <c r="T227" s="166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7" t="s">
        <v>262</v>
      </c>
      <c r="AT227" s="167" t="s">
        <v>836</v>
      </c>
      <c r="AU227" s="167" t="s">
        <v>91</v>
      </c>
      <c r="AY227" s="18" t="s">
        <v>203</v>
      </c>
      <c r="BE227" s="168">
        <f>IF(N227="základná",J227,0)</f>
        <v>0</v>
      </c>
      <c r="BF227" s="168">
        <f>IF(N227="znížená",J227,0)</f>
        <v>0</v>
      </c>
      <c r="BG227" s="168">
        <f>IF(N227="zákl. prenesená",J227,0)</f>
        <v>0</v>
      </c>
      <c r="BH227" s="168">
        <f>IF(N227="zníž. prenesená",J227,0)</f>
        <v>0</v>
      </c>
      <c r="BI227" s="168">
        <f>IF(N227="nulová",J227,0)</f>
        <v>0</v>
      </c>
      <c r="BJ227" s="18" t="s">
        <v>91</v>
      </c>
      <c r="BK227" s="168">
        <f>ROUND(I227*H227,2)</f>
        <v>0</v>
      </c>
      <c r="BL227" s="18" t="s">
        <v>226</v>
      </c>
      <c r="BM227" s="167" t="s">
        <v>3149</v>
      </c>
    </row>
    <row r="228" spans="1:65" s="13" customFormat="1">
      <c r="B228" s="177"/>
      <c r="D228" s="178" t="s">
        <v>548</v>
      </c>
      <c r="E228" s="179" t="s">
        <v>1</v>
      </c>
      <c r="F228" s="180" t="s">
        <v>3150</v>
      </c>
      <c r="H228" s="181">
        <v>2.907</v>
      </c>
      <c r="I228" s="182"/>
      <c r="L228" s="177"/>
      <c r="M228" s="183"/>
      <c r="N228" s="184"/>
      <c r="O228" s="184"/>
      <c r="P228" s="184"/>
      <c r="Q228" s="184"/>
      <c r="R228" s="184"/>
      <c r="S228" s="184"/>
      <c r="T228" s="185"/>
      <c r="AT228" s="179" t="s">
        <v>548</v>
      </c>
      <c r="AU228" s="179" t="s">
        <v>91</v>
      </c>
      <c r="AV228" s="13" t="s">
        <v>91</v>
      </c>
      <c r="AW228" s="13" t="s">
        <v>30</v>
      </c>
      <c r="AX228" s="13" t="s">
        <v>75</v>
      </c>
      <c r="AY228" s="179" t="s">
        <v>203</v>
      </c>
    </row>
    <row r="229" spans="1:65" s="16" customFormat="1">
      <c r="B229" s="201"/>
      <c r="D229" s="178" t="s">
        <v>548</v>
      </c>
      <c r="E229" s="202" t="s">
        <v>1</v>
      </c>
      <c r="F229" s="203" t="s">
        <v>576</v>
      </c>
      <c r="H229" s="204">
        <v>2.907</v>
      </c>
      <c r="I229" s="205"/>
      <c r="L229" s="201"/>
      <c r="M229" s="206"/>
      <c r="N229" s="207"/>
      <c r="O229" s="207"/>
      <c r="P229" s="207"/>
      <c r="Q229" s="207"/>
      <c r="R229" s="207"/>
      <c r="S229" s="207"/>
      <c r="T229" s="208"/>
      <c r="AT229" s="202" t="s">
        <v>548</v>
      </c>
      <c r="AU229" s="202" t="s">
        <v>91</v>
      </c>
      <c r="AV229" s="16" t="s">
        <v>215</v>
      </c>
      <c r="AW229" s="16" t="s">
        <v>30</v>
      </c>
      <c r="AX229" s="16" t="s">
        <v>75</v>
      </c>
      <c r="AY229" s="202" t="s">
        <v>203</v>
      </c>
    </row>
    <row r="230" spans="1:65" s="13" customFormat="1">
      <c r="B230" s="177"/>
      <c r="D230" s="178" t="s">
        <v>548</v>
      </c>
      <c r="E230" s="179" t="s">
        <v>1</v>
      </c>
      <c r="F230" s="180" t="s">
        <v>3151</v>
      </c>
      <c r="H230" s="181">
        <v>16.972999999999999</v>
      </c>
      <c r="I230" s="182"/>
      <c r="L230" s="177"/>
      <c r="M230" s="183"/>
      <c r="N230" s="184"/>
      <c r="O230" s="184"/>
      <c r="P230" s="184"/>
      <c r="Q230" s="184"/>
      <c r="R230" s="184"/>
      <c r="S230" s="184"/>
      <c r="T230" s="185"/>
      <c r="AT230" s="179" t="s">
        <v>548</v>
      </c>
      <c r="AU230" s="179" t="s">
        <v>91</v>
      </c>
      <c r="AV230" s="13" t="s">
        <v>91</v>
      </c>
      <c r="AW230" s="13" t="s">
        <v>30</v>
      </c>
      <c r="AX230" s="13" t="s">
        <v>75</v>
      </c>
      <c r="AY230" s="179" t="s">
        <v>203</v>
      </c>
    </row>
    <row r="231" spans="1:65" s="16" customFormat="1">
      <c r="B231" s="201"/>
      <c r="D231" s="178" t="s">
        <v>548</v>
      </c>
      <c r="E231" s="202" t="s">
        <v>1</v>
      </c>
      <c r="F231" s="203" t="s">
        <v>3121</v>
      </c>
      <c r="H231" s="204">
        <v>16.972999999999999</v>
      </c>
      <c r="I231" s="205"/>
      <c r="L231" s="201"/>
      <c r="M231" s="206"/>
      <c r="N231" s="207"/>
      <c r="O231" s="207"/>
      <c r="P231" s="207"/>
      <c r="Q231" s="207"/>
      <c r="R231" s="207"/>
      <c r="S231" s="207"/>
      <c r="T231" s="208"/>
      <c r="AT231" s="202" t="s">
        <v>548</v>
      </c>
      <c r="AU231" s="202" t="s">
        <v>91</v>
      </c>
      <c r="AV231" s="16" t="s">
        <v>215</v>
      </c>
      <c r="AW231" s="16" t="s">
        <v>30</v>
      </c>
      <c r="AX231" s="16" t="s">
        <v>75</v>
      </c>
      <c r="AY231" s="202" t="s">
        <v>203</v>
      </c>
    </row>
    <row r="232" spans="1:65" s="14" customFormat="1">
      <c r="B232" s="186"/>
      <c r="D232" s="178" t="s">
        <v>548</v>
      </c>
      <c r="E232" s="187" t="s">
        <v>1</v>
      </c>
      <c r="F232" s="188" t="s">
        <v>550</v>
      </c>
      <c r="H232" s="189">
        <v>19.88</v>
      </c>
      <c r="I232" s="190"/>
      <c r="L232" s="186"/>
      <c r="M232" s="191"/>
      <c r="N232" s="192"/>
      <c r="O232" s="192"/>
      <c r="P232" s="192"/>
      <c r="Q232" s="192"/>
      <c r="R232" s="192"/>
      <c r="S232" s="192"/>
      <c r="T232" s="193"/>
      <c r="AT232" s="187" t="s">
        <v>548</v>
      </c>
      <c r="AU232" s="187" t="s">
        <v>91</v>
      </c>
      <c r="AV232" s="14" t="s">
        <v>208</v>
      </c>
      <c r="AW232" s="14" t="s">
        <v>30</v>
      </c>
      <c r="AX232" s="14" t="s">
        <v>83</v>
      </c>
      <c r="AY232" s="187" t="s">
        <v>203</v>
      </c>
    </row>
    <row r="233" spans="1:65" s="2" customFormat="1" ht="24.2" customHeight="1">
      <c r="A233" s="33"/>
      <c r="B233" s="154"/>
      <c r="C233" s="155" t="s">
        <v>250</v>
      </c>
      <c r="D233" s="155" t="s">
        <v>204</v>
      </c>
      <c r="E233" s="156" t="s">
        <v>2356</v>
      </c>
      <c r="F233" s="157" t="s">
        <v>2357</v>
      </c>
      <c r="G233" s="158" t="s">
        <v>249</v>
      </c>
      <c r="H233" s="159">
        <v>7.0000000000000007E-2</v>
      </c>
      <c r="I233" s="160"/>
      <c r="J233" s="161">
        <f>ROUND(I233*H233,2)</f>
        <v>0</v>
      </c>
      <c r="K233" s="162"/>
      <c r="L233" s="34"/>
      <c r="M233" s="163" t="s">
        <v>1</v>
      </c>
      <c r="N233" s="164" t="s">
        <v>41</v>
      </c>
      <c r="O233" s="62"/>
      <c r="P233" s="165">
        <f>O233*H233</f>
        <v>0</v>
      </c>
      <c r="Q233" s="165">
        <v>0</v>
      </c>
      <c r="R233" s="165">
        <f>Q233*H233</f>
        <v>0</v>
      </c>
      <c r="S233" s="165">
        <v>0</v>
      </c>
      <c r="T233" s="166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7" t="s">
        <v>226</v>
      </c>
      <c r="AT233" s="167" t="s">
        <v>204</v>
      </c>
      <c r="AU233" s="167" t="s">
        <v>91</v>
      </c>
      <c r="AY233" s="18" t="s">
        <v>203</v>
      </c>
      <c r="BE233" s="168">
        <f>IF(N233="základná",J233,0)</f>
        <v>0</v>
      </c>
      <c r="BF233" s="168">
        <f>IF(N233="znížená",J233,0)</f>
        <v>0</v>
      </c>
      <c r="BG233" s="168">
        <f>IF(N233="zákl. prenesená",J233,0)</f>
        <v>0</v>
      </c>
      <c r="BH233" s="168">
        <f>IF(N233="zníž. prenesená",J233,0)</f>
        <v>0</v>
      </c>
      <c r="BI233" s="168">
        <f>IF(N233="nulová",J233,0)</f>
        <v>0</v>
      </c>
      <c r="BJ233" s="18" t="s">
        <v>91</v>
      </c>
      <c r="BK233" s="168">
        <f>ROUND(I233*H233,2)</f>
        <v>0</v>
      </c>
      <c r="BL233" s="18" t="s">
        <v>226</v>
      </c>
      <c r="BM233" s="167" t="s">
        <v>3152</v>
      </c>
    </row>
    <row r="234" spans="1:65" s="12" customFormat="1" ht="22.9" customHeight="1">
      <c r="B234" s="143"/>
      <c r="D234" s="144" t="s">
        <v>74</v>
      </c>
      <c r="E234" s="169" t="s">
        <v>2359</v>
      </c>
      <c r="F234" s="169" t="s">
        <v>2360</v>
      </c>
      <c r="I234" s="146"/>
      <c r="J234" s="170">
        <f>BK234</f>
        <v>0</v>
      </c>
      <c r="L234" s="143"/>
      <c r="M234" s="148"/>
      <c r="N234" s="149"/>
      <c r="O234" s="149"/>
      <c r="P234" s="150">
        <f>SUM(P235:P255)</f>
        <v>0</v>
      </c>
      <c r="Q234" s="149"/>
      <c r="R234" s="150">
        <f>SUM(R235:R255)</f>
        <v>4.2745625</v>
      </c>
      <c r="S234" s="149"/>
      <c r="T234" s="151">
        <f>SUM(T235:T255)</f>
        <v>0</v>
      </c>
      <c r="AR234" s="144" t="s">
        <v>91</v>
      </c>
      <c r="AT234" s="152" t="s">
        <v>74</v>
      </c>
      <c r="AU234" s="152" t="s">
        <v>83</v>
      </c>
      <c r="AY234" s="144" t="s">
        <v>203</v>
      </c>
      <c r="BK234" s="153">
        <f>SUM(BK235:BK255)</f>
        <v>0</v>
      </c>
    </row>
    <row r="235" spans="1:65" s="2" customFormat="1" ht="24.2" customHeight="1">
      <c r="A235" s="33"/>
      <c r="B235" s="154"/>
      <c r="C235" s="155" t="s">
        <v>314</v>
      </c>
      <c r="D235" s="155" t="s">
        <v>204</v>
      </c>
      <c r="E235" s="156" t="s">
        <v>2395</v>
      </c>
      <c r="F235" s="157" t="s">
        <v>3153</v>
      </c>
      <c r="G235" s="158" t="s">
        <v>221</v>
      </c>
      <c r="H235" s="159">
        <v>16.25</v>
      </c>
      <c r="I235" s="160"/>
      <c r="J235" s="161">
        <f>ROUND(I235*H235,2)</f>
        <v>0</v>
      </c>
      <c r="K235" s="162"/>
      <c r="L235" s="34"/>
      <c r="M235" s="163" t="s">
        <v>1</v>
      </c>
      <c r="N235" s="164" t="s">
        <v>41</v>
      </c>
      <c r="O235" s="62"/>
      <c r="P235" s="165">
        <f>O235*H235</f>
        <v>0</v>
      </c>
      <c r="Q235" s="165">
        <v>0.11125</v>
      </c>
      <c r="R235" s="165">
        <f>Q235*H235</f>
        <v>1.8078125</v>
      </c>
      <c r="S235" s="165">
        <v>0</v>
      </c>
      <c r="T235" s="16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7" t="s">
        <v>226</v>
      </c>
      <c r="AT235" s="167" t="s">
        <v>204</v>
      </c>
      <c r="AU235" s="167" t="s">
        <v>91</v>
      </c>
      <c r="AY235" s="18" t="s">
        <v>203</v>
      </c>
      <c r="BE235" s="168">
        <f>IF(N235="základná",J235,0)</f>
        <v>0</v>
      </c>
      <c r="BF235" s="168">
        <f>IF(N235="znížená",J235,0)</f>
        <v>0</v>
      </c>
      <c r="BG235" s="168">
        <f>IF(N235="zákl. prenesená",J235,0)</f>
        <v>0</v>
      </c>
      <c r="BH235" s="168">
        <f>IF(N235="zníž. prenesená",J235,0)</f>
        <v>0</v>
      </c>
      <c r="BI235" s="168">
        <f>IF(N235="nulová",J235,0)</f>
        <v>0</v>
      </c>
      <c r="BJ235" s="18" t="s">
        <v>91</v>
      </c>
      <c r="BK235" s="168">
        <f>ROUND(I235*H235,2)</f>
        <v>0</v>
      </c>
      <c r="BL235" s="18" t="s">
        <v>226</v>
      </c>
      <c r="BM235" s="167" t="s">
        <v>3154</v>
      </c>
    </row>
    <row r="236" spans="1:65" s="15" customFormat="1">
      <c r="B236" s="194"/>
      <c r="D236" s="178" t="s">
        <v>548</v>
      </c>
      <c r="E236" s="195" t="s">
        <v>1</v>
      </c>
      <c r="F236" s="196" t="s">
        <v>3155</v>
      </c>
      <c r="H236" s="195" t="s">
        <v>1</v>
      </c>
      <c r="I236" s="197"/>
      <c r="L236" s="194"/>
      <c r="M236" s="198"/>
      <c r="N236" s="199"/>
      <c r="O236" s="199"/>
      <c r="P236" s="199"/>
      <c r="Q236" s="199"/>
      <c r="R236" s="199"/>
      <c r="S236" s="199"/>
      <c r="T236" s="200"/>
      <c r="AT236" s="195" t="s">
        <v>548</v>
      </c>
      <c r="AU236" s="195" t="s">
        <v>91</v>
      </c>
      <c r="AV236" s="15" t="s">
        <v>83</v>
      </c>
      <c r="AW236" s="15" t="s">
        <v>30</v>
      </c>
      <c r="AX236" s="15" t="s">
        <v>75</v>
      </c>
      <c r="AY236" s="195" t="s">
        <v>203</v>
      </c>
    </row>
    <row r="237" spans="1:65" s="15" customFormat="1" ht="22.5">
      <c r="B237" s="194"/>
      <c r="D237" s="178" t="s">
        <v>548</v>
      </c>
      <c r="E237" s="195" t="s">
        <v>1</v>
      </c>
      <c r="F237" s="196" t="s">
        <v>3156</v>
      </c>
      <c r="H237" s="195" t="s">
        <v>1</v>
      </c>
      <c r="I237" s="197"/>
      <c r="L237" s="194"/>
      <c r="M237" s="198"/>
      <c r="N237" s="199"/>
      <c r="O237" s="199"/>
      <c r="P237" s="199"/>
      <c r="Q237" s="199"/>
      <c r="R237" s="199"/>
      <c r="S237" s="199"/>
      <c r="T237" s="200"/>
      <c r="AT237" s="195" t="s">
        <v>548</v>
      </c>
      <c r="AU237" s="195" t="s">
        <v>91</v>
      </c>
      <c r="AV237" s="15" t="s">
        <v>83</v>
      </c>
      <c r="AW237" s="15" t="s">
        <v>30</v>
      </c>
      <c r="AX237" s="15" t="s">
        <v>75</v>
      </c>
      <c r="AY237" s="195" t="s">
        <v>203</v>
      </c>
    </row>
    <row r="238" spans="1:65" s="15" customFormat="1">
      <c r="B238" s="194"/>
      <c r="D238" s="178" t="s">
        <v>548</v>
      </c>
      <c r="E238" s="195" t="s">
        <v>1</v>
      </c>
      <c r="F238" s="196" t="s">
        <v>4244</v>
      </c>
      <c r="H238" s="195" t="s">
        <v>1</v>
      </c>
      <c r="I238" s="197"/>
      <c r="L238" s="194"/>
      <c r="M238" s="198"/>
      <c r="N238" s="199"/>
      <c r="O238" s="199"/>
      <c r="P238" s="199"/>
      <c r="Q238" s="199"/>
      <c r="R238" s="199"/>
      <c r="S238" s="199"/>
      <c r="T238" s="200"/>
      <c r="AT238" s="195" t="s">
        <v>548</v>
      </c>
      <c r="AU238" s="195" t="s">
        <v>91</v>
      </c>
      <c r="AV238" s="15" t="s">
        <v>83</v>
      </c>
      <c r="AW238" s="15" t="s">
        <v>30</v>
      </c>
      <c r="AX238" s="15" t="s">
        <v>75</v>
      </c>
      <c r="AY238" s="195" t="s">
        <v>203</v>
      </c>
    </row>
    <row r="239" spans="1:65" s="15" customFormat="1">
      <c r="B239" s="194"/>
      <c r="D239" s="178" t="s">
        <v>548</v>
      </c>
      <c r="E239" s="195" t="s">
        <v>1</v>
      </c>
      <c r="F239" s="196" t="s">
        <v>3157</v>
      </c>
      <c r="H239" s="195" t="s">
        <v>1</v>
      </c>
      <c r="I239" s="197"/>
      <c r="L239" s="194"/>
      <c r="M239" s="198"/>
      <c r="N239" s="199"/>
      <c r="O239" s="199"/>
      <c r="P239" s="199"/>
      <c r="Q239" s="199"/>
      <c r="R239" s="199"/>
      <c r="S239" s="199"/>
      <c r="T239" s="200"/>
      <c r="AT239" s="195" t="s">
        <v>548</v>
      </c>
      <c r="AU239" s="195" t="s">
        <v>91</v>
      </c>
      <c r="AV239" s="15" t="s">
        <v>83</v>
      </c>
      <c r="AW239" s="15" t="s">
        <v>30</v>
      </c>
      <c r="AX239" s="15" t="s">
        <v>75</v>
      </c>
      <c r="AY239" s="195" t="s">
        <v>203</v>
      </c>
    </row>
    <row r="240" spans="1:65" s="15" customFormat="1">
      <c r="B240" s="194"/>
      <c r="D240" s="178" t="s">
        <v>548</v>
      </c>
      <c r="E240" s="195" t="s">
        <v>1</v>
      </c>
      <c r="F240" s="196" t="s">
        <v>3158</v>
      </c>
      <c r="H240" s="195" t="s">
        <v>1</v>
      </c>
      <c r="I240" s="197"/>
      <c r="L240" s="194"/>
      <c r="M240" s="198"/>
      <c r="N240" s="199"/>
      <c r="O240" s="199"/>
      <c r="P240" s="199"/>
      <c r="Q240" s="199"/>
      <c r="R240" s="199"/>
      <c r="S240" s="199"/>
      <c r="T240" s="200"/>
      <c r="AT240" s="195" t="s">
        <v>548</v>
      </c>
      <c r="AU240" s="195" t="s">
        <v>91</v>
      </c>
      <c r="AV240" s="15" t="s">
        <v>83</v>
      </c>
      <c r="AW240" s="15" t="s">
        <v>30</v>
      </c>
      <c r="AX240" s="15" t="s">
        <v>75</v>
      </c>
      <c r="AY240" s="195" t="s">
        <v>203</v>
      </c>
    </row>
    <row r="241" spans="1:65" s="15" customFormat="1">
      <c r="B241" s="194"/>
      <c r="D241" s="178" t="s">
        <v>548</v>
      </c>
      <c r="E241" s="195" t="s">
        <v>1</v>
      </c>
      <c r="F241" s="196" t="s">
        <v>3117</v>
      </c>
      <c r="H241" s="195" t="s">
        <v>1</v>
      </c>
      <c r="I241" s="197"/>
      <c r="L241" s="194"/>
      <c r="M241" s="198"/>
      <c r="N241" s="199"/>
      <c r="O241" s="199"/>
      <c r="P241" s="199"/>
      <c r="Q241" s="199"/>
      <c r="R241" s="199"/>
      <c r="S241" s="199"/>
      <c r="T241" s="200"/>
      <c r="AT241" s="195" t="s">
        <v>548</v>
      </c>
      <c r="AU241" s="195" t="s">
        <v>91</v>
      </c>
      <c r="AV241" s="15" t="s">
        <v>83</v>
      </c>
      <c r="AW241" s="15" t="s">
        <v>30</v>
      </c>
      <c r="AX241" s="15" t="s">
        <v>75</v>
      </c>
      <c r="AY241" s="195" t="s">
        <v>203</v>
      </c>
    </row>
    <row r="242" spans="1:65" s="15" customFormat="1">
      <c r="B242" s="194"/>
      <c r="D242" s="178" t="s">
        <v>548</v>
      </c>
      <c r="E242" s="195" t="s">
        <v>1</v>
      </c>
      <c r="F242" s="196" t="s">
        <v>3118</v>
      </c>
      <c r="H242" s="195" t="s">
        <v>1</v>
      </c>
      <c r="I242" s="197"/>
      <c r="L242" s="194"/>
      <c r="M242" s="198"/>
      <c r="N242" s="199"/>
      <c r="O242" s="199"/>
      <c r="P242" s="199"/>
      <c r="Q242" s="199"/>
      <c r="R242" s="199"/>
      <c r="S242" s="199"/>
      <c r="T242" s="200"/>
      <c r="AT242" s="195" t="s">
        <v>548</v>
      </c>
      <c r="AU242" s="195" t="s">
        <v>91</v>
      </c>
      <c r="AV242" s="15" t="s">
        <v>83</v>
      </c>
      <c r="AW242" s="15" t="s">
        <v>30</v>
      </c>
      <c r="AX242" s="15" t="s">
        <v>75</v>
      </c>
      <c r="AY242" s="195" t="s">
        <v>203</v>
      </c>
    </row>
    <row r="243" spans="1:65" s="15" customFormat="1">
      <c r="B243" s="194"/>
      <c r="D243" s="178" t="s">
        <v>548</v>
      </c>
      <c r="E243" s="195" t="s">
        <v>1</v>
      </c>
      <c r="F243" s="196" t="s">
        <v>3159</v>
      </c>
      <c r="H243" s="195" t="s">
        <v>1</v>
      </c>
      <c r="I243" s="197"/>
      <c r="L243" s="194"/>
      <c r="M243" s="198"/>
      <c r="N243" s="199"/>
      <c r="O243" s="199"/>
      <c r="P243" s="199"/>
      <c r="Q243" s="199"/>
      <c r="R243" s="199"/>
      <c r="S243" s="199"/>
      <c r="T243" s="200"/>
      <c r="AT243" s="195" t="s">
        <v>548</v>
      </c>
      <c r="AU243" s="195" t="s">
        <v>91</v>
      </c>
      <c r="AV243" s="15" t="s">
        <v>83</v>
      </c>
      <c r="AW243" s="15" t="s">
        <v>30</v>
      </c>
      <c r="AX243" s="15" t="s">
        <v>75</v>
      </c>
      <c r="AY243" s="195" t="s">
        <v>203</v>
      </c>
    </row>
    <row r="244" spans="1:65" s="15" customFormat="1">
      <c r="B244" s="194"/>
      <c r="D244" s="178" t="s">
        <v>548</v>
      </c>
      <c r="E244" s="195" t="s">
        <v>1</v>
      </c>
      <c r="F244" s="196" t="s">
        <v>3160</v>
      </c>
      <c r="H244" s="195" t="s">
        <v>1</v>
      </c>
      <c r="I244" s="197"/>
      <c r="L244" s="194"/>
      <c r="M244" s="198"/>
      <c r="N244" s="199"/>
      <c r="O244" s="199"/>
      <c r="P244" s="199"/>
      <c r="Q244" s="199"/>
      <c r="R244" s="199"/>
      <c r="S244" s="199"/>
      <c r="T244" s="200"/>
      <c r="AT244" s="195" t="s">
        <v>548</v>
      </c>
      <c r="AU244" s="195" t="s">
        <v>91</v>
      </c>
      <c r="AV244" s="15" t="s">
        <v>83</v>
      </c>
      <c r="AW244" s="15" t="s">
        <v>30</v>
      </c>
      <c r="AX244" s="15" t="s">
        <v>75</v>
      </c>
      <c r="AY244" s="195" t="s">
        <v>203</v>
      </c>
    </row>
    <row r="245" spans="1:65" s="15" customFormat="1">
      <c r="B245" s="194"/>
      <c r="D245" s="178" t="s">
        <v>548</v>
      </c>
      <c r="E245" s="195" t="s">
        <v>1</v>
      </c>
      <c r="F245" s="196" t="s">
        <v>3161</v>
      </c>
      <c r="H245" s="195" t="s">
        <v>1</v>
      </c>
      <c r="I245" s="197"/>
      <c r="L245" s="194"/>
      <c r="M245" s="198"/>
      <c r="N245" s="199"/>
      <c r="O245" s="199"/>
      <c r="P245" s="199"/>
      <c r="Q245" s="199"/>
      <c r="R245" s="199"/>
      <c r="S245" s="199"/>
      <c r="T245" s="200"/>
      <c r="AT245" s="195" t="s">
        <v>548</v>
      </c>
      <c r="AU245" s="195" t="s">
        <v>91</v>
      </c>
      <c r="AV245" s="15" t="s">
        <v>83</v>
      </c>
      <c r="AW245" s="15" t="s">
        <v>30</v>
      </c>
      <c r="AX245" s="15" t="s">
        <v>75</v>
      </c>
      <c r="AY245" s="195" t="s">
        <v>203</v>
      </c>
    </row>
    <row r="246" spans="1:65" s="15" customFormat="1">
      <c r="B246" s="194"/>
      <c r="D246" s="178" t="s">
        <v>548</v>
      </c>
      <c r="E246" s="195" t="s">
        <v>1</v>
      </c>
      <c r="F246" s="196" t="s">
        <v>3162</v>
      </c>
      <c r="H246" s="195" t="s">
        <v>1</v>
      </c>
      <c r="I246" s="197"/>
      <c r="L246" s="194"/>
      <c r="M246" s="198"/>
      <c r="N246" s="199"/>
      <c r="O246" s="199"/>
      <c r="P246" s="199"/>
      <c r="Q246" s="199"/>
      <c r="R246" s="199"/>
      <c r="S246" s="199"/>
      <c r="T246" s="200"/>
      <c r="AT246" s="195" t="s">
        <v>548</v>
      </c>
      <c r="AU246" s="195" t="s">
        <v>91</v>
      </c>
      <c r="AV246" s="15" t="s">
        <v>83</v>
      </c>
      <c r="AW246" s="15" t="s">
        <v>30</v>
      </c>
      <c r="AX246" s="15" t="s">
        <v>75</v>
      </c>
      <c r="AY246" s="195" t="s">
        <v>203</v>
      </c>
    </row>
    <row r="247" spans="1:65" s="15" customFormat="1">
      <c r="B247" s="194"/>
      <c r="D247" s="178" t="s">
        <v>548</v>
      </c>
      <c r="E247" s="195" t="s">
        <v>1</v>
      </c>
      <c r="F247" s="196" t="s">
        <v>3163</v>
      </c>
      <c r="H247" s="195" t="s">
        <v>1</v>
      </c>
      <c r="I247" s="197"/>
      <c r="L247" s="194"/>
      <c r="M247" s="198"/>
      <c r="N247" s="199"/>
      <c r="O247" s="199"/>
      <c r="P247" s="199"/>
      <c r="Q247" s="199"/>
      <c r="R247" s="199"/>
      <c r="S247" s="199"/>
      <c r="T247" s="200"/>
      <c r="AT247" s="195" t="s">
        <v>548</v>
      </c>
      <c r="AU247" s="195" t="s">
        <v>91</v>
      </c>
      <c r="AV247" s="15" t="s">
        <v>83</v>
      </c>
      <c r="AW247" s="15" t="s">
        <v>30</v>
      </c>
      <c r="AX247" s="15" t="s">
        <v>75</v>
      </c>
      <c r="AY247" s="195" t="s">
        <v>203</v>
      </c>
    </row>
    <row r="248" spans="1:65" s="13" customFormat="1">
      <c r="B248" s="177"/>
      <c r="D248" s="178" t="s">
        <v>548</v>
      </c>
      <c r="E248" s="179" t="s">
        <v>1</v>
      </c>
      <c r="F248" s="180" t="s">
        <v>3119</v>
      </c>
      <c r="H248" s="181">
        <v>20.25</v>
      </c>
      <c r="I248" s="182"/>
      <c r="L248" s="177"/>
      <c r="M248" s="183"/>
      <c r="N248" s="184"/>
      <c r="O248" s="184"/>
      <c r="P248" s="184"/>
      <c r="Q248" s="184"/>
      <c r="R248" s="184"/>
      <c r="S248" s="184"/>
      <c r="T248" s="185"/>
      <c r="AT248" s="179" t="s">
        <v>548</v>
      </c>
      <c r="AU248" s="179" t="s">
        <v>91</v>
      </c>
      <c r="AV248" s="13" t="s">
        <v>91</v>
      </c>
      <c r="AW248" s="13" t="s">
        <v>30</v>
      </c>
      <c r="AX248" s="13" t="s">
        <v>75</v>
      </c>
      <c r="AY248" s="179" t="s">
        <v>203</v>
      </c>
    </row>
    <row r="249" spans="1:65" s="13" customFormat="1">
      <c r="B249" s="177"/>
      <c r="D249" s="178" t="s">
        <v>548</v>
      </c>
      <c r="E249" s="179" t="s">
        <v>1</v>
      </c>
      <c r="F249" s="180" t="s">
        <v>3120</v>
      </c>
      <c r="H249" s="181">
        <v>-3.61</v>
      </c>
      <c r="I249" s="182"/>
      <c r="L249" s="177"/>
      <c r="M249" s="183"/>
      <c r="N249" s="184"/>
      <c r="O249" s="184"/>
      <c r="P249" s="184"/>
      <c r="Q249" s="184"/>
      <c r="R249" s="184"/>
      <c r="S249" s="184"/>
      <c r="T249" s="185"/>
      <c r="AT249" s="179" t="s">
        <v>548</v>
      </c>
      <c r="AU249" s="179" t="s">
        <v>91</v>
      </c>
      <c r="AV249" s="13" t="s">
        <v>91</v>
      </c>
      <c r="AW249" s="13" t="s">
        <v>30</v>
      </c>
      <c r="AX249" s="13" t="s">
        <v>75</v>
      </c>
      <c r="AY249" s="179" t="s">
        <v>203</v>
      </c>
    </row>
    <row r="250" spans="1:65" s="13" customFormat="1">
      <c r="B250" s="177"/>
      <c r="D250" s="178" t="s">
        <v>548</v>
      </c>
      <c r="E250" s="179" t="s">
        <v>1</v>
      </c>
      <c r="F250" s="180" t="s">
        <v>3164</v>
      </c>
      <c r="H250" s="181">
        <v>-0.39</v>
      </c>
      <c r="I250" s="182"/>
      <c r="L250" s="177"/>
      <c r="M250" s="183"/>
      <c r="N250" s="184"/>
      <c r="O250" s="184"/>
      <c r="P250" s="184"/>
      <c r="Q250" s="184"/>
      <c r="R250" s="184"/>
      <c r="S250" s="184"/>
      <c r="T250" s="185"/>
      <c r="AT250" s="179" t="s">
        <v>548</v>
      </c>
      <c r="AU250" s="179" t="s">
        <v>91</v>
      </c>
      <c r="AV250" s="13" t="s">
        <v>91</v>
      </c>
      <c r="AW250" s="13" t="s">
        <v>30</v>
      </c>
      <c r="AX250" s="13" t="s">
        <v>75</v>
      </c>
      <c r="AY250" s="179" t="s">
        <v>203</v>
      </c>
    </row>
    <row r="251" spans="1:65" s="16" customFormat="1">
      <c r="B251" s="201"/>
      <c r="D251" s="178" t="s">
        <v>548</v>
      </c>
      <c r="E251" s="202" t="s">
        <v>3072</v>
      </c>
      <c r="F251" s="203" t="s">
        <v>3121</v>
      </c>
      <c r="H251" s="204">
        <v>16.25</v>
      </c>
      <c r="I251" s="205"/>
      <c r="L251" s="201"/>
      <c r="M251" s="206"/>
      <c r="N251" s="207"/>
      <c r="O251" s="207"/>
      <c r="P251" s="207"/>
      <c r="Q251" s="207"/>
      <c r="R251" s="207"/>
      <c r="S251" s="207"/>
      <c r="T251" s="208"/>
      <c r="AT251" s="202" t="s">
        <v>548</v>
      </c>
      <c r="AU251" s="202" t="s">
        <v>91</v>
      </c>
      <c r="AV251" s="16" t="s">
        <v>215</v>
      </c>
      <c r="AW251" s="16" t="s">
        <v>30</v>
      </c>
      <c r="AX251" s="16" t="s">
        <v>75</v>
      </c>
      <c r="AY251" s="202" t="s">
        <v>203</v>
      </c>
    </row>
    <row r="252" spans="1:65" s="14" customFormat="1">
      <c r="B252" s="186"/>
      <c r="D252" s="178" t="s">
        <v>548</v>
      </c>
      <c r="E252" s="187" t="s">
        <v>1</v>
      </c>
      <c r="F252" s="188" t="s">
        <v>550</v>
      </c>
      <c r="H252" s="189">
        <v>16.25</v>
      </c>
      <c r="I252" s="190"/>
      <c r="L252" s="186"/>
      <c r="M252" s="191"/>
      <c r="N252" s="192"/>
      <c r="O252" s="192"/>
      <c r="P252" s="192"/>
      <c r="Q252" s="192"/>
      <c r="R252" s="192"/>
      <c r="S252" s="192"/>
      <c r="T252" s="193"/>
      <c r="AT252" s="187" t="s">
        <v>548</v>
      </c>
      <c r="AU252" s="187" t="s">
        <v>91</v>
      </c>
      <c r="AV252" s="14" t="s">
        <v>208</v>
      </c>
      <c r="AW252" s="14" t="s">
        <v>30</v>
      </c>
      <c r="AX252" s="14" t="s">
        <v>83</v>
      </c>
      <c r="AY252" s="187" t="s">
        <v>203</v>
      </c>
    </row>
    <row r="253" spans="1:65" s="2" customFormat="1" ht="37.9" customHeight="1">
      <c r="A253" s="33"/>
      <c r="B253" s="154"/>
      <c r="C253" s="212" t="s">
        <v>258</v>
      </c>
      <c r="D253" s="212" t="s">
        <v>836</v>
      </c>
      <c r="E253" s="213" t="s">
        <v>3165</v>
      </c>
      <c r="F253" s="214" t="s">
        <v>4281</v>
      </c>
      <c r="G253" s="215" t="s">
        <v>221</v>
      </c>
      <c r="H253" s="216">
        <v>17.875</v>
      </c>
      <c r="I253" s="217"/>
      <c r="J253" s="218">
        <f>ROUND(I253*H253,2)</f>
        <v>0</v>
      </c>
      <c r="K253" s="219"/>
      <c r="L253" s="220"/>
      <c r="M253" s="221" t="s">
        <v>1</v>
      </c>
      <c r="N253" s="222" t="s">
        <v>41</v>
      </c>
      <c r="O253" s="62"/>
      <c r="P253" s="165">
        <f>O253*H253</f>
        <v>0</v>
      </c>
      <c r="Q253" s="165">
        <v>0.13800000000000001</v>
      </c>
      <c r="R253" s="165">
        <f>Q253*H253</f>
        <v>2.4667500000000002</v>
      </c>
      <c r="S253" s="165">
        <v>0</v>
      </c>
      <c r="T253" s="166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7" t="s">
        <v>262</v>
      </c>
      <c r="AT253" s="167" t="s">
        <v>836</v>
      </c>
      <c r="AU253" s="167" t="s">
        <v>91</v>
      </c>
      <c r="AY253" s="18" t="s">
        <v>203</v>
      </c>
      <c r="BE253" s="168">
        <f>IF(N253="základná",J253,0)</f>
        <v>0</v>
      </c>
      <c r="BF253" s="168">
        <f>IF(N253="znížená",J253,0)</f>
        <v>0</v>
      </c>
      <c r="BG253" s="168">
        <f>IF(N253="zákl. prenesená",J253,0)</f>
        <v>0</v>
      </c>
      <c r="BH253" s="168">
        <f>IF(N253="zníž. prenesená",J253,0)</f>
        <v>0</v>
      </c>
      <c r="BI253" s="168">
        <f>IF(N253="nulová",J253,0)</f>
        <v>0</v>
      </c>
      <c r="BJ253" s="18" t="s">
        <v>91</v>
      </c>
      <c r="BK253" s="168">
        <f>ROUND(I253*H253,2)</f>
        <v>0</v>
      </c>
      <c r="BL253" s="18" t="s">
        <v>226</v>
      </c>
      <c r="BM253" s="167" t="s">
        <v>3166</v>
      </c>
    </row>
    <row r="254" spans="1:65" s="13" customFormat="1">
      <c r="B254" s="177"/>
      <c r="D254" s="178" t="s">
        <v>548</v>
      </c>
      <c r="F254" s="180" t="s">
        <v>3167</v>
      </c>
      <c r="H254" s="181">
        <v>17.875</v>
      </c>
      <c r="I254" s="182"/>
      <c r="L254" s="177"/>
      <c r="M254" s="183"/>
      <c r="N254" s="184"/>
      <c r="O254" s="184"/>
      <c r="P254" s="184"/>
      <c r="Q254" s="184"/>
      <c r="R254" s="184"/>
      <c r="S254" s="184"/>
      <c r="T254" s="185"/>
      <c r="AT254" s="179" t="s">
        <v>548</v>
      </c>
      <c r="AU254" s="179" t="s">
        <v>91</v>
      </c>
      <c r="AV254" s="13" t="s">
        <v>91</v>
      </c>
      <c r="AW254" s="13" t="s">
        <v>3</v>
      </c>
      <c r="AX254" s="13" t="s">
        <v>83</v>
      </c>
      <c r="AY254" s="179" t="s">
        <v>203</v>
      </c>
    </row>
    <row r="255" spans="1:65" s="2" customFormat="1" ht="24.2" customHeight="1">
      <c r="A255" s="33"/>
      <c r="B255" s="154"/>
      <c r="C255" s="155" t="s">
        <v>321</v>
      </c>
      <c r="D255" s="155" t="s">
        <v>204</v>
      </c>
      <c r="E255" s="156" t="s">
        <v>2414</v>
      </c>
      <c r="F255" s="157" t="s">
        <v>2415</v>
      </c>
      <c r="G255" s="158" t="s">
        <v>249</v>
      </c>
      <c r="H255" s="159">
        <v>4.2750000000000004</v>
      </c>
      <c r="I255" s="160"/>
      <c r="J255" s="161">
        <f>ROUND(I255*H255,2)</f>
        <v>0</v>
      </c>
      <c r="K255" s="162"/>
      <c r="L255" s="34"/>
      <c r="M255" s="163" t="s">
        <v>1</v>
      </c>
      <c r="N255" s="164" t="s">
        <v>41</v>
      </c>
      <c r="O255" s="62"/>
      <c r="P255" s="165">
        <f>O255*H255</f>
        <v>0</v>
      </c>
      <c r="Q255" s="165">
        <v>0</v>
      </c>
      <c r="R255" s="165">
        <f>Q255*H255</f>
        <v>0</v>
      </c>
      <c r="S255" s="165">
        <v>0</v>
      </c>
      <c r="T255" s="166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7" t="s">
        <v>226</v>
      </c>
      <c r="AT255" s="167" t="s">
        <v>204</v>
      </c>
      <c r="AU255" s="167" t="s">
        <v>91</v>
      </c>
      <c r="AY255" s="18" t="s">
        <v>203</v>
      </c>
      <c r="BE255" s="168">
        <f>IF(N255="základná",J255,0)</f>
        <v>0</v>
      </c>
      <c r="BF255" s="168">
        <f>IF(N255="znížená",J255,0)</f>
        <v>0</v>
      </c>
      <c r="BG255" s="168">
        <f>IF(N255="zákl. prenesená",J255,0)</f>
        <v>0</v>
      </c>
      <c r="BH255" s="168">
        <f>IF(N255="zníž. prenesená",J255,0)</f>
        <v>0</v>
      </c>
      <c r="BI255" s="168">
        <f>IF(N255="nulová",J255,0)</f>
        <v>0</v>
      </c>
      <c r="BJ255" s="18" t="s">
        <v>91</v>
      </c>
      <c r="BK255" s="168">
        <f>ROUND(I255*H255,2)</f>
        <v>0</v>
      </c>
      <c r="BL255" s="18" t="s">
        <v>226</v>
      </c>
      <c r="BM255" s="167" t="s">
        <v>3168</v>
      </c>
    </row>
    <row r="256" spans="1:65" s="12" customFormat="1" ht="22.9" customHeight="1">
      <c r="B256" s="143"/>
      <c r="D256" s="144" t="s">
        <v>74</v>
      </c>
      <c r="E256" s="169" t="s">
        <v>2512</v>
      </c>
      <c r="F256" s="169" t="s">
        <v>2513</v>
      </c>
      <c r="I256" s="146"/>
      <c r="J256" s="170">
        <f>BK256</f>
        <v>0</v>
      </c>
      <c r="L256" s="143"/>
      <c r="M256" s="148"/>
      <c r="N256" s="149"/>
      <c r="O256" s="149"/>
      <c r="P256" s="150">
        <f>SUM(P257:P267)</f>
        <v>0</v>
      </c>
      <c r="Q256" s="149"/>
      <c r="R256" s="150">
        <f>SUM(R257:R267)</f>
        <v>0</v>
      </c>
      <c r="S256" s="149"/>
      <c r="T256" s="151">
        <f>SUM(T257:T267)</f>
        <v>0</v>
      </c>
      <c r="AR256" s="144" t="s">
        <v>208</v>
      </c>
      <c r="AT256" s="152" t="s">
        <v>74</v>
      </c>
      <c r="AU256" s="152" t="s">
        <v>83</v>
      </c>
      <c r="AY256" s="144" t="s">
        <v>203</v>
      </c>
      <c r="BK256" s="153">
        <f>SUM(BK257:BK267)</f>
        <v>0</v>
      </c>
    </row>
    <row r="257" spans="1:65" s="2" customFormat="1" ht="16.5" customHeight="1">
      <c r="A257" s="33"/>
      <c r="B257" s="154"/>
      <c r="C257" s="155" t="s">
        <v>262</v>
      </c>
      <c r="D257" s="155" t="s">
        <v>204</v>
      </c>
      <c r="E257" s="156" t="s">
        <v>2514</v>
      </c>
      <c r="F257" s="157" t="s">
        <v>2515</v>
      </c>
      <c r="G257" s="158" t="s">
        <v>340</v>
      </c>
      <c r="H257" s="159">
        <v>1</v>
      </c>
      <c r="I257" s="160"/>
      <c r="J257" s="161">
        <f>ROUND(I257*H257,2)</f>
        <v>0</v>
      </c>
      <c r="K257" s="162"/>
      <c r="L257" s="34"/>
      <c r="M257" s="163" t="s">
        <v>1</v>
      </c>
      <c r="N257" s="164" t="s">
        <v>41</v>
      </c>
      <c r="O257" s="62"/>
      <c r="P257" s="165">
        <f>O257*H257</f>
        <v>0</v>
      </c>
      <c r="Q257" s="165">
        <v>0</v>
      </c>
      <c r="R257" s="165">
        <f>Q257*H257</f>
        <v>0</v>
      </c>
      <c r="S257" s="165">
        <v>0</v>
      </c>
      <c r="T257" s="166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7" t="s">
        <v>324</v>
      </c>
      <c r="AT257" s="167" t="s">
        <v>204</v>
      </c>
      <c r="AU257" s="167" t="s">
        <v>91</v>
      </c>
      <c r="AY257" s="18" t="s">
        <v>203</v>
      </c>
      <c r="BE257" s="168">
        <f>IF(N257="základná",J257,0)</f>
        <v>0</v>
      </c>
      <c r="BF257" s="168">
        <f>IF(N257="znížená",J257,0)</f>
        <v>0</v>
      </c>
      <c r="BG257" s="168">
        <f>IF(N257="zákl. prenesená",J257,0)</f>
        <v>0</v>
      </c>
      <c r="BH257" s="168">
        <f>IF(N257="zníž. prenesená",J257,0)</f>
        <v>0</v>
      </c>
      <c r="BI257" s="168">
        <f>IF(N257="nulová",J257,0)</f>
        <v>0</v>
      </c>
      <c r="BJ257" s="18" t="s">
        <v>91</v>
      </c>
      <c r="BK257" s="168">
        <f>ROUND(I257*H257,2)</f>
        <v>0</v>
      </c>
      <c r="BL257" s="18" t="s">
        <v>324</v>
      </c>
      <c r="BM257" s="167" t="s">
        <v>3169</v>
      </c>
    </row>
    <row r="258" spans="1:65" s="13" customFormat="1">
      <c r="B258" s="177"/>
      <c r="D258" s="178" t="s">
        <v>548</v>
      </c>
      <c r="E258" s="179" t="s">
        <v>1</v>
      </c>
      <c r="F258" s="180" t="s">
        <v>3170</v>
      </c>
      <c r="H258" s="181">
        <v>1</v>
      </c>
      <c r="I258" s="182"/>
      <c r="L258" s="177"/>
      <c r="M258" s="183"/>
      <c r="N258" s="184"/>
      <c r="O258" s="184"/>
      <c r="P258" s="184"/>
      <c r="Q258" s="184"/>
      <c r="R258" s="184"/>
      <c r="S258" s="184"/>
      <c r="T258" s="185"/>
      <c r="AT258" s="179" t="s">
        <v>548</v>
      </c>
      <c r="AU258" s="179" t="s">
        <v>91</v>
      </c>
      <c r="AV258" s="13" t="s">
        <v>91</v>
      </c>
      <c r="AW258" s="13" t="s">
        <v>30</v>
      </c>
      <c r="AX258" s="13" t="s">
        <v>75</v>
      </c>
      <c r="AY258" s="179" t="s">
        <v>203</v>
      </c>
    </row>
    <row r="259" spans="1:65" s="15" customFormat="1">
      <c r="B259" s="194"/>
      <c r="D259" s="178" t="s">
        <v>548</v>
      </c>
      <c r="E259" s="195" t="s">
        <v>1</v>
      </c>
      <c r="F259" s="196" t="s">
        <v>3171</v>
      </c>
      <c r="H259" s="195" t="s">
        <v>1</v>
      </c>
      <c r="I259" s="197"/>
      <c r="L259" s="194"/>
      <c r="M259" s="198"/>
      <c r="N259" s="199"/>
      <c r="O259" s="199"/>
      <c r="P259" s="199"/>
      <c r="Q259" s="199"/>
      <c r="R259" s="199"/>
      <c r="S259" s="199"/>
      <c r="T259" s="200"/>
      <c r="AT259" s="195" t="s">
        <v>548</v>
      </c>
      <c r="AU259" s="195" t="s">
        <v>91</v>
      </c>
      <c r="AV259" s="15" t="s">
        <v>83</v>
      </c>
      <c r="AW259" s="15" t="s">
        <v>30</v>
      </c>
      <c r="AX259" s="15" t="s">
        <v>75</v>
      </c>
      <c r="AY259" s="195" t="s">
        <v>203</v>
      </c>
    </row>
    <row r="260" spans="1:65" s="15" customFormat="1">
      <c r="B260" s="194"/>
      <c r="D260" s="178" t="s">
        <v>548</v>
      </c>
      <c r="E260" s="195" t="s">
        <v>1</v>
      </c>
      <c r="F260" s="196" t="s">
        <v>4282</v>
      </c>
      <c r="H260" s="195" t="s">
        <v>1</v>
      </c>
      <c r="I260" s="197"/>
      <c r="L260" s="194"/>
      <c r="M260" s="198"/>
      <c r="N260" s="199"/>
      <c r="O260" s="199"/>
      <c r="P260" s="199"/>
      <c r="Q260" s="199"/>
      <c r="R260" s="199"/>
      <c r="S260" s="199"/>
      <c r="T260" s="200"/>
      <c r="AT260" s="195" t="s">
        <v>548</v>
      </c>
      <c r="AU260" s="195" t="s">
        <v>91</v>
      </c>
      <c r="AV260" s="15" t="s">
        <v>83</v>
      </c>
      <c r="AW260" s="15" t="s">
        <v>30</v>
      </c>
      <c r="AX260" s="15" t="s">
        <v>75</v>
      </c>
      <c r="AY260" s="195" t="s">
        <v>203</v>
      </c>
    </row>
    <row r="261" spans="1:65" s="14" customFormat="1">
      <c r="B261" s="186"/>
      <c r="D261" s="178" t="s">
        <v>548</v>
      </c>
      <c r="E261" s="187" t="s">
        <v>1</v>
      </c>
      <c r="F261" s="188" t="s">
        <v>550</v>
      </c>
      <c r="H261" s="189">
        <v>1</v>
      </c>
      <c r="I261" s="190"/>
      <c r="L261" s="186"/>
      <c r="M261" s="191"/>
      <c r="N261" s="192"/>
      <c r="O261" s="192"/>
      <c r="P261" s="192"/>
      <c r="Q261" s="192"/>
      <c r="R261" s="192"/>
      <c r="S261" s="192"/>
      <c r="T261" s="193"/>
      <c r="AT261" s="187" t="s">
        <v>548</v>
      </c>
      <c r="AU261" s="187" t="s">
        <v>91</v>
      </c>
      <c r="AV261" s="14" t="s">
        <v>208</v>
      </c>
      <c r="AW261" s="14" t="s">
        <v>30</v>
      </c>
      <c r="AX261" s="14" t="s">
        <v>83</v>
      </c>
      <c r="AY261" s="187" t="s">
        <v>203</v>
      </c>
    </row>
    <row r="262" spans="1:65" s="2" customFormat="1" ht="33" customHeight="1">
      <c r="A262" s="33"/>
      <c r="B262" s="154"/>
      <c r="C262" s="212" t="s">
        <v>328</v>
      </c>
      <c r="D262" s="212" t="s">
        <v>836</v>
      </c>
      <c r="E262" s="213" t="s">
        <v>2518</v>
      </c>
      <c r="F262" s="214" t="s">
        <v>3172</v>
      </c>
      <c r="G262" s="215" t="s">
        <v>340</v>
      </c>
      <c r="H262" s="216">
        <v>1</v>
      </c>
      <c r="I262" s="217"/>
      <c r="J262" s="218">
        <f>ROUND(I262*H262,2)</f>
        <v>0</v>
      </c>
      <c r="K262" s="219"/>
      <c r="L262" s="220"/>
      <c r="M262" s="221" t="s">
        <v>1</v>
      </c>
      <c r="N262" s="222" t="s">
        <v>41</v>
      </c>
      <c r="O262" s="62"/>
      <c r="P262" s="165">
        <f>O262*H262</f>
        <v>0</v>
      </c>
      <c r="Q262" s="165">
        <v>0</v>
      </c>
      <c r="R262" s="165">
        <f>Q262*H262</f>
        <v>0</v>
      </c>
      <c r="S262" s="165">
        <v>0</v>
      </c>
      <c r="T262" s="166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7" t="s">
        <v>453</v>
      </c>
      <c r="AT262" s="167" t="s">
        <v>836</v>
      </c>
      <c r="AU262" s="167" t="s">
        <v>91</v>
      </c>
      <c r="AY262" s="18" t="s">
        <v>203</v>
      </c>
      <c r="BE262" s="168">
        <f>IF(N262="základná",J262,0)</f>
        <v>0</v>
      </c>
      <c r="BF262" s="168">
        <f>IF(N262="znížená",J262,0)</f>
        <v>0</v>
      </c>
      <c r="BG262" s="168">
        <f>IF(N262="zákl. prenesená",J262,0)</f>
        <v>0</v>
      </c>
      <c r="BH262" s="168">
        <f>IF(N262="zníž. prenesená",J262,0)</f>
        <v>0</v>
      </c>
      <c r="BI262" s="168">
        <f>IF(N262="nulová",J262,0)</f>
        <v>0</v>
      </c>
      <c r="BJ262" s="18" t="s">
        <v>91</v>
      </c>
      <c r="BK262" s="168">
        <f>ROUND(I262*H262,2)</f>
        <v>0</v>
      </c>
      <c r="BL262" s="18" t="s">
        <v>453</v>
      </c>
      <c r="BM262" s="167" t="s">
        <v>3173</v>
      </c>
    </row>
    <row r="263" spans="1:65" s="13" customFormat="1">
      <c r="B263" s="177"/>
      <c r="D263" s="178" t="s">
        <v>548</v>
      </c>
      <c r="E263" s="179" t="s">
        <v>1</v>
      </c>
      <c r="F263" s="180" t="s">
        <v>83</v>
      </c>
      <c r="H263" s="181">
        <v>1</v>
      </c>
      <c r="I263" s="182"/>
      <c r="L263" s="177"/>
      <c r="M263" s="183"/>
      <c r="N263" s="184"/>
      <c r="O263" s="184"/>
      <c r="P263" s="184"/>
      <c r="Q263" s="184"/>
      <c r="R263" s="184"/>
      <c r="S263" s="184"/>
      <c r="T263" s="185"/>
      <c r="AT263" s="179" t="s">
        <v>548</v>
      </c>
      <c r="AU263" s="179" t="s">
        <v>91</v>
      </c>
      <c r="AV263" s="13" t="s">
        <v>91</v>
      </c>
      <c r="AW263" s="13" t="s">
        <v>30</v>
      </c>
      <c r="AX263" s="13" t="s">
        <v>83</v>
      </c>
      <c r="AY263" s="179" t="s">
        <v>203</v>
      </c>
    </row>
    <row r="264" spans="1:65" s="2" customFormat="1" ht="24.2" customHeight="1">
      <c r="A264" s="33"/>
      <c r="B264" s="154"/>
      <c r="C264" s="212" t="s">
        <v>265</v>
      </c>
      <c r="D264" s="212" t="s">
        <v>836</v>
      </c>
      <c r="E264" s="213" t="s">
        <v>3174</v>
      </c>
      <c r="F264" s="214" t="s">
        <v>3175</v>
      </c>
      <c r="G264" s="215" t="s">
        <v>340</v>
      </c>
      <c r="H264" s="216">
        <v>1</v>
      </c>
      <c r="I264" s="217"/>
      <c r="J264" s="218">
        <f>ROUND(I264*H264,2)</f>
        <v>0</v>
      </c>
      <c r="K264" s="219"/>
      <c r="L264" s="220"/>
      <c r="M264" s="221" t="s">
        <v>1</v>
      </c>
      <c r="N264" s="222" t="s">
        <v>41</v>
      </c>
      <c r="O264" s="62"/>
      <c r="P264" s="165">
        <f>O264*H264</f>
        <v>0</v>
      </c>
      <c r="Q264" s="165">
        <v>0</v>
      </c>
      <c r="R264" s="165">
        <f>Q264*H264</f>
        <v>0</v>
      </c>
      <c r="S264" s="165">
        <v>0</v>
      </c>
      <c r="T264" s="166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7" t="s">
        <v>453</v>
      </c>
      <c r="AT264" s="167" t="s">
        <v>836</v>
      </c>
      <c r="AU264" s="167" t="s">
        <v>91</v>
      </c>
      <c r="AY264" s="18" t="s">
        <v>203</v>
      </c>
      <c r="BE264" s="168">
        <f>IF(N264="základná",J264,0)</f>
        <v>0</v>
      </c>
      <c r="BF264" s="168">
        <f>IF(N264="znížená",J264,0)</f>
        <v>0</v>
      </c>
      <c r="BG264" s="168">
        <f>IF(N264="zákl. prenesená",J264,0)</f>
        <v>0</v>
      </c>
      <c r="BH264" s="168">
        <f>IF(N264="zníž. prenesená",J264,0)</f>
        <v>0</v>
      </c>
      <c r="BI264" s="168">
        <f>IF(N264="nulová",J264,0)</f>
        <v>0</v>
      </c>
      <c r="BJ264" s="18" t="s">
        <v>91</v>
      </c>
      <c r="BK264" s="168">
        <f>ROUND(I264*H264,2)</f>
        <v>0</v>
      </c>
      <c r="BL264" s="18" t="s">
        <v>453</v>
      </c>
      <c r="BM264" s="167" t="s">
        <v>3176</v>
      </c>
    </row>
    <row r="265" spans="1:65" s="13" customFormat="1">
      <c r="B265" s="177"/>
      <c r="D265" s="178" t="s">
        <v>548</v>
      </c>
      <c r="E265" s="179" t="s">
        <v>1</v>
      </c>
      <c r="F265" s="180" t="s">
        <v>83</v>
      </c>
      <c r="H265" s="181">
        <v>1</v>
      </c>
      <c r="I265" s="182"/>
      <c r="L265" s="177"/>
      <c r="M265" s="183"/>
      <c r="N265" s="184"/>
      <c r="O265" s="184"/>
      <c r="P265" s="184"/>
      <c r="Q265" s="184"/>
      <c r="R265" s="184"/>
      <c r="S265" s="184"/>
      <c r="T265" s="185"/>
      <c r="AT265" s="179" t="s">
        <v>548</v>
      </c>
      <c r="AU265" s="179" t="s">
        <v>91</v>
      </c>
      <c r="AV265" s="13" t="s">
        <v>91</v>
      </c>
      <c r="AW265" s="13" t="s">
        <v>30</v>
      </c>
      <c r="AX265" s="13" t="s">
        <v>83</v>
      </c>
      <c r="AY265" s="179" t="s">
        <v>203</v>
      </c>
    </row>
    <row r="266" spans="1:65" s="2" customFormat="1" ht="24.2" customHeight="1">
      <c r="A266" s="33"/>
      <c r="B266" s="154"/>
      <c r="C266" s="212" t="s">
        <v>337</v>
      </c>
      <c r="D266" s="212" t="s">
        <v>836</v>
      </c>
      <c r="E266" s="213" t="s">
        <v>3177</v>
      </c>
      <c r="F266" s="214" t="s">
        <v>3178</v>
      </c>
      <c r="G266" s="215" t="s">
        <v>340</v>
      </c>
      <c r="H266" s="216">
        <v>1</v>
      </c>
      <c r="I266" s="217"/>
      <c r="J266" s="218">
        <f>ROUND(I266*H266,2)</f>
        <v>0</v>
      </c>
      <c r="K266" s="219"/>
      <c r="L266" s="220"/>
      <c r="M266" s="221" t="s">
        <v>1</v>
      </c>
      <c r="N266" s="222" t="s">
        <v>41</v>
      </c>
      <c r="O266" s="62"/>
      <c r="P266" s="165">
        <f>O266*H266</f>
        <v>0</v>
      </c>
      <c r="Q266" s="165">
        <v>0</v>
      </c>
      <c r="R266" s="165">
        <f>Q266*H266</f>
        <v>0</v>
      </c>
      <c r="S266" s="165">
        <v>0</v>
      </c>
      <c r="T266" s="166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7" t="s">
        <v>453</v>
      </c>
      <c r="AT266" s="167" t="s">
        <v>836</v>
      </c>
      <c r="AU266" s="167" t="s">
        <v>91</v>
      </c>
      <c r="AY266" s="18" t="s">
        <v>203</v>
      </c>
      <c r="BE266" s="168">
        <f>IF(N266="základná",J266,0)</f>
        <v>0</v>
      </c>
      <c r="BF266" s="168">
        <f>IF(N266="znížená",J266,0)</f>
        <v>0</v>
      </c>
      <c r="BG266" s="168">
        <f>IF(N266="zákl. prenesená",J266,0)</f>
        <v>0</v>
      </c>
      <c r="BH266" s="168">
        <f>IF(N266="zníž. prenesená",J266,0)</f>
        <v>0</v>
      </c>
      <c r="BI266" s="168">
        <f>IF(N266="nulová",J266,0)</f>
        <v>0</v>
      </c>
      <c r="BJ266" s="18" t="s">
        <v>91</v>
      </c>
      <c r="BK266" s="168">
        <f>ROUND(I266*H266,2)</f>
        <v>0</v>
      </c>
      <c r="BL266" s="18" t="s">
        <v>453</v>
      </c>
      <c r="BM266" s="167" t="s">
        <v>3179</v>
      </c>
    </row>
    <row r="267" spans="1:65" s="13" customFormat="1">
      <c r="B267" s="177"/>
      <c r="D267" s="178" t="s">
        <v>548</v>
      </c>
      <c r="E267" s="179" t="s">
        <v>1</v>
      </c>
      <c r="F267" s="180" t="s">
        <v>83</v>
      </c>
      <c r="H267" s="181">
        <v>1</v>
      </c>
      <c r="I267" s="182"/>
      <c r="L267" s="177"/>
      <c r="M267" s="183"/>
      <c r="N267" s="184"/>
      <c r="O267" s="184"/>
      <c r="P267" s="184"/>
      <c r="Q267" s="184"/>
      <c r="R267" s="184"/>
      <c r="S267" s="184"/>
      <c r="T267" s="185"/>
      <c r="AT267" s="179" t="s">
        <v>548</v>
      </c>
      <c r="AU267" s="179" t="s">
        <v>91</v>
      </c>
      <c r="AV267" s="13" t="s">
        <v>91</v>
      </c>
      <c r="AW267" s="13" t="s">
        <v>30</v>
      </c>
      <c r="AX267" s="13" t="s">
        <v>83</v>
      </c>
      <c r="AY267" s="179" t="s">
        <v>203</v>
      </c>
    </row>
    <row r="268" spans="1:65" s="12" customFormat="1" ht="22.9" customHeight="1">
      <c r="B268" s="143"/>
      <c r="D268" s="144" t="s">
        <v>74</v>
      </c>
      <c r="E268" s="169" t="s">
        <v>2522</v>
      </c>
      <c r="F268" s="169" t="s">
        <v>3180</v>
      </c>
      <c r="I268" s="146"/>
      <c r="J268" s="170">
        <f>BK268</f>
        <v>0</v>
      </c>
      <c r="L268" s="143"/>
      <c r="M268" s="148"/>
      <c r="N268" s="149"/>
      <c r="O268" s="149"/>
      <c r="P268" s="150">
        <f>SUM(P269:P274)</f>
        <v>0</v>
      </c>
      <c r="Q268" s="149"/>
      <c r="R268" s="150">
        <f>SUM(R269:R274)</f>
        <v>0</v>
      </c>
      <c r="S268" s="149"/>
      <c r="T268" s="151">
        <f>SUM(T269:T274)</f>
        <v>0</v>
      </c>
      <c r="AR268" s="144" t="s">
        <v>208</v>
      </c>
      <c r="AT268" s="152" t="s">
        <v>74</v>
      </c>
      <c r="AU268" s="152" t="s">
        <v>83</v>
      </c>
      <c r="AY268" s="144" t="s">
        <v>203</v>
      </c>
      <c r="BK268" s="153">
        <f>SUM(BK269:BK274)</f>
        <v>0</v>
      </c>
    </row>
    <row r="269" spans="1:65" s="2" customFormat="1" ht="21.75" customHeight="1">
      <c r="A269" s="33"/>
      <c r="B269" s="154"/>
      <c r="C269" s="155" t="s">
        <v>271</v>
      </c>
      <c r="D269" s="155" t="s">
        <v>204</v>
      </c>
      <c r="E269" s="156" t="s">
        <v>2524</v>
      </c>
      <c r="F269" s="157" t="s">
        <v>3181</v>
      </c>
      <c r="G269" s="158" t="s">
        <v>340</v>
      </c>
      <c r="H269" s="159">
        <v>1</v>
      </c>
      <c r="I269" s="160"/>
      <c r="J269" s="161">
        <f>ROUND(I269*H269,2)</f>
        <v>0</v>
      </c>
      <c r="K269" s="162"/>
      <c r="L269" s="34"/>
      <c r="M269" s="163" t="s">
        <v>1</v>
      </c>
      <c r="N269" s="164" t="s">
        <v>41</v>
      </c>
      <c r="O269" s="62"/>
      <c r="P269" s="165">
        <f>O269*H269</f>
        <v>0</v>
      </c>
      <c r="Q269" s="165">
        <v>0</v>
      </c>
      <c r="R269" s="165">
        <f>Q269*H269</f>
        <v>0</v>
      </c>
      <c r="S269" s="165">
        <v>0</v>
      </c>
      <c r="T269" s="16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7" t="s">
        <v>324</v>
      </c>
      <c r="AT269" s="167" t="s">
        <v>204</v>
      </c>
      <c r="AU269" s="167" t="s">
        <v>91</v>
      </c>
      <c r="AY269" s="18" t="s">
        <v>203</v>
      </c>
      <c r="BE269" s="168">
        <f>IF(N269="základná",J269,0)</f>
        <v>0</v>
      </c>
      <c r="BF269" s="168">
        <f>IF(N269="znížená",J269,0)</f>
        <v>0</v>
      </c>
      <c r="BG269" s="168">
        <f>IF(N269="zákl. prenesená",J269,0)</f>
        <v>0</v>
      </c>
      <c r="BH269" s="168">
        <f>IF(N269="zníž. prenesená",J269,0)</f>
        <v>0</v>
      </c>
      <c r="BI269" s="168">
        <f>IF(N269="nulová",J269,0)</f>
        <v>0</v>
      </c>
      <c r="BJ269" s="18" t="s">
        <v>91</v>
      </c>
      <c r="BK269" s="168">
        <f>ROUND(I269*H269,2)</f>
        <v>0</v>
      </c>
      <c r="BL269" s="18" t="s">
        <v>324</v>
      </c>
      <c r="BM269" s="167" t="s">
        <v>3182</v>
      </c>
    </row>
    <row r="270" spans="1:65" s="15" customFormat="1" ht="33.75">
      <c r="B270" s="194"/>
      <c r="D270" s="178" t="s">
        <v>548</v>
      </c>
      <c r="E270" s="195" t="s">
        <v>1</v>
      </c>
      <c r="F270" s="196" t="s">
        <v>4283</v>
      </c>
      <c r="H270" s="195" t="s">
        <v>1</v>
      </c>
      <c r="I270" s="197"/>
      <c r="L270" s="194"/>
      <c r="M270" s="198"/>
      <c r="N270" s="199"/>
      <c r="O270" s="199"/>
      <c r="P270" s="199"/>
      <c r="Q270" s="199"/>
      <c r="R270" s="199"/>
      <c r="S270" s="199"/>
      <c r="T270" s="200"/>
      <c r="AT270" s="195" t="s">
        <v>548</v>
      </c>
      <c r="AU270" s="195" t="s">
        <v>91</v>
      </c>
      <c r="AV270" s="15" t="s">
        <v>83</v>
      </c>
      <c r="AW270" s="15" t="s">
        <v>30</v>
      </c>
      <c r="AX270" s="15" t="s">
        <v>75</v>
      </c>
      <c r="AY270" s="195" t="s">
        <v>203</v>
      </c>
    </row>
    <row r="271" spans="1:65" s="15" customFormat="1" ht="22.5">
      <c r="B271" s="194"/>
      <c r="D271" s="178" t="s">
        <v>548</v>
      </c>
      <c r="E271" s="195" t="s">
        <v>1</v>
      </c>
      <c r="F271" s="196" t="s">
        <v>4284</v>
      </c>
      <c r="H271" s="195" t="s">
        <v>1</v>
      </c>
      <c r="I271" s="197"/>
      <c r="L271" s="194"/>
      <c r="M271" s="198"/>
      <c r="N271" s="199"/>
      <c r="O271" s="199"/>
      <c r="P271" s="199"/>
      <c r="Q271" s="199"/>
      <c r="R271" s="199"/>
      <c r="S271" s="199"/>
      <c r="T271" s="200"/>
      <c r="AT271" s="195" t="s">
        <v>548</v>
      </c>
      <c r="AU271" s="195" t="s">
        <v>91</v>
      </c>
      <c r="AV271" s="15" t="s">
        <v>83</v>
      </c>
      <c r="AW271" s="15" t="s">
        <v>30</v>
      </c>
      <c r="AX271" s="15" t="s">
        <v>75</v>
      </c>
      <c r="AY271" s="195" t="s">
        <v>203</v>
      </c>
    </row>
    <row r="272" spans="1:65" s="13" customFormat="1">
      <c r="B272" s="177"/>
      <c r="D272" s="178" t="s">
        <v>548</v>
      </c>
      <c r="E272" s="179" t="s">
        <v>1</v>
      </c>
      <c r="F272" s="180" t="s">
        <v>3170</v>
      </c>
      <c r="H272" s="181">
        <v>1</v>
      </c>
      <c r="I272" s="182"/>
      <c r="L272" s="177"/>
      <c r="M272" s="183"/>
      <c r="N272" s="184"/>
      <c r="O272" s="184"/>
      <c r="P272" s="184"/>
      <c r="Q272" s="184"/>
      <c r="R272" s="184"/>
      <c r="S272" s="184"/>
      <c r="T272" s="185"/>
      <c r="AT272" s="179" t="s">
        <v>548</v>
      </c>
      <c r="AU272" s="179" t="s">
        <v>91</v>
      </c>
      <c r="AV272" s="13" t="s">
        <v>91</v>
      </c>
      <c r="AW272" s="13" t="s">
        <v>30</v>
      </c>
      <c r="AX272" s="13" t="s">
        <v>75</v>
      </c>
      <c r="AY272" s="179" t="s">
        <v>203</v>
      </c>
    </row>
    <row r="273" spans="1:51" s="16" customFormat="1">
      <c r="B273" s="201"/>
      <c r="D273" s="178" t="s">
        <v>548</v>
      </c>
      <c r="E273" s="202" t="s">
        <v>1</v>
      </c>
      <c r="F273" s="203" t="s">
        <v>576</v>
      </c>
      <c r="H273" s="204">
        <v>1</v>
      </c>
      <c r="I273" s="205"/>
      <c r="L273" s="201"/>
      <c r="M273" s="206"/>
      <c r="N273" s="207"/>
      <c r="O273" s="207"/>
      <c r="P273" s="207"/>
      <c r="Q273" s="207"/>
      <c r="R273" s="207"/>
      <c r="S273" s="207"/>
      <c r="T273" s="208"/>
      <c r="AT273" s="202" t="s">
        <v>548</v>
      </c>
      <c r="AU273" s="202" t="s">
        <v>91</v>
      </c>
      <c r="AV273" s="16" t="s">
        <v>215</v>
      </c>
      <c r="AW273" s="16" t="s">
        <v>30</v>
      </c>
      <c r="AX273" s="16" t="s">
        <v>75</v>
      </c>
      <c r="AY273" s="202" t="s">
        <v>203</v>
      </c>
    </row>
    <row r="274" spans="1:51" s="14" customFormat="1">
      <c r="B274" s="186"/>
      <c r="D274" s="178" t="s">
        <v>548</v>
      </c>
      <c r="E274" s="187" t="s">
        <v>1</v>
      </c>
      <c r="F274" s="188" t="s">
        <v>3183</v>
      </c>
      <c r="H274" s="189">
        <v>1</v>
      </c>
      <c r="I274" s="190"/>
      <c r="L274" s="186"/>
      <c r="M274" s="223"/>
      <c r="N274" s="224"/>
      <c r="O274" s="224"/>
      <c r="P274" s="224"/>
      <c r="Q274" s="224"/>
      <c r="R274" s="224"/>
      <c r="S274" s="224"/>
      <c r="T274" s="225"/>
      <c r="AT274" s="187" t="s">
        <v>548</v>
      </c>
      <c r="AU274" s="187" t="s">
        <v>91</v>
      </c>
      <c r="AV274" s="14" t="s">
        <v>208</v>
      </c>
      <c r="AW274" s="14" t="s">
        <v>30</v>
      </c>
      <c r="AX274" s="14" t="s">
        <v>83</v>
      </c>
      <c r="AY274" s="187" t="s">
        <v>203</v>
      </c>
    </row>
    <row r="275" spans="1:51" s="2" customFormat="1" ht="6.95" customHeight="1">
      <c r="A275" s="33"/>
      <c r="B275" s="51"/>
      <c r="C275" s="52"/>
      <c r="D275" s="52"/>
      <c r="E275" s="52"/>
      <c r="F275" s="52"/>
      <c r="G275" s="52"/>
      <c r="H275" s="52"/>
      <c r="I275" s="52"/>
      <c r="J275" s="52"/>
      <c r="K275" s="52"/>
      <c r="L275" s="34"/>
      <c r="M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</sheetData>
  <autoFilter ref="C128:K274" xr:uid="{00000000-0009-0000-0000-00000C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85"/>
  <sheetViews>
    <sheetView showGridLines="0" topLeftCell="A173" workbookViewId="0">
      <selection activeCell="F174" sqref="F17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131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8" t="s">
        <v>3184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3185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ROUND(J125,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ROUND((SUM(BE125:BE184)),  2)</f>
        <v>0</v>
      </c>
      <c r="G33" s="109"/>
      <c r="H33" s="109"/>
      <c r="I33" s="110">
        <v>0.2</v>
      </c>
      <c r="J33" s="108">
        <f>ROUND(((SUM(BE125:BE184))*I33),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ROUND((SUM(BF125:BF184)),  2)</f>
        <v>0</v>
      </c>
      <c r="G34" s="109"/>
      <c r="H34" s="109"/>
      <c r="I34" s="110">
        <v>0.2</v>
      </c>
      <c r="J34" s="108">
        <f>ROUND(((SUM(BF125:BF184))*I34),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ROUND((SUM(BG125:BG184)),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ROUND((SUM(BH125:BH184)),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ROUND((SUM(BI125:BI184)),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8" t="str">
        <f>E9</f>
        <v xml:space="preserve">SO10 - SO10 DAŽĎOVÁ KANALIZÁCIA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 Švec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J125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535</v>
      </c>
      <c r="E97" s="126"/>
      <c r="F97" s="126"/>
      <c r="G97" s="126"/>
      <c r="H97" s="126"/>
      <c r="I97" s="126"/>
      <c r="J97" s="127">
        <f>J126</f>
        <v>0</v>
      </c>
      <c r="L97" s="124"/>
    </row>
    <row r="98" spans="1:31" s="10" customFormat="1" ht="19.899999999999999" customHeight="1">
      <c r="B98" s="128"/>
      <c r="D98" s="129" t="s">
        <v>3186</v>
      </c>
      <c r="E98" s="130"/>
      <c r="F98" s="130"/>
      <c r="G98" s="130"/>
      <c r="H98" s="130"/>
      <c r="I98" s="130"/>
      <c r="J98" s="131">
        <f>J127</f>
        <v>0</v>
      </c>
      <c r="L98" s="128"/>
    </row>
    <row r="99" spans="1:31" s="10" customFormat="1" ht="19.899999999999999" customHeight="1">
      <c r="B99" s="128"/>
      <c r="D99" s="129" t="s">
        <v>769</v>
      </c>
      <c r="E99" s="130"/>
      <c r="F99" s="130"/>
      <c r="G99" s="130"/>
      <c r="H99" s="130"/>
      <c r="I99" s="130"/>
      <c r="J99" s="131">
        <f>J140</f>
        <v>0</v>
      </c>
      <c r="L99" s="128"/>
    </row>
    <row r="100" spans="1:31" s="10" customFormat="1" ht="19.899999999999999" customHeight="1">
      <c r="B100" s="128"/>
      <c r="D100" s="129" t="s">
        <v>786</v>
      </c>
      <c r="E100" s="130"/>
      <c r="F100" s="130"/>
      <c r="G100" s="130"/>
      <c r="H100" s="130"/>
      <c r="I100" s="130"/>
      <c r="J100" s="131">
        <f>J148</f>
        <v>0</v>
      </c>
      <c r="L100" s="128"/>
    </row>
    <row r="101" spans="1:31" s="10" customFormat="1" ht="19.899999999999999" customHeight="1">
      <c r="B101" s="128"/>
      <c r="D101" s="129" t="s">
        <v>538</v>
      </c>
      <c r="E101" s="130"/>
      <c r="F101" s="130"/>
      <c r="G101" s="130"/>
      <c r="H101" s="130"/>
      <c r="I101" s="130"/>
      <c r="J101" s="131">
        <f>J165</f>
        <v>0</v>
      </c>
      <c r="L101" s="128"/>
    </row>
    <row r="102" spans="1:31" s="10" customFormat="1" ht="19.899999999999999" customHeight="1">
      <c r="B102" s="128"/>
      <c r="D102" s="129" t="s">
        <v>539</v>
      </c>
      <c r="E102" s="130"/>
      <c r="F102" s="130"/>
      <c r="G102" s="130"/>
      <c r="H102" s="130"/>
      <c r="I102" s="130"/>
      <c r="J102" s="131">
        <f>J167</f>
        <v>0</v>
      </c>
      <c r="L102" s="128"/>
    </row>
    <row r="103" spans="1:31" s="10" customFormat="1" ht="19.899999999999999" customHeight="1">
      <c r="B103" s="128"/>
      <c r="D103" s="129" t="s">
        <v>789</v>
      </c>
      <c r="E103" s="130"/>
      <c r="F103" s="130"/>
      <c r="G103" s="130"/>
      <c r="H103" s="130"/>
      <c r="I103" s="130"/>
      <c r="J103" s="131">
        <f>J173</f>
        <v>0</v>
      </c>
      <c r="L103" s="128"/>
    </row>
    <row r="104" spans="1:31" s="9" customFormat="1" ht="24.95" customHeight="1">
      <c r="B104" s="124"/>
      <c r="D104" s="125" t="s">
        <v>790</v>
      </c>
      <c r="E104" s="126"/>
      <c r="F104" s="126"/>
      <c r="G104" s="126"/>
      <c r="H104" s="126"/>
      <c r="I104" s="126"/>
      <c r="J104" s="127">
        <f>J175</f>
        <v>0</v>
      </c>
      <c r="L104" s="124"/>
    </row>
    <row r="105" spans="1:31" s="10" customFormat="1" ht="19.899999999999999" customHeight="1">
      <c r="B105" s="128"/>
      <c r="D105" s="129" t="s">
        <v>3187</v>
      </c>
      <c r="E105" s="130"/>
      <c r="F105" s="130"/>
      <c r="G105" s="130"/>
      <c r="H105" s="130"/>
      <c r="I105" s="130"/>
      <c r="J105" s="131">
        <f>J176</f>
        <v>0</v>
      </c>
      <c r="L105" s="128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189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78" t="str">
        <f>E7</f>
        <v>OBNOVA NÁMESTIA SNP 31.3.2022</v>
      </c>
      <c r="F115" s="279"/>
      <c r="G115" s="279"/>
      <c r="H115" s="279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166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8" t="str">
        <f>E9</f>
        <v xml:space="preserve">SO10 - SO10 DAŽĎOVÁ KANALIZÁCIA </v>
      </c>
      <c r="F117" s="277"/>
      <c r="G117" s="277"/>
      <c r="H117" s="277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Námestie SNP, Trnava</v>
      </c>
      <c r="G119" s="33"/>
      <c r="H119" s="33"/>
      <c r="I119" s="28" t="s">
        <v>20</v>
      </c>
      <c r="J119" s="59" t="str">
        <f>IF(J12="","",J12)</f>
        <v>31. 3. 2022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15" customHeight="1">
      <c r="A121" s="33"/>
      <c r="B121" s="34"/>
      <c r="C121" s="28" t="s">
        <v>22</v>
      </c>
      <c r="D121" s="33"/>
      <c r="E121" s="33"/>
      <c r="F121" s="26" t="str">
        <f>E15</f>
        <v>MESTO TRNAVA, Hlavná č.1,91771 TRNAVA</v>
      </c>
      <c r="G121" s="33"/>
      <c r="H121" s="33"/>
      <c r="I121" s="28" t="s">
        <v>28</v>
      </c>
      <c r="J121" s="31" t="str">
        <f>E21</f>
        <v>ATELIER DV, s.r.o.Ing.Arch.P.ĎURKO a kol.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31</v>
      </c>
      <c r="J122" s="31" t="str">
        <f>E24</f>
        <v>Ing. Švec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32"/>
      <c r="B124" s="133"/>
      <c r="C124" s="134" t="s">
        <v>190</v>
      </c>
      <c r="D124" s="135" t="s">
        <v>60</v>
      </c>
      <c r="E124" s="135" t="s">
        <v>56</v>
      </c>
      <c r="F124" s="135" t="s">
        <v>57</v>
      </c>
      <c r="G124" s="135" t="s">
        <v>191</v>
      </c>
      <c r="H124" s="135" t="s">
        <v>192</v>
      </c>
      <c r="I124" s="135" t="s">
        <v>193</v>
      </c>
      <c r="J124" s="136" t="s">
        <v>171</v>
      </c>
      <c r="K124" s="137" t="s">
        <v>194</v>
      </c>
      <c r="L124" s="138"/>
      <c r="M124" s="66" t="s">
        <v>1</v>
      </c>
      <c r="N124" s="67" t="s">
        <v>39</v>
      </c>
      <c r="O124" s="67" t="s">
        <v>195</v>
      </c>
      <c r="P124" s="67" t="s">
        <v>196</v>
      </c>
      <c r="Q124" s="67" t="s">
        <v>197</v>
      </c>
      <c r="R124" s="67" t="s">
        <v>198</v>
      </c>
      <c r="S124" s="67" t="s">
        <v>199</v>
      </c>
      <c r="T124" s="68" t="s">
        <v>200</v>
      </c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</row>
    <row r="125" spans="1:65" s="2" customFormat="1" ht="22.9" customHeight="1">
      <c r="A125" s="33"/>
      <c r="B125" s="34"/>
      <c r="C125" s="73" t="s">
        <v>172</v>
      </c>
      <c r="D125" s="33"/>
      <c r="E125" s="33"/>
      <c r="F125" s="33"/>
      <c r="G125" s="33"/>
      <c r="H125" s="33"/>
      <c r="I125" s="33"/>
      <c r="J125" s="139">
        <f>BK125</f>
        <v>0</v>
      </c>
      <c r="K125" s="33"/>
      <c r="L125" s="34"/>
      <c r="M125" s="69"/>
      <c r="N125" s="60"/>
      <c r="O125" s="70"/>
      <c r="P125" s="140">
        <f>P126+P175</f>
        <v>0</v>
      </c>
      <c r="Q125" s="70"/>
      <c r="R125" s="140">
        <f>R126+R175</f>
        <v>1250.1175499999999</v>
      </c>
      <c r="S125" s="70"/>
      <c r="T125" s="141">
        <f>T126+T175</f>
        <v>12.539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173</v>
      </c>
      <c r="BK125" s="142">
        <f>BK126+BK175</f>
        <v>0</v>
      </c>
    </row>
    <row r="126" spans="1:65" s="12" customFormat="1" ht="25.9" customHeight="1">
      <c r="B126" s="143"/>
      <c r="D126" s="144" t="s">
        <v>74</v>
      </c>
      <c r="E126" s="145" t="s">
        <v>541</v>
      </c>
      <c r="F126" s="145" t="s">
        <v>542</v>
      </c>
      <c r="I126" s="146"/>
      <c r="J126" s="147">
        <f>BK126</f>
        <v>0</v>
      </c>
      <c r="L126" s="143"/>
      <c r="M126" s="148"/>
      <c r="N126" s="149"/>
      <c r="O126" s="149"/>
      <c r="P126" s="150">
        <f>P127+P140+P148+P165+P167+P173</f>
        <v>0</v>
      </c>
      <c r="Q126" s="149"/>
      <c r="R126" s="150">
        <f>R127+R140+R148+R165+R167+R173</f>
        <v>1248.85285</v>
      </c>
      <c r="S126" s="149"/>
      <c r="T126" s="151">
        <f>T127+T140+T148+T165+T167+T173</f>
        <v>11.34</v>
      </c>
      <c r="AR126" s="144" t="s">
        <v>83</v>
      </c>
      <c r="AT126" s="152" t="s">
        <v>74</v>
      </c>
      <c r="AU126" s="152" t="s">
        <v>75</v>
      </c>
      <c r="AY126" s="144" t="s">
        <v>203</v>
      </c>
      <c r="BK126" s="153">
        <f>BK127+BK140+BK148+BK165+BK167+BK173</f>
        <v>0</v>
      </c>
    </row>
    <row r="127" spans="1:65" s="12" customFormat="1" ht="22.9" customHeight="1">
      <c r="B127" s="143"/>
      <c r="D127" s="144" t="s">
        <v>74</v>
      </c>
      <c r="E127" s="169" t="s">
        <v>83</v>
      </c>
      <c r="F127" s="169" t="s">
        <v>3188</v>
      </c>
      <c r="I127" s="146"/>
      <c r="J127" s="170">
        <f>BK127</f>
        <v>0</v>
      </c>
      <c r="L127" s="143"/>
      <c r="M127" s="148"/>
      <c r="N127" s="149"/>
      <c r="O127" s="149"/>
      <c r="P127" s="150">
        <f>SUM(P128:P139)</f>
        <v>0</v>
      </c>
      <c r="Q127" s="149"/>
      <c r="R127" s="150">
        <f>SUM(R128:R139)</f>
        <v>990.10230000000001</v>
      </c>
      <c r="S127" s="149"/>
      <c r="T127" s="151">
        <f>SUM(T128:T139)</f>
        <v>0</v>
      </c>
      <c r="AR127" s="144" t="s">
        <v>83</v>
      </c>
      <c r="AT127" s="152" t="s">
        <v>74</v>
      </c>
      <c r="AU127" s="152" t="s">
        <v>83</v>
      </c>
      <c r="AY127" s="144" t="s">
        <v>203</v>
      </c>
      <c r="BK127" s="153">
        <f>SUM(BK128:BK139)</f>
        <v>0</v>
      </c>
    </row>
    <row r="128" spans="1:65" s="2" customFormat="1" ht="21.75" customHeight="1">
      <c r="A128" s="33"/>
      <c r="B128" s="154"/>
      <c r="C128" s="155" t="s">
        <v>83</v>
      </c>
      <c r="D128" s="155" t="s">
        <v>204</v>
      </c>
      <c r="E128" s="156" t="s">
        <v>3189</v>
      </c>
      <c r="F128" s="157" t="s">
        <v>3190</v>
      </c>
      <c r="G128" s="158" t="s">
        <v>213</v>
      </c>
      <c r="H128" s="159">
        <v>825</v>
      </c>
      <c r="I128" s="160"/>
      <c r="J128" s="161">
        <f t="shared" ref="J128:J139" si="0">ROUND(I128*H128,2)</f>
        <v>0</v>
      </c>
      <c r="K128" s="162"/>
      <c r="L128" s="34"/>
      <c r="M128" s="163" t="s">
        <v>1</v>
      </c>
      <c r="N128" s="164" t="s">
        <v>41</v>
      </c>
      <c r="O128" s="62"/>
      <c r="P128" s="165">
        <f t="shared" ref="P128:P139" si="1">O128*H128</f>
        <v>0</v>
      </c>
      <c r="Q128" s="165">
        <v>0</v>
      </c>
      <c r="R128" s="165">
        <f t="shared" ref="R128:R139" si="2">Q128*H128</f>
        <v>0</v>
      </c>
      <c r="S128" s="165">
        <v>0</v>
      </c>
      <c r="T128" s="166">
        <f t="shared" ref="T128:T139" si="3"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208</v>
      </c>
      <c r="AT128" s="167" t="s">
        <v>204</v>
      </c>
      <c r="AU128" s="167" t="s">
        <v>91</v>
      </c>
      <c r="AY128" s="18" t="s">
        <v>203</v>
      </c>
      <c r="BE128" s="168">
        <f t="shared" ref="BE128:BE139" si="4">IF(N128="základná",J128,0)</f>
        <v>0</v>
      </c>
      <c r="BF128" s="168">
        <f t="shared" ref="BF128:BF139" si="5">IF(N128="znížená",J128,0)</f>
        <v>0</v>
      </c>
      <c r="BG128" s="168">
        <f t="shared" ref="BG128:BG139" si="6">IF(N128="zákl. prenesená",J128,0)</f>
        <v>0</v>
      </c>
      <c r="BH128" s="168">
        <f t="shared" ref="BH128:BH139" si="7">IF(N128="zníž. prenesená",J128,0)</f>
        <v>0</v>
      </c>
      <c r="BI128" s="168">
        <f t="shared" ref="BI128:BI139" si="8">IF(N128="nulová",J128,0)</f>
        <v>0</v>
      </c>
      <c r="BJ128" s="18" t="s">
        <v>91</v>
      </c>
      <c r="BK128" s="168">
        <f t="shared" ref="BK128:BK139" si="9">ROUND(I128*H128,2)</f>
        <v>0</v>
      </c>
      <c r="BL128" s="18" t="s">
        <v>208</v>
      </c>
      <c r="BM128" s="167" t="s">
        <v>3191</v>
      </c>
    </row>
    <row r="129" spans="1:65" s="2" customFormat="1" ht="21.75" customHeight="1">
      <c r="A129" s="33"/>
      <c r="B129" s="154"/>
      <c r="C129" s="155" t="s">
        <v>91</v>
      </c>
      <c r="D129" s="155" t="s">
        <v>204</v>
      </c>
      <c r="E129" s="156" t="s">
        <v>3192</v>
      </c>
      <c r="F129" s="157" t="s">
        <v>3193</v>
      </c>
      <c r="G129" s="158" t="s">
        <v>213</v>
      </c>
      <c r="H129" s="159">
        <v>825</v>
      </c>
      <c r="I129" s="160"/>
      <c r="J129" s="161">
        <f t="shared" si="0"/>
        <v>0</v>
      </c>
      <c r="K129" s="162"/>
      <c r="L129" s="34"/>
      <c r="M129" s="163" t="s">
        <v>1</v>
      </c>
      <c r="N129" s="164" t="s">
        <v>41</v>
      </c>
      <c r="O129" s="62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208</v>
      </c>
      <c r="AT129" s="167" t="s">
        <v>204</v>
      </c>
      <c r="AU129" s="167" t="s">
        <v>91</v>
      </c>
      <c r="AY129" s="18" t="s">
        <v>203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91</v>
      </c>
      <c r="BK129" s="168">
        <f t="shared" si="9"/>
        <v>0</v>
      </c>
      <c r="BL129" s="18" t="s">
        <v>208</v>
      </c>
      <c r="BM129" s="167" t="s">
        <v>3194</v>
      </c>
    </row>
    <row r="130" spans="1:65" s="2" customFormat="1" ht="24.2" customHeight="1">
      <c r="A130" s="33"/>
      <c r="B130" s="154"/>
      <c r="C130" s="155" t="s">
        <v>215</v>
      </c>
      <c r="D130" s="155" t="s">
        <v>204</v>
      </c>
      <c r="E130" s="156" t="s">
        <v>3195</v>
      </c>
      <c r="F130" s="157" t="s">
        <v>3196</v>
      </c>
      <c r="G130" s="158" t="s">
        <v>221</v>
      </c>
      <c r="H130" s="159">
        <v>165</v>
      </c>
      <c r="I130" s="160"/>
      <c r="J130" s="161">
        <f t="shared" si="0"/>
        <v>0</v>
      </c>
      <c r="K130" s="162"/>
      <c r="L130" s="34"/>
      <c r="M130" s="163" t="s">
        <v>1</v>
      </c>
      <c r="N130" s="164" t="s">
        <v>41</v>
      </c>
      <c r="O130" s="62"/>
      <c r="P130" s="165">
        <f t="shared" si="1"/>
        <v>0</v>
      </c>
      <c r="Q130" s="165">
        <v>6.2E-4</v>
      </c>
      <c r="R130" s="165">
        <f t="shared" si="2"/>
        <v>0.1023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208</v>
      </c>
      <c r="AT130" s="167" t="s">
        <v>204</v>
      </c>
      <c r="AU130" s="167" t="s">
        <v>91</v>
      </c>
      <c r="AY130" s="18" t="s">
        <v>203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91</v>
      </c>
      <c r="BK130" s="168">
        <f t="shared" si="9"/>
        <v>0</v>
      </c>
      <c r="BL130" s="18" t="s">
        <v>208</v>
      </c>
      <c r="BM130" s="167" t="s">
        <v>3197</v>
      </c>
    </row>
    <row r="131" spans="1:65" s="2" customFormat="1" ht="24.2" customHeight="1">
      <c r="A131" s="33"/>
      <c r="B131" s="154"/>
      <c r="C131" s="155" t="s">
        <v>208</v>
      </c>
      <c r="D131" s="155" t="s">
        <v>204</v>
      </c>
      <c r="E131" s="156" t="s">
        <v>3198</v>
      </c>
      <c r="F131" s="157" t="s">
        <v>3199</v>
      </c>
      <c r="G131" s="158" t="s">
        <v>221</v>
      </c>
      <c r="H131" s="159">
        <v>165</v>
      </c>
      <c r="I131" s="160"/>
      <c r="J131" s="161">
        <f t="shared" si="0"/>
        <v>0</v>
      </c>
      <c r="K131" s="162"/>
      <c r="L131" s="34"/>
      <c r="M131" s="163" t="s">
        <v>1</v>
      </c>
      <c r="N131" s="164" t="s">
        <v>41</v>
      </c>
      <c r="O131" s="62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208</v>
      </c>
      <c r="AT131" s="167" t="s">
        <v>204</v>
      </c>
      <c r="AU131" s="167" t="s">
        <v>91</v>
      </c>
      <c r="AY131" s="18" t="s">
        <v>203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91</v>
      </c>
      <c r="BK131" s="168">
        <f t="shared" si="9"/>
        <v>0</v>
      </c>
      <c r="BL131" s="18" t="s">
        <v>208</v>
      </c>
      <c r="BM131" s="167" t="s">
        <v>3200</v>
      </c>
    </row>
    <row r="132" spans="1:65" s="2" customFormat="1" ht="24.2" customHeight="1">
      <c r="A132" s="33"/>
      <c r="B132" s="154"/>
      <c r="C132" s="155" t="s">
        <v>223</v>
      </c>
      <c r="D132" s="155" t="s">
        <v>204</v>
      </c>
      <c r="E132" s="156" t="s">
        <v>3201</v>
      </c>
      <c r="F132" s="157" t="s">
        <v>3202</v>
      </c>
      <c r="G132" s="158" t="s">
        <v>213</v>
      </c>
      <c r="H132" s="159">
        <v>825</v>
      </c>
      <c r="I132" s="160"/>
      <c r="J132" s="161">
        <f t="shared" si="0"/>
        <v>0</v>
      </c>
      <c r="K132" s="162"/>
      <c r="L132" s="34"/>
      <c r="M132" s="163" t="s">
        <v>1</v>
      </c>
      <c r="N132" s="164" t="s">
        <v>41</v>
      </c>
      <c r="O132" s="62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208</v>
      </c>
      <c r="BM132" s="167" t="s">
        <v>3203</v>
      </c>
    </row>
    <row r="133" spans="1:65" s="2" customFormat="1" ht="16.5" customHeight="1">
      <c r="A133" s="33"/>
      <c r="B133" s="154"/>
      <c r="C133" s="155" t="s">
        <v>227</v>
      </c>
      <c r="D133" s="155" t="s">
        <v>204</v>
      </c>
      <c r="E133" s="156" t="s">
        <v>1710</v>
      </c>
      <c r="F133" s="157" t="s">
        <v>3204</v>
      </c>
      <c r="G133" s="158" t="s">
        <v>213</v>
      </c>
      <c r="H133" s="159">
        <v>825</v>
      </c>
      <c r="I133" s="160"/>
      <c r="J133" s="161">
        <f t="shared" si="0"/>
        <v>0</v>
      </c>
      <c r="K133" s="162"/>
      <c r="L133" s="34"/>
      <c r="M133" s="163" t="s">
        <v>1</v>
      </c>
      <c r="N133" s="164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208</v>
      </c>
      <c r="AT133" s="167" t="s">
        <v>204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208</v>
      </c>
      <c r="BM133" s="167" t="s">
        <v>3205</v>
      </c>
    </row>
    <row r="134" spans="1:65" s="2" customFormat="1" ht="24.2" customHeight="1">
      <c r="A134" s="33"/>
      <c r="B134" s="154"/>
      <c r="C134" s="155" t="s">
        <v>231</v>
      </c>
      <c r="D134" s="155" t="s">
        <v>204</v>
      </c>
      <c r="E134" s="156" t="s">
        <v>3206</v>
      </c>
      <c r="F134" s="157" t="s">
        <v>3207</v>
      </c>
      <c r="G134" s="158" t="s">
        <v>213</v>
      </c>
      <c r="H134" s="159">
        <v>825</v>
      </c>
      <c r="I134" s="160"/>
      <c r="J134" s="161">
        <f t="shared" si="0"/>
        <v>0</v>
      </c>
      <c r="K134" s="162"/>
      <c r="L134" s="34"/>
      <c r="M134" s="163" t="s">
        <v>1</v>
      </c>
      <c r="N134" s="164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208</v>
      </c>
      <c r="AT134" s="167" t="s">
        <v>204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208</v>
      </c>
      <c r="BM134" s="167" t="s">
        <v>3208</v>
      </c>
    </row>
    <row r="135" spans="1:65" s="2" customFormat="1" ht="24.2" customHeight="1">
      <c r="A135" s="33"/>
      <c r="B135" s="154"/>
      <c r="C135" s="155" t="s">
        <v>234</v>
      </c>
      <c r="D135" s="155" t="s">
        <v>204</v>
      </c>
      <c r="E135" s="156" t="s">
        <v>3209</v>
      </c>
      <c r="F135" s="157" t="s">
        <v>4245</v>
      </c>
      <c r="G135" s="158" t="s">
        <v>249</v>
      </c>
      <c r="H135" s="159">
        <v>1360</v>
      </c>
      <c r="I135" s="160"/>
      <c r="J135" s="161">
        <f t="shared" si="0"/>
        <v>0</v>
      </c>
      <c r="K135" s="162"/>
      <c r="L135" s="34"/>
      <c r="M135" s="163" t="s">
        <v>1</v>
      </c>
      <c r="N135" s="164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208</v>
      </c>
      <c r="BM135" s="167" t="s">
        <v>3210</v>
      </c>
    </row>
    <row r="136" spans="1:65" s="2" customFormat="1" ht="24.2" customHeight="1">
      <c r="A136" s="33"/>
      <c r="B136" s="154"/>
      <c r="C136" s="155" t="s">
        <v>238</v>
      </c>
      <c r="D136" s="155" t="s">
        <v>204</v>
      </c>
      <c r="E136" s="156" t="s">
        <v>3211</v>
      </c>
      <c r="F136" s="157" t="s">
        <v>3212</v>
      </c>
      <c r="G136" s="158" t="s">
        <v>213</v>
      </c>
      <c r="H136" s="159">
        <v>680</v>
      </c>
      <c r="I136" s="160"/>
      <c r="J136" s="161">
        <f t="shared" si="0"/>
        <v>0</v>
      </c>
      <c r="K136" s="162"/>
      <c r="L136" s="34"/>
      <c r="M136" s="163" t="s">
        <v>1</v>
      </c>
      <c r="N136" s="164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208</v>
      </c>
      <c r="BM136" s="167" t="s">
        <v>3213</v>
      </c>
    </row>
    <row r="137" spans="1:65" s="2" customFormat="1" ht="16.5" customHeight="1">
      <c r="A137" s="33"/>
      <c r="B137" s="154"/>
      <c r="C137" s="212" t="s">
        <v>214</v>
      </c>
      <c r="D137" s="212" t="s">
        <v>836</v>
      </c>
      <c r="E137" s="213" t="s">
        <v>3214</v>
      </c>
      <c r="F137" s="214" t="s">
        <v>3215</v>
      </c>
      <c r="G137" s="215" t="s">
        <v>249</v>
      </c>
      <c r="H137" s="216">
        <v>990</v>
      </c>
      <c r="I137" s="217"/>
      <c r="J137" s="218">
        <f t="shared" si="0"/>
        <v>0</v>
      </c>
      <c r="K137" s="219"/>
      <c r="L137" s="220"/>
      <c r="M137" s="221" t="s">
        <v>1</v>
      </c>
      <c r="N137" s="222" t="s">
        <v>41</v>
      </c>
      <c r="O137" s="62"/>
      <c r="P137" s="165">
        <f t="shared" si="1"/>
        <v>0</v>
      </c>
      <c r="Q137" s="165">
        <v>1</v>
      </c>
      <c r="R137" s="165">
        <f t="shared" si="2"/>
        <v>990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234</v>
      </c>
      <c r="AT137" s="167" t="s">
        <v>836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208</v>
      </c>
      <c r="BM137" s="167" t="s">
        <v>3216</v>
      </c>
    </row>
    <row r="138" spans="1:65" s="2" customFormat="1" ht="16.5" customHeight="1">
      <c r="A138" s="33"/>
      <c r="B138" s="154"/>
      <c r="C138" s="155" t="s">
        <v>246</v>
      </c>
      <c r="D138" s="155" t="s">
        <v>204</v>
      </c>
      <c r="E138" s="156" t="s">
        <v>3217</v>
      </c>
      <c r="F138" s="157" t="s">
        <v>3218</v>
      </c>
      <c r="G138" s="158" t="s">
        <v>213</v>
      </c>
      <c r="H138" s="159">
        <v>145</v>
      </c>
      <c r="I138" s="160"/>
      <c r="J138" s="161">
        <f t="shared" si="0"/>
        <v>0</v>
      </c>
      <c r="K138" s="162"/>
      <c r="L138" s="34"/>
      <c r="M138" s="163" t="s">
        <v>1</v>
      </c>
      <c r="N138" s="164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208</v>
      </c>
      <c r="AT138" s="167" t="s">
        <v>204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208</v>
      </c>
      <c r="BM138" s="167" t="s">
        <v>3219</v>
      </c>
    </row>
    <row r="139" spans="1:65" s="2" customFormat="1" ht="16.5" customHeight="1">
      <c r="A139" s="33"/>
      <c r="B139" s="154"/>
      <c r="C139" s="155" t="s">
        <v>218</v>
      </c>
      <c r="D139" s="155" t="s">
        <v>204</v>
      </c>
      <c r="E139" s="156" t="s">
        <v>3220</v>
      </c>
      <c r="F139" s="157" t="s">
        <v>3221</v>
      </c>
      <c r="G139" s="158" t="s">
        <v>213</v>
      </c>
      <c r="H139" s="159">
        <v>79</v>
      </c>
      <c r="I139" s="160"/>
      <c r="J139" s="161">
        <f t="shared" si="0"/>
        <v>0</v>
      </c>
      <c r="K139" s="162"/>
      <c r="L139" s="34"/>
      <c r="M139" s="163" t="s">
        <v>1</v>
      </c>
      <c r="N139" s="164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91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208</v>
      </c>
      <c r="BM139" s="167" t="s">
        <v>3222</v>
      </c>
    </row>
    <row r="140" spans="1:65" s="12" customFormat="1" ht="22.9" customHeight="1">
      <c r="B140" s="143"/>
      <c r="D140" s="144" t="s">
        <v>74</v>
      </c>
      <c r="E140" s="169" t="s">
        <v>208</v>
      </c>
      <c r="F140" s="169" t="s">
        <v>846</v>
      </c>
      <c r="I140" s="146"/>
      <c r="J140" s="170">
        <f>BK140</f>
        <v>0</v>
      </c>
      <c r="L140" s="143"/>
      <c r="M140" s="148"/>
      <c r="N140" s="149"/>
      <c r="O140" s="149"/>
      <c r="P140" s="150">
        <f>SUM(P141:P147)</f>
        <v>0</v>
      </c>
      <c r="Q140" s="149"/>
      <c r="R140" s="150">
        <f>SUM(R141:R147)</f>
        <v>255.90582000000001</v>
      </c>
      <c r="S140" s="149"/>
      <c r="T140" s="151">
        <f>SUM(T141:T147)</f>
        <v>0</v>
      </c>
      <c r="AR140" s="144" t="s">
        <v>83</v>
      </c>
      <c r="AT140" s="152" t="s">
        <v>74</v>
      </c>
      <c r="AU140" s="152" t="s">
        <v>83</v>
      </c>
      <c r="AY140" s="144" t="s">
        <v>203</v>
      </c>
      <c r="BK140" s="153">
        <f>SUM(BK141:BK147)</f>
        <v>0</v>
      </c>
    </row>
    <row r="141" spans="1:65" s="2" customFormat="1" ht="24.2" customHeight="1">
      <c r="A141" s="33"/>
      <c r="B141" s="154"/>
      <c r="C141" s="155" t="s">
        <v>253</v>
      </c>
      <c r="D141" s="155" t="s">
        <v>204</v>
      </c>
      <c r="E141" s="156" t="s">
        <v>3223</v>
      </c>
      <c r="F141" s="157" t="s">
        <v>3224</v>
      </c>
      <c r="G141" s="158" t="s">
        <v>213</v>
      </c>
      <c r="H141" s="159">
        <v>145</v>
      </c>
      <c r="I141" s="160"/>
      <c r="J141" s="161">
        <f t="shared" ref="J141:J147" si="10">ROUND(I141*H141,2)</f>
        <v>0</v>
      </c>
      <c r="K141" s="162"/>
      <c r="L141" s="34"/>
      <c r="M141" s="163" t="s">
        <v>1</v>
      </c>
      <c r="N141" s="164" t="s">
        <v>41</v>
      </c>
      <c r="O141" s="62"/>
      <c r="P141" s="165">
        <f t="shared" ref="P141:P147" si="11">O141*H141</f>
        <v>0</v>
      </c>
      <c r="Q141" s="165">
        <v>1.7034</v>
      </c>
      <c r="R141" s="165">
        <f t="shared" ref="R141:R147" si="12">Q141*H141</f>
        <v>246.99299999999999</v>
      </c>
      <c r="S141" s="165">
        <v>0</v>
      </c>
      <c r="T141" s="166">
        <f t="shared" ref="T141:T147" si="1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208</v>
      </c>
      <c r="AT141" s="167" t="s">
        <v>204</v>
      </c>
      <c r="AU141" s="167" t="s">
        <v>91</v>
      </c>
      <c r="AY141" s="18" t="s">
        <v>203</v>
      </c>
      <c r="BE141" s="168">
        <f t="shared" ref="BE141:BE147" si="14">IF(N141="základná",J141,0)</f>
        <v>0</v>
      </c>
      <c r="BF141" s="168">
        <f t="shared" ref="BF141:BF147" si="15">IF(N141="znížená",J141,0)</f>
        <v>0</v>
      </c>
      <c r="BG141" s="168">
        <f t="shared" ref="BG141:BG147" si="16">IF(N141="zákl. prenesená",J141,0)</f>
        <v>0</v>
      </c>
      <c r="BH141" s="168">
        <f t="shared" ref="BH141:BH147" si="17">IF(N141="zníž. prenesená",J141,0)</f>
        <v>0</v>
      </c>
      <c r="BI141" s="168">
        <f t="shared" ref="BI141:BI147" si="18">IF(N141="nulová",J141,0)</f>
        <v>0</v>
      </c>
      <c r="BJ141" s="18" t="s">
        <v>91</v>
      </c>
      <c r="BK141" s="168">
        <f t="shared" ref="BK141:BK147" si="19">ROUND(I141*H141,2)</f>
        <v>0</v>
      </c>
      <c r="BL141" s="18" t="s">
        <v>208</v>
      </c>
      <c r="BM141" s="167" t="s">
        <v>3225</v>
      </c>
    </row>
    <row r="142" spans="1:65" s="2" customFormat="1" ht="24.2" customHeight="1">
      <c r="A142" s="33"/>
      <c r="B142" s="154"/>
      <c r="C142" s="155" t="s">
        <v>222</v>
      </c>
      <c r="D142" s="155" t="s">
        <v>204</v>
      </c>
      <c r="E142" s="156" t="s">
        <v>3226</v>
      </c>
      <c r="F142" s="157" t="s">
        <v>3227</v>
      </c>
      <c r="G142" s="158" t="s">
        <v>671</v>
      </c>
      <c r="H142" s="159">
        <v>3</v>
      </c>
      <c r="I142" s="160"/>
      <c r="J142" s="161">
        <f t="shared" si="10"/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si="11"/>
        <v>0</v>
      </c>
      <c r="Q142" s="165">
        <v>6.6E-3</v>
      </c>
      <c r="R142" s="165">
        <f t="shared" si="12"/>
        <v>1.9799999999999998E-2</v>
      </c>
      <c r="S142" s="165">
        <v>0</v>
      </c>
      <c r="T142" s="166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 t="shared" si="14"/>
        <v>0</v>
      </c>
      <c r="BF142" s="168">
        <f t="shared" si="15"/>
        <v>0</v>
      </c>
      <c r="BG142" s="168">
        <f t="shared" si="16"/>
        <v>0</v>
      </c>
      <c r="BH142" s="168">
        <f t="shared" si="17"/>
        <v>0</v>
      </c>
      <c r="BI142" s="168">
        <f t="shared" si="18"/>
        <v>0</v>
      </c>
      <c r="BJ142" s="18" t="s">
        <v>91</v>
      </c>
      <c r="BK142" s="168">
        <f t="shared" si="19"/>
        <v>0</v>
      </c>
      <c r="BL142" s="18" t="s">
        <v>208</v>
      </c>
      <c r="BM142" s="167" t="s">
        <v>3228</v>
      </c>
    </row>
    <row r="143" spans="1:65" s="2" customFormat="1" ht="24.2" customHeight="1">
      <c r="A143" s="33"/>
      <c r="B143" s="154"/>
      <c r="C143" s="155" t="s">
        <v>259</v>
      </c>
      <c r="D143" s="155" t="s">
        <v>204</v>
      </c>
      <c r="E143" s="156" t="s">
        <v>3229</v>
      </c>
      <c r="F143" s="157" t="s">
        <v>3230</v>
      </c>
      <c r="G143" s="158" t="s">
        <v>671</v>
      </c>
      <c r="H143" s="159">
        <v>10</v>
      </c>
      <c r="I143" s="160"/>
      <c r="J143" s="161">
        <f t="shared" si="1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1"/>
        <v>0</v>
      </c>
      <c r="Q143" s="165">
        <v>6.6E-3</v>
      </c>
      <c r="R143" s="165">
        <f t="shared" si="12"/>
        <v>6.6000000000000003E-2</v>
      </c>
      <c r="S143" s="165">
        <v>0</v>
      </c>
      <c r="T143" s="166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91</v>
      </c>
      <c r="AY143" s="18" t="s">
        <v>203</v>
      </c>
      <c r="BE143" s="168">
        <f t="shared" si="14"/>
        <v>0</v>
      </c>
      <c r="BF143" s="168">
        <f t="shared" si="15"/>
        <v>0</v>
      </c>
      <c r="BG143" s="168">
        <f t="shared" si="16"/>
        <v>0</v>
      </c>
      <c r="BH143" s="168">
        <f t="shared" si="17"/>
        <v>0</v>
      </c>
      <c r="BI143" s="168">
        <f t="shared" si="18"/>
        <v>0</v>
      </c>
      <c r="BJ143" s="18" t="s">
        <v>91</v>
      </c>
      <c r="BK143" s="168">
        <f t="shared" si="19"/>
        <v>0</v>
      </c>
      <c r="BL143" s="18" t="s">
        <v>208</v>
      </c>
      <c r="BM143" s="167" t="s">
        <v>3231</v>
      </c>
    </row>
    <row r="144" spans="1:65" s="2" customFormat="1" ht="33" customHeight="1">
      <c r="A144" s="33"/>
      <c r="B144" s="154"/>
      <c r="C144" s="155" t="s">
        <v>226</v>
      </c>
      <c r="D144" s="155" t="s">
        <v>204</v>
      </c>
      <c r="E144" s="156" t="s">
        <v>3232</v>
      </c>
      <c r="F144" s="157" t="s">
        <v>3233</v>
      </c>
      <c r="G144" s="158" t="s">
        <v>671</v>
      </c>
      <c r="H144" s="159">
        <v>12</v>
      </c>
      <c r="I144" s="160"/>
      <c r="J144" s="161">
        <f t="shared" si="1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1"/>
        <v>0</v>
      </c>
      <c r="Q144" s="165">
        <v>0.26046000000000002</v>
      </c>
      <c r="R144" s="165">
        <f t="shared" si="12"/>
        <v>3.1255200000000003</v>
      </c>
      <c r="S144" s="165">
        <v>0</v>
      </c>
      <c r="T144" s="16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 t="shared" si="14"/>
        <v>0</v>
      </c>
      <c r="BF144" s="168">
        <f t="shared" si="15"/>
        <v>0</v>
      </c>
      <c r="BG144" s="168">
        <f t="shared" si="16"/>
        <v>0</v>
      </c>
      <c r="BH144" s="168">
        <f t="shared" si="17"/>
        <v>0</v>
      </c>
      <c r="BI144" s="168">
        <f t="shared" si="18"/>
        <v>0</v>
      </c>
      <c r="BJ144" s="18" t="s">
        <v>91</v>
      </c>
      <c r="BK144" s="168">
        <f t="shared" si="19"/>
        <v>0</v>
      </c>
      <c r="BL144" s="18" t="s">
        <v>208</v>
      </c>
      <c r="BM144" s="167" t="s">
        <v>3234</v>
      </c>
    </row>
    <row r="145" spans="1:65" s="2" customFormat="1" ht="24.2" customHeight="1">
      <c r="A145" s="33"/>
      <c r="B145" s="154"/>
      <c r="C145" s="155" t="s">
        <v>268</v>
      </c>
      <c r="D145" s="155" t="s">
        <v>204</v>
      </c>
      <c r="E145" s="156" t="s">
        <v>3235</v>
      </c>
      <c r="F145" s="157" t="s">
        <v>3236</v>
      </c>
      <c r="G145" s="158" t="s">
        <v>671</v>
      </c>
      <c r="H145" s="159">
        <v>10</v>
      </c>
      <c r="I145" s="160"/>
      <c r="J145" s="161">
        <f t="shared" si="1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1"/>
        <v>0</v>
      </c>
      <c r="Q145" s="165">
        <v>0.20405999999999999</v>
      </c>
      <c r="R145" s="165">
        <f t="shared" si="12"/>
        <v>2.0406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91</v>
      </c>
      <c r="AY145" s="18" t="s">
        <v>203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91</v>
      </c>
      <c r="BK145" s="168">
        <f t="shared" si="19"/>
        <v>0</v>
      </c>
      <c r="BL145" s="18" t="s">
        <v>208</v>
      </c>
      <c r="BM145" s="167" t="s">
        <v>3237</v>
      </c>
    </row>
    <row r="146" spans="1:65" s="2" customFormat="1" ht="21.75" customHeight="1">
      <c r="A146" s="33"/>
      <c r="B146" s="154"/>
      <c r="C146" s="212" t="s">
        <v>230</v>
      </c>
      <c r="D146" s="212" t="s">
        <v>836</v>
      </c>
      <c r="E146" s="213" t="s">
        <v>3238</v>
      </c>
      <c r="F146" s="214" t="s">
        <v>3239</v>
      </c>
      <c r="G146" s="215" t="s">
        <v>671</v>
      </c>
      <c r="H146" s="216">
        <v>10</v>
      </c>
      <c r="I146" s="217"/>
      <c r="J146" s="218">
        <f t="shared" si="10"/>
        <v>0</v>
      </c>
      <c r="K146" s="219"/>
      <c r="L146" s="220"/>
      <c r="M146" s="221" t="s">
        <v>1</v>
      </c>
      <c r="N146" s="222" t="s">
        <v>41</v>
      </c>
      <c r="O146" s="62"/>
      <c r="P146" s="165">
        <f t="shared" si="11"/>
        <v>0</v>
      </c>
      <c r="Q146" s="165">
        <v>0.06</v>
      </c>
      <c r="R146" s="165">
        <f t="shared" si="12"/>
        <v>0.6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234</v>
      </c>
      <c r="AT146" s="167" t="s">
        <v>836</v>
      </c>
      <c r="AU146" s="167" t="s">
        <v>91</v>
      </c>
      <c r="AY146" s="18" t="s">
        <v>203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91</v>
      </c>
      <c r="BK146" s="168">
        <f t="shared" si="19"/>
        <v>0</v>
      </c>
      <c r="BL146" s="18" t="s">
        <v>208</v>
      </c>
      <c r="BM146" s="167" t="s">
        <v>3240</v>
      </c>
    </row>
    <row r="147" spans="1:65" s="2" customFormat="1" ht="24.2" customHeight="1">
      <c r="A147" s="33"/>
      <c r="B147" s="154"/>
      <c r="C147" s="155" t="s">
        <v>277</v>
      </c>
      <c r="D147" s="155" t="s">
        <v>204</v>
      </c>
      <c r="E147" s="156" t="s">
        <v>3241</v>
      </c>
      <c r="F147" s="157" t="s">
        <v>3242</v>
      </c>
      <c r="G147" s="158" t="s">
        <v>671</v>
      </c>
      <c r="H147" s="159">
        <v>10</v>
      </c>
      <c r="I147" s="160"/>
      <c r="J147" s="161">
        <f t="shared" si="1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1"/>
        <v>0</v>
      </c>
      <c r="Q147" s="165">
        <v>0.30608999999999997</v>
      </c>
      <c r="R147" s="165">
        <f t="shared" si="12"/>
        <v>3.0608999999999997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91</v>
      </c>
      <c r="BK147" s="168">
        <f t="shared" si="19"/>
        <v>0</v>
      </c>
      <c r="BL147" s="18" t="s">
        <v>208</v>
      </c>
      <c r="BM147" s="167" t="s">
        <v>3243</v>
      </c>
    </row>
    <row r="148" spans="1:65" s="12" customFormat="1" ht="22.9" customHeight="1">
      <c r="B148" s="143"/>
      <c r="D148" s="144" t="s">
        <v>74</v>
      </c>
      <c r="E148" s="169" t="s">
        <v>234</v>
      </c>
      <c r="F148" s="169" t="s">
        <v>1138</v>
      </c>
      <c r="I148" s="146"/>
      <c r="J148" s="170">
        <f>BK148</f>
        <v>0</v>
      </c>
      <c r="L148" s="143"/>
      <c r="M148" s="148"/>
      <c r="N148" s="149"/>
      <c r="O148" s="149"/>
      <c r="P148" s="150">
        <f>SUM(P149:P164)</f>
        <v>0</v>
      </c>
      <c r="Q148" s="149"/>
      <c r="R148" s="150">
        <f>SUM(R149:R164)</f>
        <v>2.7367300000000001</v>
      </c>
      <c r="S148" s="149"/>
      <c r="T148" s="151">
        <f>SUM(T149:T164)</f>
        <v>0</v>
      </c>
      <c r="AR148" s="144" t="s">
        <v>83</v>
      </c>
      <c r="AT148" s="152" t="s">
        <v>74</v>
      </c>
      <c r="AU148" s="152" t="s">
        <v>83</v>
      </c>
      <c r="AY148" s="144" t="s">
        <v>203</v>
      </c>
      <c r="BK148" s="153">
        <f>SUM(BK149:BK164)</f>
        <v>0</v>
      </c>
    </row>
    <row r="149" spans="1:65" s="2" customFormat="1" ht="24.2" customHeight="1">
      <c r="A149" s="33"/>
      <c r="B149" s="154"/>
      <c r="C149" s="155" t="s">
        <v>7</v>
      </c>
      <c r="D149" s="155" t="s">
        <v>204</v>
      </c>
      <c r="E149" s="156" t="s">
        <v>3244</v>
      </c>
      <c r="F149" s="157" t="s">
        <v>3245</v>
      </c>
      <c r="G149" s="158" t="s">
        <v>671</v>
      </c>
      <c r="H149" s="159">
        <v>13</v>
      </c>
      <c r="I149" s="160"/>
      <c r="J149" s="161">
        <f t="shared" ref="J149:J164" si="20">ROUND(I149*H149,2)</f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ref="P149:P164" si="21">O149*H149</f>
        <v>0</v>
      </c>
      <c r="Q149" s="165">
        <v>6.9750000000000006E-2</v>
      </c>
      <c r="R149" s="165">
        <f t="shared" ref="R149:R164" si="22">Q149*H149</f>
        <v>0.90675000000000006</v>
      </c>
      <c r="S149" s="165">
        <v>0</v>
      </c>
      <c r="T149" s="166">
        <f t="shared" ref="T149:T164" si="23"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208</v>
      </c>
      <c r="AT149" s="167" t="s">
        <v>204</v>
      </c>
      <c r="AU149" s="167" t="s">
        <v>91</v>
      </c>
      <c r="AY149" s="18" t="s">
        <v>203</v>
      </c>
      <c r="BE149" s="168">
        <f t="shared" ref="BE149:BE164" si="24">IF(N149="základná",J149,0)</f>
        <v>0</v>
      </c>
      <c r="BF149" s="168">
        <f t="shared" ref="BF149:BF164" si="25">IF(N149="znížená",J149,0)</f>
        <v>0</v>
      </c>
      <c r="BG149" s="168">
        <f t="shared" ref="BG149:BG164" si="26">IF(N149="zákl. prenesená",J149,0)</f>
        <v>0</v>
      </c>
      <c r="BH149" s="168">
        <f t="shared" ref="BH149:BH164" si="27">IF(N149="zníž. prenesená",J149,0)</f>
        <v>0</v>
      </c>
      <c r="BI149" s="168">
        <f t="shared" ref="BI149:BI164" si="28">IF(N149="nulová",J149,0)</f>
        <v>0</v>
      </c>
      <c r="BJ149" s="18" t="s">
        <v>91</v>
      </c>
      <c r="BK149" s="168">
        <f t="shared" ref="BK149:BK164" si="29">ROUND(I149*H149,2)</f>
        <v>0</v>
      </c>
      <c r="BL149" s="18" t="s">
        <v>208</v>
      </c>
      <c r="BM149" s="167" t="s">
        <v>3246</v>
      </c>
    </row>
    <row r="150" spans="1:65" s="2" customFormat="1" ht="33" customHeight="1">
      <c r="A150" s="33"/>
      <c r="B150" s="154"/>
      <c r="C150" s="155" t="s">
        <v>284</v>
      </c>
      <c r="D150" s="155" t="s">
        <v>204</v>
      </c>
      <c r="E150" s="156" t="s">
        <v>3247</v>
      </c>
      <c r="F150" s="157" t="s">
        <v>3248</v>
      </c>
      <c r="G150" s="158" t="s">
        <v>244</v>
      </c>
      <c r="H150" s="159">
        <v>20</v>
      </c>
      <c r="I150" s="160"/>
      <c r="J150" s="161">
        <f t="shared" si="20"/>
        <v>0</v>
      </c>
      <c r="K150" s="162"/>
      <c r="L150" s="34"/>
      <c r="M150" s="163" t="s">
        <v>1</v>
      </c>
      <c r="N150" s="164" t="s">
        <v>41</v>
      </c>
      <c r="O150" s="62"/>
      <c r="P150" s="165">
        <f t="shared" si="21"/>
        <v>0</v>
      </c>
      <c r="Q150" s="165">
        <v>0</v>
      </c>
      <c r="R150" s="165">
        <f t="shared" si="22"/>
        <v>0</v>
      </c>
      <c r="S150" s="165">
        <v>0</v>
      </c>
      <c r="T150" s="166">
        <f t="shared" si="2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208</v>
      </c>
      <c r="AT150" s="167" t="s">
        <v>204</v>
      </c>
      <c r="AU150" s="167" t="s">
        <v>91</v>
      </c>
      <c r="AY150" s="18" t="s">
        <v>203</v>
      </c>
      <c r="BE150" s="168">
        <f t="shared" si="24"/>
        <v>0</v>
      </c>
      <c r="BF150" s="168">
        <f t="shared" si="25"/>
        <v>0</v>
      </c>
      <c r="BG150" s="168">
        <f t="shared" si="26"/>
        <v>0</v>
      </c>
      <c r="BH150" s="168">
        <f t="shared" si="27"/>
        <v>0</v>
      </c>
      <c r="BI150" s="168">
        <f t="shared" si="28"/>
        <v>0</v>
      </c>
      <c r="BJ150" s="18" t="s">
        <v>91</v>
      </c>
      <c r="BK150" s="168">
        <f t="shared" si="29"/>
        <v>0</v>
      </c>
      <c r="BL150" s="18" t="s">
        <v>208</v>
      </c>
      <c r="BM150" s="167" t="s">
        <v>3249</v>
      </c>
    </row>
    <row r="151" spans="1:65" s="2" customFormat="1" ht="33" customHeight="1">
      <c r="A151" s="33"/>
      <c r="B151" s="154"/>
      <c r="C151" s="155" t="s">
        <v>237</v>
      </c>
      <c r="D151" s="155" t="s">
        <v>204</v>
      </c>
      <c r="E151" s="156" t="s">
        <v>3250</v>
      </c>
      <c r="F151" s="157" t="s">
        <v>3251</v>
      </c>
      <c r="G151" s="158" t="s">
        <v>244</v>
      </c>
      <c r="H151" s="159">
        <v>340</v>
      </c>
      <c r="I151" s="160"/>
      <c r="J151" s="161">
        <f t="shared" si="20"/>
        <v>0</v>
      </c>
      <c r="K151" s="162"/>
      <c r="L151" s="34"/>
      <c r="M151" s="163" t="s">
        <v>1</v>
      </c>
      <c r="N151" s="164" t="s">
        <v>41</v>
      </c>
      <c r="O151" s="62"/>
      <c r="P151" s="165">
        <f t="shared" si="21"/>
        <v>0</v>
      </c>
      <c r="Q151" s="165">
        <v>0</v>
      </c>
      <c r="R151" s="165">
        <f t="shared" si="22"/>
        <v>0</v>
      </c>
      <c r="S151" s="165">
        <v>0</v>
      </c>
      <c r="T151" s="166">
        <f t="shared" si="2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208</v>
      </c>
      <c r="AT151" s="167" t="s">
        <v>204</v>
      </c>
      <c r="AU151" s="167" t="s">
        <v>91</v>
      </c>
      <c r="AY151" s="18" t="s">
        <v>203</v>
      </c>
      <c r="BE151" s="168">
        <f t="shared" si="24"/>
        <v>0</v>
      </c>
      <c r="BF151" s="168">
        <f t="shared" si="25"/>
        <v>0</v>
      </c>
      <c r="BG151" s="168">
        <f t="shared" si="26"/>
        <v>0</v>
      </c>
      <c r="BH151" s="168">
        <f t="shared" si="27"/>
        <v>0</v>
      </c>
      <c r="BI151" s="168">
        <f t="shared" si="28"/>
        <v>0</v>
      </c>
      <c r="BJ151" s="18" t="s">
        <v>91</v>
      </c>
      <c r="BK151" s="168">
        <f t="shared" si="29"/>
        <v>0</v>
      </c>
      <c r="BL151" s="18" t="s">
        <v>208</v>
      </c>
      <c r="BM151" s="167" t="s">
        <v>3252</v>
      </c>
    </row>
    <row r="152" spans="1:65" s="2" customFormat="1" ht="24.2" customHeight="1">
      <c r="A152" s="33"/>
      <c r="B152" s="154"/>
      <c r="C152" s="155" t="s">
        <v>291</v>
      </c>
      <c r="D152" s="155" t="s">
        <v>204</v>
      </c>
      <c r="E152" s="156" t="s">
        <v>3253</v>
      </c>
      <c r="F152" s="157" t="s">
        <v>3254</v>
      </c>
      <c r="G152" s="158" t="s">
        <v>244</v>
      </c>
      <c r="H152" s="159">
        <v>360</v>
      </c>
      <c r="I152" s="160"/>
      <c r="J152" s="161">
        <f t="shared" si="2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21"/>
        <v>0</v>
      </c>
      <c r="Q152" s="165">
        <v>0</v>
      </c>
      <c r="R152" s="165">
        <f t="shared" si="22"/>
        <v>0</v>
      </c>
      <c r="S152" s="165">
        <v>0</v>
      </c>
      <c r="T152" s="166">
        <f t="shared" si="2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 t="shared" si="24"/>
        <v>0</v>
      </c>
      <c r="BF152" s="168">
        <f t="shared" si="25"/>
        <v>0</v>
      </c>
      <c r="BG152" s="168">
        <f t="shared" si="26"/>
        <v>0</v>
      </c>
      <c r="BH152" s="168">
        <f t="shared" si="27"/>
        <v>0</v>
      </c>
      <c r="BI152" s="168">
        <f t="shared" si="28"/>
        <v>0</v>
      </c>
      <c r="BJ152" s="18" t="s">
        <v>91</v>
      </c>
      <c r="BK152" s="168">
        <f t="shared" si="29"/>
        <v>0</v>
      </c>
      <c r="BL152" s="18" t="s">
        <v>208</v>
      </c>
      <c r="BM152" s="167" t="s">
        <v>3255</v>
      </c>
    </row>
    <row r="153" spans="1:65" s="2" customFormat="1" ht="24.2" customHeight="1">
      <c r="A153" s="33"/>
      <c r="B153" s="154"/>
      <c r="C153" s="212" t="s">
        <v>241</v>
      </c>
      <c r="D153" s="212" t="s">
        <v>836</v>
      </c>
      <c r="E153" s="213" t="s">
        <v>3256</v>
      </c>
      <c r="F153" s="214" t="s">
        <v>3257</v>
      </c>
      <c r="G153" s="215" t="s">
        <v>671</v>
      </c>
      <c r="H153" s="216">
        <v>4</v>
      </c>
      <c r="I153" s="217"/>
      <c r="J153" s="218">
        <f t="shared" si="20"/>
        <v>0</v>
      </c>
      <c r="K153" s="219"/>
      <c r="L153" s="220"/>
      <c r="M153" s="221" t="s">
        <v>1</v>
      </c>
      <c r="N153" s="222" t="s">
        <v>41</v>
      </c>
      <c r="O153" s="62"/>
      <c r="P153" s="165">
        <f t="shared" si="21"/>
        <v>0</v>
      </c>
      <c r="Q153" s="165">
        <v>1.4500000000000001E-2</v>
      </c>
      <c r="R153" s="165">
        <f t="shared" si="22"/>
        <v>5.8000000000000003E-2</v>
      </c>
      <c r="S153" s="165">
        <v>0</v>
      </c>
      <c r="T153" s="166">
        <f t="shared" si="2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234</v>
      </c>
      <c r="AT153" s="167" t="s">
        <v>836</v>
      </c>
      <c r="AU153" s="167" t="s">
        <v>91</v>
      </c>
      <c r="AY153" s="18" t="s">
        <v>203</v>
      </c>
      <c r="BE153" s="168">
        <f t="shared" si="24"/>
        <v>0</v>
      </c>
      <c r="BF153" s="168">
        <f t="shared" si="25"/>
        <v>0</v>
      </c>
      <c r="BG153" s="168">
        <f t="shared" si="26"/>
        <v>0</v>
      </c>
      <c r="BH153" s="168">
        <f t="shared" si="27"/>
        <v>0</v>
      </c>
      <c r="BI153" s="168">
        <f t="shared" si="28"/>
        <v>0</v>
      </c>
      <c r="BJ153" s="18" t="s">
        <v>91</v>
      </c>
      <c r="BK153" s="168">
        <f t="shared" si="29"/>
        <v>0</v>
      </c>
      <c r="BL153" s="18" t="s">
        <v>208</v>
      </c>
      <c r="BM153" s="167" t="s">
        <v>3258</v>
      </c>
    </row>
    <row r="154" spans="1:65" s="2" customFormat="1" ht="24.2" customHeight="1">
      <c r="A154" s="33"/>
      <c r="B154" s="154"/>
      <c r="C154" s="212" t="s">
        <v>298</v>
      </c>
      <c r="D154" s="212" t="s">
        <v>836</v>
      </c>
      <c r="E154" s="213" t="s">
        <v>3259</v>
      </c>
      <c r="F154" s="214" t="s">
        <v>3260</v>
      </c>
      <c r="G154" s="215" t="s">
        <v>671</v>
      </c>
      <c r="H154" s="216">
        <v>68</v>
      </c>
      <c r="I154" s="217"/>
      <c r="J154" s="218">
        <f t="shared" si="20"/>
        <v>0</v>
      </c>
      <c r="K154" s="219"/>
      <c r="L154" s="220"/>
      <c r="M154" s="221" t="s">
        <v>1</v>
      </c>
      <c r="N154" s="222" t="s">
        <v>41</v>
      </c>
      <c r="O154" s="62"/>
      <c r="P154" s="165">
        <f t="shared" si="21"/>
        <v>0</v>
      </c>
      <c r="Q154" s="165">
        <v>2.4199999999999999E-2</v>
      </c>
      <c r="R154" s="165">
        <f t="shared" si="22"/>
        <v>1.6456</v>
      </c>
      <c r="S154" s="165">
        <v>0</v>
      </c>
      <c r="T154" s="166">
        <f t="shared" si="2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234</v>
      </c>
      <c r="AT154" s="167" t="s">
        <v>836</v>
      </c>
      <c r="AU154" s="167" t="s">
        <v>91</v>
      </c>
      <c r="AY154" s="18" t="s">
        <v>203</v>
      </c>
      <c r="BE154" s="168">
        <f t="shared" si="24"/>
        <v>0</v>
      </c>
      <c r="BF154" s="168">
        <f t="shared" si="25"/>
        <v>0</v>
      </c>
      <c r="BG154" s="168">
        <f t="shared" si="26"/>
        <v>0</v>
      </c>
      <c r="BH154" s="168">
        <f t="shared" si="27"/>
        <v>0</v>
      </c>
      <c r="BI154" s="168">
        <f t="shared" si="28"/>
        <v>0</v>
      </c>
      <c r="BJ154" s="18" t="s">
        <v>91</v>
      </c>
      <c r="BK154" s="168">
        <f t="shared" si="29"/>
        <v>0</v>
      </c>
      <c r="BL154" s="18" t="s">
        <v>208</v>
      </c>
      <c r="BM154" s="167" t="s">
        <v>3261</v>
      </c>
    </row>
    <row r="155" spans="1:65" s="2" customFormat="1" ht="16.5" customHeight="1">
      <c r="A155" s="33"/>
      <c r="B155" s="154"/>
      <c r="C155" s="212" t="s">
        <v>245</v>
      </c>
      <c r="D155" s="212" t="s">
        <v>836</v>
      </c>
      <c r="E155" s="213" t="s">
        <v>3262</v>
      </c>
      <c r="F155" s="214" t="s">
        <v>3263</v>
      </c>
      <c r="G155" s="215" t="s">
        <v>671</v>
      </c>
      <c r="H155" s="216">
        <v>2</v>
      </c>
      <c r="I155" s="217"/>
      <c r="J155" s="218">
        <f t="shared" si="20"/>
        <v>0</v>
      </c>
      <c r="K155" s="219"/>
      <c r="L155" s="220"/>
      <c r="M155" s="221" t="s">
        <v>1</v>
      </c>
      <c r="N155" s="222" t="s">
        <v>41</v>
      </c>
      <c r="O155" s="62"/>
      <c r="P155" s="165">
        <f t="shared" si="21"/>
        <v>0</v>
      </c>
      <c r="Q155" s="165">
        <v>1.8E-3</v>
      </c>
      <c r="R155" s="165">
        <f t="shared" si="22"/>
        <v>3.5999999999999999E-3</v>
      </c>
      <c r="S155" s="165">
        <v>0</v>
      </c>
      <c r="T155" s="166">
        <f t="shared" si="2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234</v>
      </c>
      <c r="AT155" s="167" t="s">
        <v>836</v>
      </c>
      <c r="AU155" s="167" t="s">
        <v>91</v>
      </c>
      <c r="AY155" s="18" t="s">
        <v>203</v>
      </c>
      <c r="BE155" s="168">
        <f t="shared" si="24"/>
        <v>0</v>
      </c>
      <c r="BF155" s="168">
        <f t="shared" si="25"/>
        <v>0</v>
      </c>
      <c r="BG155" s="168">
        <f t="shared" si="26"/>
        <v>0</v>
      </c>
      <c r="BH155" s="168">
        <f t="shared" si="27"/>
        <v>0</v>
      </c>
      <c r="BI155" s="168">
        <f t="shared" si="28"/>
        <v>0</v>
      </c>
      <c r="BJ155" s="18" t="s">
        <v>91</v>
      </c>
      <c r="BK155" s="168">
        <f t="shared" si="29"/>
        <v>0</v>
      </c>
      <c r="BL155" s="18" t="s">
        <v>208</v>
      </c>
      <c r="BM155" s="167" t="s">
        <v>3264</v>
      </c>
    </row>
    <row r="156" spans="1:65" s="2" customFormat="1" ht="16.5" customHeight="1">
      <c r="A156" s="33"/>
      <c r="B156" s="154"/>
      <c r="C156" s="212" t="s">
        <v>307</v>
      </c>
      <c r="D156" s="212" t="s">
        <v>836</v>
      </c>
      <c r="E156" s="213" t="s">
        <v>3265</v>
      </c>
      <c r="F156" s="214" t="s">
        <v>3266</v>
      </c>
      <c r="G156" s="215" t="s">
        <v>671</v>
      </c>
      <c r="H156" s="216">
        <v>1</v>
      </c>
      <c r="I156" s="217"/>
      <c r="J156" s="218">
        <f t="shared" si="20"/>
        <v>0</v>
      </c>
      <c r="K156" s="219"/>
      <c r="L156" s="220"/>
      <c r="M156" s="221" t="s">
        <v>1</v>
      </c>
      <c r="N156" s="222" t="s">
        <v>41</v>
      </c>
      <c r="O156" s="62"/>
      <c r="P156" s="165">
        <f t="shared" si="21"/>
        <v>0</v>
      </c>
      <c r="Q156" s="165">
        <v>2.1800000000000001E-3</v>
      </c>
      <c r="R156" s="165">
        <f t="shared" si="22"/>
        <v>2.1800000000000001E-3</v>
      </c>
      <c r="S156" s="165">
        <v>0</v>
      </c>
      <c r="T156" s="166">
        <f t="shared" si="2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234</v>
      </c>
      <c r="AT156" s="167" t="s">
        <v>836</v>
      </c>
      <c r="AU156" s="167" t="s">
        <v>91</v>
      </c>
      <c r="AY156" s="18" t="s">
        <v>203</v>
      </c>
      <c r="BE156" s="168">
        <f t="shared" si="24"/>
        <v>0</v>
      </c>
      <c r="BF156" s="168">
        <f t="shared" si="25"/>
        <v>0</v>
      </c>
      <c r="BG156" s="168">
        <f t="shared" si="26"/>
        <v>0</v>
      </c>
      <c r="BH156" s="168">
        <f t="shared" si="27"/>
        <v>0</v>
      </c>
      <c r="BI156" s="168">
        <f t="shared" si="28"/>
        <v>0</v>
      </c>
      <c r="BJ156" s="18" t="s">
        <v>91</v>
      </c>
      <c r="BK156" s="168">
        <f t="shared" si="29"/>
        <v>0</v>
      </c>
      <c r="BL156" s="18" t="s">
        <v>208</v>
      </c>
      <c r="BM156" s="167" t="s">
        <v>3267</v>
      </c>
    </row>
    <row r="157" spans="1:65" s="2" customFormat="1" ht="16.5" customHeight="1">
      <c r="A157" s="33"/>
      <c r="B157" s="154"/>
      <c r="C157" s="212" t="s">
        <v>250</v>
      </c>
      <c r="D157" s="212" t="s">
        <v>836</v>
      </c>
      <c r="E157" s="213" t="s">
        <v>3268</v>
      </c>
      <c r="F157" s="214" t="s">
        <v>3269</v>
      </c>
      <c r="G157" s="215" t="s">
        <v>671</v>
      </c>
      <c r="H157" s="216">
        <v>13</v>
      </c>
      <c r="I157" s="217"/>
      <c r="J157" s="218">
        <f t="shared" si="20"/>
        <v>0</v>
      </c>
      <c r="K157" s="219"/>
      <c r="L157" s="220"/>
      <c r="M157" s="221" t="s">
        <v>1</v>
      </c>
      <c r="N157" s="222" t="s">
        <v>41</v>
      </c>
      <c r="O157" s="62"/>
      <c r="P157" s="165">
        <f t="shared" si="21"/>
        <v>0</v>
      </c>
      <c r="Q157" s="165">
        <v>2.7899999999999999E-3</v>
      </c>
      <c r="R157" s="165">
        <f t="shared" si="22"/>
        <v>3.6269999999999997E-2</v>
      </c>
      <c r="S157" s="165">
        <v>0</v>
      </c>
      <c r="T157" s="166">
        <f t="shared" si="2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234</v>
      </c>
      <c r="AT157" s="167" t="s">
        <v>836</v>
      </c>
      <c r="AU157" s="167" t="s">
        <v>91</v>
      </c>
      <c r="AY157" s="18" t="s">
        <v>203</v>
      </c>
      <c r="BE157" s="168">
        <f t="shared" si="24"/>
        <v>0</v>
      </c>
      <c r="BF157" s="168">
        <f t="shared" si="25"/>
        <v>0</v>
      </c>
      <c r="BG157" s="168">
        <f t="shared" si="26"/>
        <v>0</v>
      </c>
      <c r="BH157" s="168">
        <f t="shared" si="27"/>
        <v>0</v>
      </c>
      <c r="BI157" s="168">
        <f t="shared" si="28"/>
        <v>0</v>
      </c>
      <c r="BJ157" s="18" t="s">
        <v>91</v>
      </c>
      <c r="BK157" s="168">
        <f t="shared" si="29"/>
        <v>0</v>
      </c>
      <c r="BL157" s="18" t="s">
        <v>208</v>
      </c>
      <c r="BM157" s="167" t="s">
        <v>3270</v>
      </c>
    </row>
    <row r="158" spans="1:65" s="2" customFormat="1" ht="24.2" customHeight="1">
      <c r="A158" s="33"/>
      <c r="B158" s="154"/>
      <c r="C158" s="155" t="s">
        <v>314</v>
      </c>
      <c r="D158" s="155" t="s">
        <v>204</v>
      </c>
      <c r="E158" s="156" t="s">
        <v>3271</v>
      </c>
      <c r="F158" s="157" t="s">
        <v>3272</v>
      </c>
      <c r="G158" s="158" t="s">
        <v>671</v>
      </c>
      <c r="H158" s="159">
        <v>3</v>
      </c>
      <c r="I158" s="160"/>
      <c r="J158" s="161">
        <f t="shared" si="20"/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si="21"/>
        <v>0</v>
      </c>
      <c r="Q158" s="165">
        <v>3.0000000000000001E-5</v>
      </c>
      <c r="R158" s="165">
        <f t="shared" si="22"/>
        <v>9.0000000000000006E-5</v>
      </c>
      <c r="S158" s="165">
        <v>0</v>
      </c>
      <c r="T158" s="166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208</v>
      </c>
      <c r="AT158" s="167" t="s">
        <v>204</v>
      </c>
      <c r="AU158" s="167" t="s">
        <v>91</v>
      </c>
      <c r="AY158" s="18" t="s">
        <v>203</v>
      </c>
      <c r="BE158" s="168">
        <f t="shared" si="24"/>
        <v>0</v>
      </c>
      <c r="BF158" s="168">
        <f t="shared" si="25"/>
        <v>0</v>
      </c>
      <c r="BG158" s="168">
        <f t="shared" si="26"/>
        <v>0</v>
      </c>
      <c r="BH158" s="168">
        <f t="shared" si="27"/>
        <v>0</v>
      </c>
      <c r="BI158" s="168">
        <f t="shared" si="28"/>
        <v>0</v>
      </c>
      <c r="BJ158" s="18" t="s">
        <v>91</v>
      </c>
      <c r="BK158" s="168">
        <f t="shared" si="29"/>
        <v>0</v>
      </c>
      <c r="BL158" s="18" t="s">
        <v>208</v>
      </c>
      <c r="BM158" s="167" t="s">
        <v>3273</v>
      </c>
    </row>
    <row r="159" spans="1:65" s="2" customFormat="1" ht="16.5" customHeight="1">
      <c r="A159" s="33"/>
      <c r="B159" s="154"/>
      <c r="C159" s="212" t="s">
        <v>258</v>
      </c>
      <c r="D159" s="212" t="s">
        <v>836</v>
      </c>
      <c r="E159" s="213" t="s">
        <v>3274</v>
      </c>
      <c r="F159" s="214" t="s">
        <v>3275</v>
      </c>
      <c r="G159" s="215" t="s">
        <v>671</v>
      </c>
      <c r="H159" s="216">
        <v>3</v>
      </c>
      <c r="I159" s="217"/>
      <c r="J159" s="218">
        <f t="shared" si="20"/>
        <v>0</v>
      </c>
      <c r="K159" s="219"/>
      <c r="L159" s="220"/>
      <c r="M159" s="221" t="s">
        <v>1</v>
      </c>
      <c r="N159" s="222" t="s">
        <v>41</v>
      </c>
      <c r="O159" s="62"/>
      <c r="P159" s="165">
        <f t="shared" si="21"/>
        <v>0</v>
      </c>
      <c r="Q159" s="165">
        <v>0</v>
      </c>
      <c r="R159" s="165">
        <f t="shared" si="22"/>
        <v>0</v>
      </c>
      <c r="S159" s="165">
        <v>0</v>
      </c>
      <c r="T159" s="166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234</v>
      </c>
      <c r="AT159" s="167" t="s">
        <v>836</v>
      </c>
      <c r="AU159" s="167" t="s">
        <v>91</v>
      </c>
      <c r="AY159" s="18" t="s">
        <v>203</v>
      </c>
      <c r="BE159" s="168">
        <f t="shared" si="24"/>
        <v>0</v>
      </c>
      <c r="BF159" s="168">
        <f t="shared" si="25"/>
        <v>0</v>
      </c>
      <c r="BG159" s="168">
        <f t="shared" si="26"/>
        <v>0</v>
      </c>
      <c r="BH159" s="168">
        <f t="shared" si="27"/>
        <v>0</v>
      </c>
      <c r="BI159" s="168">
        <f t="shared" si="28"/>
        <v>0</v>
      </c>
      <c r="BJ159" s="18" t="s">
        <v>91</v>
      </c>
      <c r="BK159" s="168">
        <f t="shared" si="29"/>
        <v>0</v>
      </c>
      <c r="BL159" s="18" t="s">
        <v>208</v>
      </c>
      <c r="BM159" s="167" t="s">
        <v>3276</v>
      </c>
    </row>
    <row r="160" spans="1:65" s="2" customFormat="1" ht="16.5" customHeight="1">
      <c r="A160" s="33"/>
      <c r="B160" s="154"/>
      <c r="C160" s="212" t="s">
        <v>321</v>
      </c>
      <c r="D160" s="212" t="s">
        <v>836</v>
      </c>
      <c r="E160" s="213" t="s">
        <v>3277</v>
      </c>
      <c r="F160" s="214" t="s">
        <v>3278</v>
      </c>
      <c r="G160" s="215" t="s">
        <v>671</v>
      </c>
      <c r="H160" s="216">
        <v>3</v>
      </c>
      <c r="I160" s="217"/>
      <c r="J160" s="218">
        <f t="shared" si="20"/>
        <v>0</v>
      </c>
      <c r="K160" s="219"/>
      <c r="L160" s="220"/>
      <c r="M160" s="221" t="s">
        <v>1</v>
      </c>
      <c r="N160" s="222" t="s">
        <v>41</v>
      </c>
      <c r="O160" s="62"/>
      <c r="P160" s="165">
        <f t="shared" si="21"/>
        <v>0</v>
      </c>
      <c r="Q160" s="165">
        <v>0</v>
      </c>
      <c r="R160" s="165">
        <f t="shared" si="22"/>
        <v>0</v>
      </c>
      <c r="S160" s="165">
        <v>0</v>
      </c>
      <c r="T160" s="166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234</v>
      </c>
      <c r="AT160" s="167" t="s">
        <v>836</v>
      </c>
      <c r="AU160" s="167" t="s">
        <v>91</v>
      </c>
      <c r="AY160" s="18" t="s">
        <v>203</v>
      </c>
      <c r="BE160" s="168">
        <f t="shared" si="24"/>
        <v>0</v>
      </c>
      <c r="BF160" s="168">
        <f t="shared" si="25"/>
        <v>0</v>
      </c>
      <c r="BG160" s="168">
        <f t="shared" si="26"/>
        <v>0</v>
      </c>
      <c r="BH160" s="168">
        <f t="shared" si="27"/>
        <v>0</v>
      </c>
      <c r="BI160" s="168">
        <f t="shared" si="28"/>
        <v>0</v>
      </c>
      <c r="BJ160" s="18" t="s">
        <v>91</v>
      </c>
      <c r="BK160" s="168">
        <f t="shared" si="29"/>
        <v>0</v>
      </c>
      <c r="BL160" s="18" t="s">
        <v>208</v>
      </c>
      <c r="BM160" s="167" t="s">
        <v>3279</v>
      </c>
    </row>
    <row r="161" spans="1:65" s="2" customFormat="1" ht="16.5" customHeight="1">
      <c r="A161" s="33"/>
      <c r="B161" s="154"/>
      <c r="C161" s="212" t="s">
        <v>262</v>
      </c>
      <c r="D161" s="212" t="s">
        <v>836</v>
      </c>
      <c r="E161" s="213" t="s">
        <v>3280</v>
      </c>
      <c r="F161" s="214" t="s">
        <v>3281</v>
      </c>
      <c r="G161" s="215" t="s">
        <v>671</v>
      </c>
      <c r="H161" s="216">
        <v>3</v>
      </c>
      <c r="I161" s="217"/>
      <c r="J161" s="218">
        <f t="shared" si="20"/>
        <v>0</v>
      </c>
      <c r="K161" s="219"/>
      <c r="L161" s="220"/>
      <c r="M161" s="221" t="s">
        <v>1</v>
      </c>
      <c r="N161" s="222" t="s">
        <v>41</v>
      </c>
      <c r="O161" s="62"/>
      <c r="P161" s="165">
        <f t="shared" si="21"/>
        <v>0</v>
      </c>
      <c r="Q161" s="165">
        <v>0</v>
      </c>
      <c r="R161" s="165">
        <f t="shared" si="22"/>
        <v>0</v>
      </c>
      <c r="S161" s="165">
        <v>0</v>
      </c>
      <c r="T161" s="166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234</v>
      </c>
      <c r="AT161" s="167" t="s">
        <v>836</v>
      </c>
      <c r="AU161" s="167" t="s">
        <v>91</v>
      </c>
      <c r="AY161" s="18" t="s">
        <v>203</v>
      </c>
      <c r="BE161" s="168">
        <f t="shared" si="24"/>
        <v>0</v>
      </c>
      <c r="BF161" s="168">
        <f t="shared" si="25"/>
        <v>0</v>
      </c>
      <c r="BG161" s="168">
        <f t="shared" si="26"/>
        <v>0</v>
      </c>
      <c r="BH161" s="168">
        <f t="shared" si="27"/>
        <v>0</v>
      </c>
      <c r="BI161" s="168">
        <f t="shared" si="28"/>
        <v>0</v>
      </c>
      <c r="BJ161" s="18" t="s">
        <v>91</v>
      </c>
      <c r="BK161" s="168">
        <f t="shared" si="29"/>
        <v>0</v>
      </c>
      <c r="BL161" s="18" t="s">
        <v>208</v>
      </c>
      <c r="BM161" s="167" t="s">
        <v>3282</v>
      </c>
    </row>
    <row r="162" spans="1:65" s="2" customFormat="1" ht="16.5" customHeight="1">
      <c r="A162" s="33"/>
      <c r="B162" s="154"/>
      <c r="C162" s="212" t="s">
        <v>328</v>
      </c>
      <c r="D162" s="212" t="s">
        <v>836</v>
      </c>
      <c r="E162" s="213" t="s">
        <v>3283</v>
      </c>
      <c r="F162" s="214" t="s">
        <v>3284</v>
      </c>
      <c r="G162" s="215" t="s">
        <v>671</v>
      </c>
      <c r="H162" s="216">
        <v>3</v>
      </c>
      <c r="I162" s="217"/>
      <c r="J162" s="218">
        <f t="shared" si="20"/>
        <v>0</v>
      </c>
      <c r="K162" s="219"/>
      <c r="L162" s="220"/>
      <c r="M162" s="221" t="s">
        <v>1</v>
      </c>
      <c r="N162" s="222" t="s">
        <v>41</v>
      </c>
      <c r="O162" s="62"/>
      <c r="P162" s="165">
        <f t="shared" si="21"/>
        <v>0</v>
      </c>
      <c r="Q162" s="165">
        <v>0</v>
      </c>
      <c r="R162" s="165">
        <f t="shared" si="22"/>
        <v>0</v>
      </c>
      <c r="S162" s="165">
        <v>0</v>
      </c>
      <c r="T162" s="166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234</v>
      </c>
      <c r="AT162" s="167" t="s">
        <v>836</v>
      </c>
      <c r="AU162" s="167" t="s">
        <v>91</v>
      </c>
      <c r="AY162" s="18" t="s">
        <v>203</v>
      </c>
      <c r="BE162" s="168">
        <f t="shared" si="24"/>
        <v>0</v>
      </c>
      <c r="BF162" s="168">
        <f t="shared" si="25"/>
        <v>0</v>
      </c>
      <c r="BG162" s="168">
        <f t="shared" si="26"/>
        <v>0</v>
      </c>
      <c r="BH162" s="168">
        <f t="shared" si="27"/>
        <v>0</v>
      </c>
      <c r="BI162" s="168">
        <f t="shared" si="28"/>
        <v>0</v>
      </c>
      <c r="BJ162" s="18" t="s">
        <v>91</v>
      </c>
      <c r="BK162" s="168">
        <f t="shared" si="29"/>
        <v>0</v>
      </c>
      <c r="BL162" s="18" t="s">
        <v>208</v>
      </c>
      <c r="BM162" s="167" t="s">
        <v>3285</v>
      </c>
    </row>
    <row r="163" spans="1:65" s="2" customFormat="1" ht="24.2" customHeight="1">
      <c r="A163" s="33"/>
      <c r="B163" s="154"/>
      <c r="C163" s="155" t="s">
        <v>265</v>
      </c>
      <c r="D163" s="155" t="s">
        <v>204</v>
      </c>
      <c r="E163" s="156" t="s">
        <v>3286</v>
      </c>
      <c r="F163" s="157" t="s">
        <v>3287</v>
      </c>
      <c r="G163" s="158" t="s">
        <v>671</v>
      </c>
      <c r="H163" s="159">
        <v>3</v>
      </c>
      <c r="I163" s="160"/>
      <c r="J163" s="161">
        <f t="shared" si="2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21"/>
        <v>0</v>
      </c>
      <c r="Q163" s="165">
        <v>4.6800000000000001E-3</v>
      </c>
      <c r="R163" s="165">
        <f t="shared" si="22"/>
        <v>1.404E-2</v>
      </c>
      <c r="S163" s="165">
        <v>0</v>
      </c>
      <c r="T163" s="166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 t="shared" si="24"/>
        <v>0</v>
      </c>
      <c r="BF163" s="168">
        <f t="shared" si="25"/>
        <v>0</v>
      </c>
      <c r="BG163" s="168">
        <f t="shared" si="26"/>
        <v>0</v>
      </c>
      <c r="BH163" s="168">
        <f t="shared" si="27"/>
        <v>0</v>
      </c>
      <c r="BI163" s="168">
        <f t="shared" si="28"/>
        <v>0</v>
      </c>
      <c r="BJ163" s="18" t="s">
        <v>91</v>
      </c>
      <c r="BK163" s="168">
        <f t="shared" si="29"/>
        <v>0</v>
      </c>
      <c r="BL163" s="18" t="s">
        <v>208</v>
      </c>
      <c r="BM163" s="167" t="s">
        <v>3288</v>
      </c>
    </row>
    <row r="164" spans="1:65" s="2" customFormat="1" ht="24.2" customHeight="1">
      <c r="A164" s="33"/>
      <c r="B164" s="154"/>
      <c r="C164" s="155" t="s">
        <v>337</v>
      </c>
      <c r="D164" s="155" t="s">
        <v>204</v>
      </c>
      <c r="E164" s="156" t="s">
        <v>3289</v>
      </c>
      <c r="F164" s="157" t="s">
        <v>3290</v>
      </c>
      <c r="G164" s="158" t="s">
        <v>671</v>
      </c>
      <c r="H164" s="159">
        <v>10</v>
      </c>
      <c r="I164" s="160"/>
      <c r="J164" s="161">
        <f t="shared" si="2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21"/>
        <v>0</v>
      </c>
      <c r="Q164" s="165">
        <v>7.0200000000000002E-3</v>
      </c>
      <c r="R164" s="165">
        <f t="shared" si="22"/>
        <v>7.0199999999999999E-2</v>
      </c>
      <c r="S164" s="165">
        <v>0</v>
      </c>
      <c r="T164" s="166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 t="shared" si="24"/>
        <v>0</v>
      </c>
      <c r="BF164" s="168">
        <f t="shared" si="25"/>
        <v>0</v>
      </c>
      <c r="BG164" s="168">
        <f t="shared" si="26"/>
        <v>0</v>
      </c>
      <c r="BH164" s="168">
        <f t="shared" si="27"/>
        <v>0</v>
      </c>
      <c r="BI164" s="168">
        <f t="shared" si="28"/>
        <v>0</v>
      </c>
      <c r="BJ164" s="18" t="s">
        <v>91</v>
      </c>
      <c r="BK164" s="168">
        <f t="shared" si="29"/>
        <v>0</v>
      </c>
      <c r="BL164" s="18" t="s">
        <v>208</v>
      </c>
      <c r="BM164" s="167" t="s">
        <v>3291</v>
      </c>
    </row>
    <row r="165" spans="1:65" s="12" customFormat="1" ht="22.9" customHeight="1">
      <c r="B165" s="143"/>
      <c r="D165" s="144" t="s">
        <v>74</v>
      </c>
      <c r="E165" s="169" t="s">
        <v>238</v>
      </c>
      <c r="F165" s="169" t="s">
        <v>685</v>
      </c>
      <c r="I165" s="146"/>
      <c r="J165" s="170">
        <f>BK165</f>
        <v>0</v>
      </c>
      <c r="L165" s="143"/>
      <c r="M165" s="148"/>
      <c r="N165" s="149"/>
      <c r="O165" s="149"/>
      <c r="P165" s="150">
        <f>P166</f>
        <v>0</v>
      </c>
      <c r="Q165" s="149"/>
      <c r="R165" s="150">
        <f>R166</f>
        <v>0.10799999999999998</v>
      </c>
      <c r="S165" s="149"/>
      <c r="T165" s="151">
        <f>T166</f>
        <v>11.34</v>
      </c>
      <c r="AR165" s="144" t="s">
        <v>83</v>
      </c>
      <c r="AT165" s="152" t="s">
        <v>74</v>
      </c>
      <c r="AU165" s="152" t="s">
        <v>83</v>
      </c>
      <c r="AY165" s="144" t="s">
        <v>203</v>
      </c>
      <c r="BK165" s="153">
        <f>BK166</f>
        <v>0</v>
      </c>
    </row>
    <row r="166" spans="1:65" s="2" customFormat="1" ht="21.75" customHeight="1">
      <c r="A166" s="33"/>
      <c r="B166" s="154"/>
      <c r="C166" s="155" t="s">
        <v>271</v>
      </c>
      <c r="D166" s="155" t="s">
        <v>204</v>
      </c>
      <c r="E166" s="156" t="s">
        <v>3292</v>
      </c>
      <c r="F166" s="157" t="s">
        <v>3293</v>
      </c>
      <c r="G166" s="158" t="s">
        <v>244</v>
      </c>
      <c r="H166" s="159">
        <v>180</v>
      </c>
      <c r="I166" s="160"/>
      <c r="J166" s="161">
        <f>ROUND(I166*H166,2)</f>
        <v>0</v>
      </c>
      <c r="K166" s="162"/>
      <c r="L166" s="34"/>
      <c r="M166" s="163" t="s">
        <v>1</v>
      </c>
      <c r="N166" s="164" t="s">
        <v>41</v>
      </c>
      <c r="O166" s="62"/>
      <c r="P166" s="165">
        <f>O166*H166</f>
        <v>0</v>
      </c>
      <c r="Q166" s="165">
        <v>5.9999999999999995E-4</v>
      </c>
      <c r="R166" s="165">
        <f>Q166*H166</f>
        <v>0.10799999999999998</v>
      </c>
      <c r="S166" s="165">
        <v>6.3E-2</v>
      </c>
      <c r="T166" s="166">
        <f>S166*H166</f>
        <v>11.34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91</v>
      </c>
      <c r="BK166" s="168">
        <f>ROUND(I166*H166,2)</f>
        <v>0</v>
      </c>
      <c r="BL166" s="18" t="s">
        <v>208</v>
      </c>
      <c r="BM166" s="167" t="s">
        <v>3294</v>
      </c>
    </row>
    <row r="167" spans="1:65" s="12" customFormat="1" ht="22.9" customHeight="1">
      <c r="B167" s="143"/>
      <c r="D167" s="144" t="s">
        <v>74</v>
      </c>
      <c r="E167" s="169" t="s">
        <v>690</v>
      </c>
      <c r="F167" s="169" t="s">
        <v>691</v>
      </c>
      <c r="I167" s="146"/>
      <c r="J167" s="170">
        <f>BK167</f>
        <v>0</v>
      </c>
      <c r="L167" s="143"/>
      <c r="M167" s="148"/>
      <c r="N167" s="149"/>
      <c r="O167" s="149"/>
      <c r="P167" s="150">
        <f>SUM(P168:P172)</f>
        <v>0</v>
      </c>
      <c r="Q167" s="149"/>
      <c r="R167" s="150">
        <f>SUM(R168:R172)</f>
        <v>0</v>
      </c>
      <c r="S167" s="149"/>
      <c r="T167" s="151">
        <f>SUM(T168:T172)</f>
        <v>0</v>
      </c>
      <c r="AR167" s="144" t="s">
        <v>83</v>
      </c>
      <c r="AT167" s="152" t="s">
        <v>74</v>
      </c>
      <c r="AU167" s="152" t="s">
        <v>83</v>
      </c>
      <c r="AY167" s="144" t="s">
        <v>203</v>
      </c>
      <c r="BK167" s="153">
        <f>SUM(BK168:BK172)</f>
        <v>0</v>
      </c>
    </row>
    <row r="168" spans="1:65" s="2" customFormat="1" ht="16.5" customHeight="1">
      <c r="A168" s="33"/>
      <c r="B168" s="154"/>
      <c r="C168" s="155" t="s">
        <v>345</v>
      </c>
      <c r="D168" s="155" t="s">
        <v>204</v>
      </c>
      <c r="E168" s="156" t="s">
        <v>2274</v>
      </c>
      <c r="F168" s="157" t="s">
        <v>2275</v>
      </c>
      <c r="G168" s="158" t="s">
        <v>249</v>
      </c>
      <c r="H168" s="159">
        <v>12.539</v>
      </c>
      <c r="I168" s="160"/>
      <c r="J168" s="161">
        <f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91</v>
      </c>
      <c r="AY168" s="18" t="s">
        <v>203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91</v>
      </c>
      <c r="BK168" s="168">
        <f>ROUND(I168*H168,2)</f>
        <v>0</v>
      </c>
      <c r="BL168" s="18" t="s">
        <v>208</v>
      </c>
      <c r="BM168" s="167" t="s">
        <v>3295</v>
      </c>
    </row>
    <row r="169" spans="1:65" s="2" customFormat="1" ht="21.75" customHeight="1">
      <c r="A169" s="33"/>
      <c r="B169" s="154"/>
      <c r="C169" s="155" t="s">
        <v>276</v>
      </c>
      <c r="D169" s="155" t="s">
        <v>204</v>
      </c>
      <c r="E169" s="156" t="s">
        <v>698</v>
      </c>
      <c r="F169" s="157" t="s">
        <v>699</v>
      </c>
      <c r="G169" s="158" t="s">
        <v>249</v>
      </c>
      <c r="H169" s="159">
        <v>12.539</v>
      </c>
      <c r="I169" s="160"/>
      <c r="J169" s="161">
        <f>ROUND(I169*H169,2)</f>
        <v>0</v>
      </c>
      <c r="K169" s="162"/>
      <c r="L169" s="34"/>
      <c r="M169" s="163" t="s">
        <v>1</v>
      </c>
      <c r="N169" s="164" t="s">
        <v>41</v>
      </c>
      <c r="O169" s="62"/>
      <c r="P169" s="165">
        <f>O169*H169</f>
        <v>0</v>
      </c>
      <c r="Q169" s="165">
        <v>0</v>
      </c>
      <c r="R169" s="165">
        <f>Q169*H169</f>
        <v>0</v>
      </c>
      <c r="S169" s="165">
        <v>0</v>
      </c>
      <c r="T169" s="166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208</v>
      </c>
      <c r="AT169" s="167" t="s">
        <v>204</v>
      </c>
      <c r="AU169" s="167" t="s">
        <v>91</v>
      </c>
      <c r="AY169" s="18" t="s">
        <v>203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8" t="s">
        <v>91</v>
      </c>
      <c r="BK169" s="168">
        <f>ROUND(I169*H169,2)</f>
        <v>0</v>
      </c>
      <c r="BL169" s="18" t="s">
        <v>208</v>
      </c>
      <c r="BM169" s="167" t="s">
        <v>3296</v>
      </c>
    </row>
    <row r="170" spans="1:65" s="2" customFormat="1" ht="24.2" customHeight="1">
      <c r="A170" s="33"/>
      <c r="B170" s="154"/>
      <c r="C170" s="155" t="s">
        <v>354</v>
      </c>
      <c r="D170" s="155" t="s">
        <v>204</v>
      </c>
      <c r="E170" s="156" t="s">
        <v>2278</v>
      </c>
      <c r="F170" s="157" t="s">
        <v>2279</v>
      </c>
      <c r="G170" s="158" t="s">
        <v>249</v>
      </c>
      <c r="H170" s="159">
        <v>125.39</v>
      </c>
      <c r="I170" s="160"/>
      <c r="J170" s="161">
        <f>ROUND(I170*H170,2)</f>
        <v>0</v>
      </c>
      <c r="K170" s="162"/>
      <c r="L170" s="34"/>
      <c r="M170" s="163" t="s">
        <v>1</v>
      </c>
      <c r="N170" s="164" t="s">
        <v>41</v>
      </c>
      <c r="O170" s="62"/>
      <c r="P170" s="165">
        <f>O170*H170</f>
        <v>0</v>
      </c>
      <c r="Q170" s="165">
        <v>0</v>
      </c>
      <c r="R170" s="165">
        <f>Q170*H170</f>
        <v>0</v>
      </c>
      <c r="S170" s="165">
        <v>0</v>
      </c>
      <c r="T170" s="16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91</v>
      </c>
      <c r="AY170" s="18" t="s">
        <v>203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8" t="s">
        <v>91</v>
      </c>
      <c r="BK170" s="168">
        <f>ROUND(I170*H170,2)</f>
        <v>0</v>
      </c>
      <c r="BL170" s="18" t="s">
        <v>208</v>
      </c>
      <c r="BM170" s="167" t="s">
        <v>3297</v>
      </c>
    </row>
    <row r="171" spans="1:65" s="13" customFormat="1">
      <c r="B171" s="177"/>
      <c r="D171" s="178" t="s">
        <v>548</v>
      </c>
      <c r="F171" s="180" t="s">
        <v>3298</v>
      </c>
      <c r="H171" s="181">
        <v>125.39</v>
      </c>
      <c r="I171" s="182"/>
      <c r="L171" s="177"/>
      <c r="M171" s="183"/>
      <c r="N171" s="184"/>
      <c r="O171" s="184"/>
      <c r="P171" s="184"/>
      <c r="Q171" s="184"/>
      <c r="R171" s="184"/>
      <c r="S171" s="184"/>
      <c r="T171" s="185"/>
      <c r="AT171" s="179" t="s">
        <v>548</v>
      </c>
      <c r="AU171" s="179" t="s">
        <v>91</v>
      </c>
      <c r="AV171" s="13" t="s">
        <v>91</v>
      </c>
      <c r="AW171" s="13" t="s">
        <v>3</v>
      </c>
      <c r="AX171" s="13" t="s">
        <v>83</v>
      </c>
      <c r="AY171" s="179" t="s">
        <v>203</v>
      </c>
    </row>
    <row r="172" spans="1:65" s="2" customFormat="1" ht="24.2" customHeight="1">
      <c r="A172" s="33"/>
      <c r="B172" s="154"/>
      <c r="C172" s="155" t="s">
        <v>280</v>
      </c>
      <c r="D172" s="155" t="s">
        <v>204</v>
      </c>
      <c r="E172" s="156" t="s">
        <v>707</v>
      </c>
      <c r="F172" s="157" t="s">
        <v>4229</v>
      </c>
      <c r="G172" s="158" t="s">
        <v>249</v>
      </c>
      <c r="H172" s="159">
        <v>12.539</v>
      </c>
      <c r="I172" s="160"/>
      <c r="J172" s="161">
        <f>ROUND(I172*H172,2)</f>
        <v>0</v>
      </c>
      <c r="K172" s="162"/>
      <c r="L172" s="34"/>
      <c r="M172" s="163" t="s">
        <v>1</v>
      </c>
      <c r="N172" s="164" t="s">
        <v>41</v>
      </c>
      <c r="O172" s="62"/>
      <c r="P172" s="165">
        <f>O172*H172</f>
        <v>0</v>
      </c>
      <c r="Q172" s="165">
        <v>0</v>
      </c>
      <c r="R172" s="165">
        <f>Q172*H172</f>
        <v>0</v>
      </c>
      <c r="S172" s="165">
        <v>0</v>
      </c>
      <c r="T172" s="16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91</v>
      </c>
      <c r="BK172" s="168">
        <f>ROUND(I172*H172,2)</f>
        <v>0</v>
      </c>
      <c r="BL172" s="18" t="s">
        <v>208</v>
      </c>
      <c r="BM172" s="167" t="s">
        <v>3299</v>
      </c>
    </row>
    <row r="173" spans="1:65" s="12" customFormat="1" ht="22.9" customHeight="1">
      <c r="B173" s="143"/>
      <c r="D173" s="144" t="s">
        <v>74</v>
      </c>
      <c r="E173" s="169" t="s">
        <v>1183</v>
      </c>
      <c r="F173" s="169" t="s">
        <v>1220</v>
      </c>
      <c r="I173" s="146"/>
      <c r="J173" s="170">
        <f>BK173</f>
        <v>0</v>
      </c>
      <c r="L173" s="143"/>
      <c r="M173" s="148"/>
      <c r="N173" s="149"/>
      <c r="O173" s="149"/>
      <c r="P173" s="150">
        <f>P174</f>
        <v>0</v>
      </c>
      <c r="Q173" s="149"/>
      <c r="R173" s="150">
        <f>R174</f>
        <v>0</v>
      </c>
      <c r="S173" s="149"/>
      <c r="T173" s="151">
        <f>T174</f>
        <v>0</v>
      </c>
      <c r="AR173" s="144" t="s">
        <v>83</v>
      </c>
      <c r="AT173" s="152" t="s">
        <v>74</v>
      </c>
      <c r="AU173" s="152" t="s">
        <v>83</v>
      </c>
      <c r="AY173" s="144" t="s">
        <v>203</v>
      </c>
      <c r="BK173" s="153">
        <f>BK174</f>
        <v>0</v>
      </c>
    </row>
    <row r="174" spans="1:65" s="2" customFormat="1" ht="24.2" customHeight="1">
      <c r="A174" s="33"/>
      <c r="B174" s="154"/>
      <c r="C174" s="155" t="s">
        <v>361</v>
      </c>
      <c r="D174" s="155" t="s">
        <v>204</v>
      </c>
      <c r="E174" s="156" t="s">
        <v>3300</v>
      </c>
      <c r="F174" s="157" t="s">
        <v>3301</v>
      </c>
      <c r="G174" s="158" t="s">
        <v>249</v>
      </c>
      <c r="H174" s="159">
        <v>1248.8530000000001</v>
      </c>
      <c r="I174" s="160"/>
      <c r="J174" s="161">
        <f>ROUND(I174*H174,2)</f>
        <v>0</v>
      </c>
      <c r="K174" s="162"/>
      <c r="L174" s="34"/>
      <c r="M174" s="163" t="s">
        <v>1</v>
      </c>
      <c r="N174" s="164" t="s">
        <v>41</v>
      </c>
      <c r="O174" s="62"/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208</v>
      </c>
      <c r="AT174" s="167" t="s">
        <v>204</v>
      </c>
      <c r="AU174" s="167" t="s">
        <v>91</v>
      </c>
      <c r="AY174" s="18" t="s">
        <v>203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8" t="s">
        <v>91</v>
      </c>
      <c r="BK174" s="168">
        <f>ROUND(I174*H174,2)</f>
        <v>0</v>
      </c>
      <c r="BL174" s="18" t="s">
        <v>208</v>
      </c>
      <c r="BM174" s="167" t="s">
        <v>3302</v>
      </c>
    </row>
    <row r="175" spans="1:65" s="12" customFormat="1" ht="25.9" customHeight="1">
      <c r="B175" s="143"/>
      <c r="D175" s="144" t="s">
        <v>74</v>
      </c>
      <c r="E175" s="145" t="s">
        <v>209</v>
      </c>
      <c r="F175" s="145" t="s">
        <v>1228</v>
      </c>
      <c r="I175" s="146"/>
      <c r="J175" s="147">
        <f>BK175</f>
        <v>0</v>
      </c>
      <c r="L175" s="143"/>
      <c r="M175" s="148"/>
      <c r="N175" s="149"/>
      <c r="O175" s="149"/>
      <c r="P175" s="150">
        <f>P176</f>
        <v>0</v>
      </c>
      <c r="Q175" s="149"/>
      <c r="R175" s="150">
        <f>R176</f>
        <v>1.2646999999999999</v>
      </c>
      <c r="S175" s="149"/>
      <c r="T175" s="151">
        <f>T176</f>
        <v>1.1989999999999998</v>
      </c>
      <c r="AR175" s="144" t="s">
        <v>83</v>
      </c>
      <c r="AT175" s="152" t="s">
        <v>74</v>
      </c>
      <c r="AU175" s="152" t="s">
        <v>75</v>
      </c>
      <c r="AY175" s="144" t="s">
        <v>203</v>
      </c>
      <c r="BK175" s="153">
        <f>BK176</f>
        <v>0</v>
      </c>
    </row>
    <row r="176" spans="1:65" s="12" customFormat="1" ht="22.9" customHeight="1">
      <c r="B176" s="143"/>
      <c r="D176" s="144" t="s">
        <v>74</v>
      </c>
      <c r="E176" s="169" t="s">
        <v>3303</v>
      </c>
      <c r="F176" s="169" t="s">
        <v>3304</v>
      </c>
      <c r="I176" s="146"/>
      <c r="J176" s="170">
        <f>BK176</f>
        <v>0</v>
      </c>
      <c r="L176" s="143"/>
      <c r="M176" s="148"/>
      <c r="N176" s="149"/>
      <c r="O176" s="149"/>
      <c r="P176" s="150">
        <f>SUM(P177:P184)</f>
        <v>0</v>
      </c>
      <c r="Q176" s="149"/>
      <c r="R176" s="150">
        <f>SUM(R177:R184)</f>
        <v>1.2646999999999999</v>
      </c>
      <c r="S176" s="149"/>
      <c r="T176" s="151">
        <f>SUM(T177:T184)</f>
        <v>1.1989999999999998</v>
      </c>
      <c r="AR176" s="144" t="s">
        <v>91</v>
      </c>
      <c r="AT176" s="152" t="s">
        <v>74</v>
      </c>
      <c r="AU176" s="152" t="s">
        <v>83</v>
      </c>
      <c r="AY176" s="144" t="s">
        <v>203</v>
      </c>
      <c r="BK176" s="153">
        <f>SUM(BK177:BK184)</f>
        <v>0</v>
      </c>
    </row>
    <row r="177" spans="1:65" s="2" customFormat="1" ht="16.5" customHeight="1">
      <c r="A177" s="33"/>
      <c r="B177" s="154"/>
      <c r="C177" s="155" t="s">
        <v>283</v>
      </c>
      <c r="D177" s="155" t="s">
        <v>204</v>
      </c>
      <c r="E177" s="156" t="s">
        <v>3305</v>
      </c>
      <c r="F177" s="157" t="s">
        <v>3306</v>
      </c>
      <c r="G177" s="158" t="s">
        <v>244</v>
      </c>
      <c r="H177" s="159">
        <v>33</v>
      </c>
      <c r="I177" s="160"/>
      <c r="J177" s="161">
        <f t="shared" ref="J177:J184" si="30">ROUND(I177*H177,2)</f>
        <v>0</v>
      </c>
      <c r="K177" s="162"/>
      <c r="L177" s="34"/>
      <c r="M177" s="163" t="s">
        <v>1</v>
      </c>
      <c r="N177" s="164" t="s">
        <v>41</v>
      </c>
      <c r="O177" s="62"/>
      <c r="P177" s="165">
        <f t="shared" ref="P177:P184" si="31">O177*H177</f>
        <v>0</v>
      </c>
      <c r="Q177" s="165">
        <v>0</v>
      </c>
      <c r="R177" s="165">
        <f t="shared" ref="R177:R184" si="32">Q177*H177</f>
        <v>0</v>
      </c>
      <c r="S177" s="165">
        <v>3.065E-2</v>
      </c>
      <c r="T177" s="166">
        <f t="shared" ref="T177:T184" si="33">S177*H177</f>
        <v>1.01145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226</v>
      </c>
      <c r="AT177" s="167" t="s">
        <v>204</v>
      </c>
      <c r="AU177" s="167" t="s">
        <v>91</v>
      </c>
      <c r="AY177" s="18" t="s">
        <v>203</v>
      </c>
      <c r="BE177" s="168">
        <f t="shared" ref="BE177:BE184" si="34">IF(N177="základná",J177,0)</f>
        <v>0</v>
      </c>
      <c r="BF177" s="168">
        <f t="shared" ref="BF177:BF184" si="35">IF(N177="znížená",J177,0)</f>
        <v>0</v>
      </c>
      <c r="BG177" s="168">
        <f t="shared" ref="BG177:BG184" si="36">IF(N177="zákl. prenesená",J177,0)</f>
        <v>0</v>
      </c>
      <c r="BH177" s="168">
        <f t="shared" ref="BH177:BH184" si="37">IF(N177="zníž. prenesená",J177,0)</f>
        <v>0</v>
      </c>
      <c r="BI177" s="168">
        <f t="shared" ref="BI177:BI184" si="38">IF(N177="nulová",J177,0)</f>
        <v>0</v>
      </c>
      <c r="BJ177" s="18" t="s">
        <v>91</v>
      </c>
      <c r="BK177" s="168">
        <f t="shared" ref="BK177:BK184" si="39">ROUND(I177*H177,2)</f>
        <v>0</v>
      </c>
      <c r="BL177" s="18" t="s">
        <v>226</v>
      </c>
      <c r="BM177" s="167" t="s">
        <v>3307</v>
      </c>
    </row>
    <row r="178" spans="1:65" s="2" customFormat="1" ht="16.5" customHeight="1">
      <c r="A178" s="33"/>
      <c r="B178" s="154"/>
      <c r="C178" s="155" t="s">
        <v>368</v>
      </c>
      <c r="D178" s="155" t="s">
        <v>204</v>
      </c>
      <c r="E178" s="156" t="s">
        <v>3308</v>
      </c>
      <c r="F178" s="157" t="s">
        <v>3309</v>
      </c>
      <c r="G178" s="158" t="s">
        <v>671</v>
      </c>
      <c r="H178" s="159">
        <v>11</v>
      </c>
      <c r="I178" s="160"/>
      <c r="J178" s="161">
        <f t="shared" si="30"/>
        <v>0</v>
      </c>
      <c r="K178" s="162"/>
      <c r="L178" s="34"/>
      <c r="M178" s="163" t="s">
        <v>1</v>
      </c>
      <c r="N178" s="164" t="s">
        <v>41</v>
      </c>
      <c r="O178" s="62"/>
      <c r="P178" s="165">
        <f t="shared" si="31"/>
        <v>0</v>
      </c>
      <c r="Q178" s="165">
        <v>0</v>
      </c>
      <c r="R178" s="165">
        <f t="shared" si="32"/>
        <v>0</v>
      </c>
      <c r="S178" s="165">
        <v>1.7049999999999999E-2</v>
      </c>
      <c r="T178" s="166">
        <f t="shared" si="33"/>
        <v>0.18754999999999999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226</v>
      </c>
      <c r="AT178" s="167" t="s">
        <v>204</v>
      </c>
      <c r="AU178" s="167" t="s">
        <v>91</v>
      </c>
      <c r="AY178" s="18" t="s">
        <v>203</v>
      </c>
      <c r="BE178" s="168">
        <f t="shared" si="34"/>
        <v>0</v>
      </c>
      <c r="BF178" s="168">
        <f t="shared" si="35"/>
        <v>0</v>
      </c>
      <c r="BG178" s="168">
        <f t="shared" si="36"/>
        <v>0</v>
      </c>
      <c r="BH178" s="168">
        <f t="shared" si="37"/>
        <v>0</v>
      </c>
      <c r="BI178" s="168">
        <f t="shared" si="38"/>
        <v>0</v>
      </c>
      <c r="BJ178" s="18" t="s">
        <v>91</v>
      </c>
      <c r="BK178" s="168">
        <f t="shared" si="39"/>
        <v>0</v>
      </c>
      <c r="BL178" s="18" t="s">
        <v>226</v>
      </c>
      <c r="BM178" s="167" t="s">
        <v>3310</v>
      </c>
    </row>
    <row r="179" spans="1:65" s="2" customFormat="1" ht="24.2" customHeight="1">
      <c r="A179" s="33"/>
      <c r="B179" s="154"/>
      <c r="C179" s="155" t="s">
        <v>287</v>
      </c>
      <c r="D179" s="155" t="s">
        <v>204</v>
      </c>
      <c r="E179" s="156" t="s">
        <v>3311</v>
      </c>
      <c r="F179" s="157" t="s">
        <v>3312</v>
      </c>
      <c r="G179" s="158" t="s">
        <v>671</v>
      </c>
      <c r="H179" s="159">
        <v>11</v>
      </c>
      <c r="I179" s="160"/>
      <c r="J179" s="161">
        <f t="shared" si="30"/>
        <v>0</v>
      </c>
      <c r="K179" s="162"/>
      <c r="L179" s="34"/>
      <c r="M179" s="163" t="s">
        <v>1</v>
      </c>
      <c r="N179" s="164" t="s">
        <v>41</v>
      </c>
      <c r="O179" s="62"/>
      <c r="P179" s="165">
        <f t="shared" si="31"/>
        <v>0</v>
      </c>
      <c r="Q179" s="165">
        <v>0</v>
      </c>
      <c r="R179" s="165">
        <f t="shared" si="32"/>
        <v>0</v>
      </c>
      <c r="S179" s="165">
        <v>0</v>
      </c>
      <c r="T179" s="166">
        <f t="shared" si="3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226</v>
      </c>
      <c r="AT179" s="167" t="s">
        <v>204</v>
      </c>
      <c r="AU179" s="167" t="s">
        <v>91</v>
      </c>
      <c r="AY179" s="18" t="s">
        <v>203</v>
      </c>
      <c r="BE179" s="168">
        <f t="shared" si="34"/>
        <v>0</v>
      </c>
      <c r="BF179" s="168">
        <f t="shared" si="35"/>
        <v>0</v>
      </c>
      <c r="BG179" s="168">
        <f t="shared" si="36"/>
        <v>0</v>
      </c>
      <c r="BH179" s="168">
        <f t="shared" si="37"/>
        <v>0</v>
      </c>
      <c r="BI179" s="168">
        <f t="shared" si="38"/>
        <v>0</v>
      </c>
      <c r="BJ179" s="18" t="s">
        <v>91</v>
      </c>
      <c r="BK179" s="168">
        <f t="shared" si="39"/>
        <v>0</v>
      </c>
      <c r="BL179" s="18" t="s">
        <v>226</v>
      </c>
      <c r="BM179" s="167" t="s">
        <v>3313</v>
      </c>
    </row>
    <row r="180" spans="1:65" s="2" customFormat="1" ht="16.5" customHeight="1">
      <c r="A180" s="33"/>
      <c r="B180" s="154"/>
      <c r="C180" s="155" t="s">
        <v>377</v>
      </c>
      <c r="D180" s="155" t="s">
        <v>204</v>
      </c>
      <c r="E180" s="156" t="s">
        <v>3314</v>
      </c>
      <c r="F180" s="157" t="s">
        <v>3315</v>
      </c>
      <c r="G180" s="158" t="s">
        <v>244</v>
      </c>
      <c r="H180" s="159">
        <v>33</v>
      </c>
      <c r="I180" s="160"/>
      <c r="J180" s="161">
        <f t="shared" si="30"/>
        <v>0</v>
      </c>
      <c r="K180" s="162"/>
      <c r="L180" s="34"/>
      <c r="M180" s="163" t="s">
        <v>1</v>
      </c>
      <c r="N180" s="164" t="s">
        <v>41</v>
      </c>
      <c r="O180" s="62"/>
      <c r="P180" s="165">
        <f t="shared" si="31"/>
        <v>0</v>
      </c>
      <c r="Q180" s="165">
        <v>2.615E-2</v>
      </c>
      <c r="R180" s="165">
        <f t="shared" si="32"/>
        <v>0.86294999999999999</v>
      </c>
      <c r="S180" s="165">
        <v>0</v>
      </c>
      <c r="T180" s="166">
        <f t="shared" si="3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226</v>
      </c>
      <c r="AT180" s="167" t="s">
        <v>204</v>
      </c>
      <c r="AU180" s="167" t="s">
        <v>91</v>
      </c>
      <c r="AY180" s="18" t="s">
        <v>203</v>
      </c>
      <c r="BE180" s="168">
        <f t="shared" si="34"/>
        <v>0</v>
      </c>
      <c r="BF180" s="168">
        <f t="shared" si="35"/>
        <v>0</v>
      </c>
      <c r="BG180" s="168">
        <f t="shared" si="36"/>
        <v>0</v>
      </c>
      <c r="BH180" s="168">
        <f t="shared" si="37"/>
        <v>0</v>
      </c>
      <c r="BI180" s="168">
        <f t="shared" si="38"/>
        <v>0</v>
      </c>
      <c r="BJ180" s="18" t="s">
        <v>91</v>
      </c>
      <c r="BK180" s="168">
        <f t="shared" si="39"/>
        <v>0</v>
      </c>
      <c r="BL180" s="18" t="s">
        <v>226</v>
      </c>
      <c r="BM180" s="167" t="s">
        <v>3316</v>
      </c>
    </row>
    <row r="181" spans="1:65" s="2" customFormat="1" ht="24.2" customHeight="1">
      <c r="A181" s="33"/>
      <c r="B181" s="154"/>
      <c r="C181" s="155" t="s">
        <v>290</v>
      </c>
      <c r="D181" s="155" t="s">
        <v>204</v>
      </c>
      <c r="E181" s="156" t="s">
        <v>3317</v>
      </c>
      <c r="F181" s="157" t="s">
        <v>3318</v>
      </c>
      <c r="G181" s="158" t="s">
        <v>671</v>
      </c>
      <c r="H181" s="159">
        <v>8</v>
      </c>
      <c r="I181" s="160"/>
      <c r="J181" s="161">
        <f t="shared" si="30"/>
        <v>0</v>
      </c>
      <c r="K181" s="162"/>
      <c r="L181" s="34"/>
      <c r="M181" s="163" t="s">
        <v>1</v>
      </c>
      <c r="N181" s="164" t="s">
        <v>41</v>
      </c>
      <c r="O181" s="62"/>
      <c r="P181" s="165">
        <f t="shared" si="31"/>
        <v>0</v>
      </c>
      <c r="Q181" s="165">
        <v>1.75E-3</v>
      </c>
      <c r="R181" s="165">
        <f t="shared" si="32"/>
        <v>1.4E-2</v>
      </c>
      <c r="S181" s="165">
        <v>0</v>
      </c>
      <c r="T181" s="166">
        <f t="shared" si="3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226</v>
      </c>
      <c r="AT181" s="167" t="s">
        <v>204</v>
      </c>
      <c r="AU181" s="167" t="s">
        <v>91</v>
      </c>
      <c r="AY181" s="18" t="s">
        <v>203</v>
      </c>
      <c r="BE181" s="168">
        <f t="shared" si="34"/>
        <v>0</v>
      </c>
      <c r="BF181" s="168">
        <f t="shared" si="35"/>
        <v>0</v>
      </c>
      <c r="BG181" s="168">
        <f t="shared" si="36"/>
        <v>0</v>
      </c>
      <c r="BH181" s="168">
        <f t="shared" si="37"/>
        <v>0</v>
      </c>
      <c r="BI181" s="168">
        <f t="shared" si="38"/>
        <v>0</v>
      </c>
      <c r="BJ181" s="18" t="s">
        <v>91</v>
      </c>
      <c r="BK181" s="168">
        <f t="shared" si="39"/>
        <v>0</v>
      </c>
      <c r="BL181" s="18" t="s">
        <v>226</v>
      </c>
      <c r="BM181" s="167" t="s">
        <v>3319</v>
      </c>
    </row>
    <row r="182" spans="1:65" s="2" customFormat="1" ht="16.5" customHeight="1">
      <c r="A182" s="33"/>
      <c r="B182" s="154"/>
      <c r="C182" s="155" t="s">
        <v>384</v>
      </c>
      <c r="D182" s="155" t="s">
        <v>204</v>
      </c>
      <c r="E182" s="156" t="s">
        <v>3320</v>
      </c>
      <c r="F182" s="157" t="s">
        <v>3321</v>
      </c>
      <c r="G182" s="158" t="s">
        <v>671</v>
      </c>
      <c r="H182" s="159">
        <v>11</v>
      </c>
      <c r="I182" s="160"/>
      <c r="J182" s="161">
        <f t="shared" si="30"/>
        <v>0</v>
      </c>
      <c r="K182" s="162"/>
      <c r="L182" s="34"/>
      <c r="M182" s="163" t="s">
        <v>1</v>
      </c>
      <c r="N182" s="164" t="s">
        <v>41</v>
      </c>
      <c r="O182" s="62"/>
      <c r="P182" s="165">
        <f t="shared" si="31"/>
        <v>0</v>
      </c>
      <c r="Q182" s="165">
        <v>3.5249999999999997E-2</v>
      </c>
      <c r="R182" s="165">
        <f t="shared" si="32"/>
        <v>0.38774999999999998</v>
      </c>
      <c r="S182" s="165">
        <v>0</v>
      </c>
      <c r="T182" s="166">
        <f t="shared" si="3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226</v>
      </c>
      <c r="AT182" s="167" t="s">
        <v>204</v>
      </c>
      <c r="AU182" s="167" t="s">
        <v>91</v>
      </c>
      <c r="AY182" s="18" t="s">
        <v>203</v>
      </c>
      <c r="BE182" s="168">
        <f t="shared" si="34"/>
        <v>0</v>
      </c>
      <c r="BF182" s="168">
        <f t="shared" si="35"/>
        <v>0</v>
      </c>
      <c r="BG182" s="168">
        <f t="shared" si="36"/>
        <v>0</v>
      </c>
      <c r="BH182" s="168">
        <f t="shared" si="37"/>
        <v>0</v>
      </c>
      <c r="BI182" s="168">
        <f t="shared" si="38"/>
        <v>0</v>
      </c>
      <c r="BJ182" s="18" t="s">
        <v>91</v>
      </c>
      <c r="BK182" s="168">
        <f t="shared" si="39"/>
        <v>0</v>
      </c>
      <c r="BL182" s="18" t="s">
        <v>226</v>
      </c>
      <c r="BM182" s="167" t="s">
        <v>3322</v>
      </c>
    </row>
    <row r="183" spans="1:65" s="2" customFormat="1" ht="16.5" customHeight="1">
      <c r="A183" s="33"/>
      <c r="B183" s="154"/>
      <c r="C183" s="155" t="s">
        <v>294</v>
      </c>
      <c r="D183" s="155" t="s">
        <v>204</v>
      </c>
      <c r="E183" s="156" t="s">
        <v>3323</v>
      </c>
      <c r="F183" s="157" t="s">
        <v>3324</v>
      </c>
      <c r="G183" s="158" t="s">
        <v>207</v>
      </c>
      <c r="H183" s="159">
        <v>30</v>
      </c>
      <c r="I183" s="160"/>
      <c r="J183" s="161">
        <f t="shared" si="30"/>
        <v>0</v>
      </c>
      <c r="K183" s="162"/>
      <c r="L183" s="34"/>
      <c r="M183" s="163" t="s">
        <v>1</v>
      </c>
      <c r="N183" s="164" t="s">
        <v>41</v>
      </c>
      <c r="O183" s="62"/>
      <c r="P183" s="165">
        <f t="shared" si="31"/>
        <v>0</v>
      </c>
      <c r="Q183" s="165">
        <v>0</v>
      </c>
      <c r="R183" s="165">
        <f t="shared" si="32"/>
        <v>0</v>
      </c>
      <c r="S183" s="165">
        <v>0</v>
      </c>
      <c r="T183" s="166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226</v>
      </c>
      <c r="AT183" s="167" t="s">
        <v>204</v>
      </c>
      <c r="AU183" s="167" t="s">
        <v>91</v>
      </c>
      <c r="AY183" s="18" t="s">
        <v>203</v>
      </c>
      <c r="BE183" s="168">
        <f t="shared" si="34"/>
        <v>0</v>
      </c>
      <c r="BF183" s="168">
        <f t="shared" si="35"/>
        <v>0</v>
      </c>
      <c r="BG183" s="168">
        <f t="shared" si="36"/>
        <v>0</v>
      </c>
      <c r="BH183" s="168">
        <f t="shared" si="37"/>
        <v>0</v>
      </c>
      <c r="BI183" s="168">
        <f t="shared" si="38"/>
        <v>0</v>
      </c>
      <c r="BJ183" s="18" t="s">
        <v>91</v>
      </c>
      <c r="BK183" s="168">
        <f t="shared" si="39"/>
        <v>0</v>
      </c>
      <c r="BL183" s="18" t="s">
        <v>226</v>
      </c>
      <c r="BM183" s="167" t="s">
        <v>3325</v>
      </c>
    </row>
    <row r="184" spans="1:65" s="2" customFormat="1" ht="24.2" customHeight="1">
      <c r="A184" s="33"/>
      <c r="B184" s="154"/>
      <c r="C184" s="155" t="s">
        <v>393</v>
      </c>
      <c r="D184" s="155" t="s">
        <v>204</v>
      </c>
      <c r="E184" s="156" t="s">
        <v>3326</v>
      </c>
      <c r="F184" s="157" t="s">
        <v>3327</v>
      </c>
      <c r="G184" s="158" t="s">
        <v>249</v>
      </c>
      <c r="H184" s="159">
        <v>1.2649999999999999</v>
      </c>
      <c r="I184" s="160"/>
      <c r="J184" s="161">
        <f t="shared" si="30"/>
        <v>0</v>
      </c>
      <c r="K184" s="162"/>
      <c r="L184" s="34"/>
      <c r="M184" s="171" t="s">
        <v>1</v>
      </c>
      <c r="N184" s="172" t="s">
        <v>41</v>
      </c>
      <c r="O184" s="173"/>
      <c r="P184" s="174">
        <f t="shared" si="31"/>
        <v>0</v>
      </c>
      <c r="Q184" s="174">
        <v>0</v>
      </c>
      <c r="R184" s="174">
        <f t="shared" si="32"/>
        <v>0</v>
      </c>
      <c r="S184" s="174">
        <v>0</v>
      </c>
      <c r="T184" s="175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226</v>
      </c>
      <c r="AT184" s="167" t="s">
        <v>204</v>
      </c>
      <c r="AU184" s="167" t="s">
        <v>91</v>
      </c>
      <c r="AY184" s="18" t="s">
        <v>203</v>
      </c>
      <c r="BE184" s="168">
        <f t="shared" si="34"/>
        <v>0</v>
      </c>
      <c r="BF184" s="168">
        <f t="shared" si="35"/>
        <v>0</v>
      </c>
      <c r="BG184" s="168">
        <f t="shared" si="36"/>
        <v>0</v>
      </c>
      <c r="BH184" s="168">
        <f t="shared" si="37"/>
        <v>0</v>
      </c>
      <c r="BI184" s="168">
        <f t="shared" si="38"/>
        <v>0</v>
      </c>
      <c r="BJ184" s="18" t="s">
        <v>91</v>
      </c>
      <c r="BK184" s="168">
        <f t="shared" si="39"/>
        <v>0</v>
      </c>
      <c r="BL184" s="18" t="s">
        <v>226</v>
      </c>
      <c r="BM184" s="167" t="s">
        <v>3328</v>
      </c>
    </row>
    <row r="185" spans="1:65" s="2" customFormat="1" ht="6.95" customHeight="1">
      <c r="A185" s="33"/>
      <c r="B185" s="51"/>
      <c r="C185" s="52"/>
      <c r="D185" s="52"/>
      <c r="E185" s="52"/>
      <c r="F185" s="52"/>
      <c r="G185" s="52"/>
      <c r="H185" s="52"/>
      <c r="I185" s="52"/>
      <c r="J185" s="52"/>
      <c r="K185" s="52"/>
      <c r="L185" s="34"/>
      <c r="M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</sheetData>
  <autoFilter ref="C124:K184" xr:uid="{00000000-0009-0000-0000-00000D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97"/>
  <sheetViews>
    <sheetView showGridLines="0" topLeftCell="A185" workbookViewId="0">
      <selection activeCell="F140" sqref="F1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134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38" t="s">
        <v>3329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3185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ROUND(J127,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ROUND((SUM(BE127:BE196)),  2)</f>
        <v>0</v>
      </c>
      <c r="G33" s="109"/>
      <c r="H33" s="109"/>
      <c r="I33" s="110">
        <v>0.2</v>
      </c>
      <c r="J33" s="108">
        <f>ROUND(((SUM(BE127:BE196))*I33),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ROUND((SUM(BF127:BF196)),  2)</f>
        <v>0</v>
      </c>
      <c r="G34" s="109"/>
      <c r="H34" s="109"/>
      <c r="I34" s="110">
        <v>0.2</v>
      </c>
      <c r="J34" s="108">
        <f>ROUND(((SUM(BF127:BF196))*I34),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ROUND((SUM(BG127:BG196)),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ROUND((SUM(BH127:BH196)),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ROUND((SUM(BI127:BI196)),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38" t="str">
        <f>E9</f>
        <v>SO11 - SO11 PRÍPOJKY VODY A KANALIZACIE  PRE FONTÁNY A  K HYDRANTU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 Švec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J127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3330</v>
      </c>
      <c r="E97" s="126"/>
      <c r="F97" s="126"/>
      <c r="G97" s="126"/>
      <c r="H97" s="126"/>
      <c r="I97" s="126"/>
      <c r="J97" s="127">
        <f>J128</f>
        <v>0</v>
      </c>
      <c r="L97" s="124"/>
    </row>
    <row r="98" spans="1:31" s="10" customFormat="1" ht="19.899999999999999" customHeight="1">
      <c r="B98" s="128"/>
      <c r="D98" s="129" t="s">
        <v>3186</v>
      </c>
      <c r="E98" s="130"/>
      <c r="F98" s="130"/>
      <c r="G98" s="130"/>
      <c r="H98" s="130"/>
      <c r="I98" s="130"/>
      <c r="J98" s="131">
        <f>J129</f>
        <v>0</v>
      </c>
      <c r="L98" s="128"/>
    </row>
    <row r="99" spans="1:31" s="10" customFormat="1" ht="19.899999999999999" customHeight="1">
      <c r="B99" s="128"/>
      <c r="D99" s="129" t="s">
        <v>769</v>
      </c>
      <c r="E99" s="130"/>
      <c r="F99" s="130"/>
      <c r="G99" s="130"/>
      <c r="H99" s="130"/>
      <c r="I99" s="130"/>
      <c r="J99" s="131">
        <f>J143</f>
        <v>0</v>
      </c>
      <c r="L99" s="128"/>
    </row>
    <row r="100" spans="1:31" s="10" customFormat="1" ht="19.899999999999999" customHeight="1">
      <c r="B100" s="128"/>
      <c r="D100" s="129" t="s">
        <v>3331</v>
      </c>
      <c r="E100" s="130"/>
      <c r="F100" s="130"/>
      <c r="G100" s="130"/>
      <c r="H100" s="130"/>
      <c r="I100" s="130"/>
      <c r="J100" s="131">
        <f>J145</f>
        <v>0</v>
      </c>
      <c r="L100" s="128"/>
    </row>
    <row r="101" spans="1:31" s="10" customFormat="1" ht="19.899999999999999" customHeight="1">
      <c r="B101" s="128"/>
      <c r="D101" s="129" t="s">
        <v>786</v>
      </c>
      <c r="E101" s="130"/>
      <c r="F101" s="130"/>
      <c r="G101" s="130"/>
      <c r="H101" s="130"/>
      <c r="I101" s="130"/>
      <c r="J101" s="131">
        <f>J147</f>
        <v>0</v>
      </c>
      <c r="L101" s="128"/>
    </row>
    <row r="102" spans="1:31" s="10" customFormat="1" ht="19.899999999999999" customHeight="1">
      <c r="B102" s="128"/>
      <c r="D102" s="129" t="s">
        <v>538</v>
      </c>
      <c r="E102" s="130"/>
      <c r="F102" s="130"/>
      <c r="G102" s="130"/>
      <c r="H102" s="130"/>
      <c r="I102" s="130"/>
      <c r="J102" s="131">
        <f>J172</f>
        <v>0</v>
      </c>
      <c r="L102" s="128"/>
    </row>
    <row r="103" spans="1:31" s="10" customFormat="1" ht="19.899999999999999" customHeight="1">
      <c r="B103" s="128"/>
      <c r="D103" s="129" t="s">
        <v>789</v>
      </c>
      <c r="E103" s="130"/>
      <c r="F103" s="130"/>
      <c r="G103" s="130"/>
      <c r="H103" s="130"/>
      <c r="I103" s="130"/>
      <c r="J103" s="131">
        <f>J174</f>
        <v>0</v>
      </c>
      <c r="L103" s="128"/>
    </row>
    <row r="104" spans="1:31" s="9" customFormat="1" ht="24.95" customHeight="1">
      <c r="B104" s="124"/>
      <c r="D104" s="125" t="s">
        <v>790</v>
      </c>
      <c r="E104" s="126"/>
      <c r="F104" s="126"/>
      <c r="G104" s="126"/>
      <c r="H104" s="126"/>
      <c r="I104" s="126"/>
      <c r="J104" s="127">
        <f>J177</f>
        <v>0</v>
      </c>
      <c r="L104" s="124"/>
    </row>
    <row r="105" spans="1:31" s="10" customFormat="1" ht="19.899999999999999" customHeight="1">
      <c r="B105" s="128"/>
      <c r="D105" s="129" t="s">
        <v>3332</v>
      </c>
      <c r="E105" s="130"/>
      <c r="F105" s="130"/>
      <c r="G105" s="130"/>
      <c r="H105" s="130"/>
      <c r="I105" s="130"/>
      <c r="J105" s="131">
        <f>J178</f>
        <v>0</v>
      </c>
      <c r="L105" s="128"/>
    </row>
    <row r="106" spans="1:31" s="9" customFormat="1" ht="24.95" customHeight="1">
      <c r="B106" s="124"/>
      <c r="D106" s="125" t="s">
        <v>3333</v>
      </c>
      <c r="E106" s="126"/>
      <c r="F106" s="126"/>
      <c r="G106" s="126"/>
      <c r="H106" s="126"/>
      <c r="I106" s="126"/>
      <c r="J106" s="127">
        <f>J193</f>
        <v>0</v>
      </c>
      <c r="L106" s="124"/>
    </row>
    <row r="107" spans="1:31" s="10" customFormat="1" ht="19.899999999999999" customHeight="1">
      <c r="B107" s="128"/>
      <c r="D107" s="129" t="s">
        <v>3334</v>
      </c>
      <c r="E107" s="130"/>
      <c r="F107" s="130"/>
      <c r="G107" s="130"/>
      <c r="H107" s="130"/>
      <c r="I107" s="130"/>
      <c r="J107" s="131">
        <f>J194</f>
        <v>0</v>
      </c>
      <c r="L107" s="128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189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78" t="str">
        <f>E7</f>
        <v>OBNOVA NÁMESTIA SNP 31.3.2022</v>
      </c>
      <c r="F117" s="279"/>
      <c r="G117" s="279"/>
      <c r="H117" s="279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166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30" customHeight="1">
      <c r="A119" s="33"/>
      <c r="B119" s="34"/>
      <c r="C119" s="33"/>
      <c r="D119" s="33"/>
      <c r="E119" s="238" t="str">
        <f>E9</f>
        <v>SO11 - SO11 PRÍPOJKY VODY A KANALIZACIE  PRE FONTÁNY A  K HYDRANTU</v>
      </c>
      <c r="F119" s="277"/>
      <c r="G119" s="277"/>
      <c r="H119" s="27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F12</f>
        <v>Námestie SNP, Trnava</v>
      </c>
      <c r="G121" s="33"/>
      <c r="H121" s="33"/>
      <c r="I121" s="28" t="s">
        <v>20</v>
      </c>
      <c r="J121" s="59" t="str">
        <f>IF(J12="","",J12)</f>
        <v>31. 3. 2022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15" customHeight="1">
      <c r="A123" s="33"/>
      <c r="B123" s="34"/>
      <c r="C123" s="28" t="s">
        <v>22</v>
      </c>
      <c r="D123" s="33"/>
      <c r="E123" s="33"/>
      <c r="F123" s="26" t="str">
        <f>E15</f>
        <v>MESTO TRNAVA, Hlavná č.1,91771 TRNAVA</v>
      </c>
      <c r="G123" s="33"/>
      <c r="H123" s="33"/>
      <c r="I123" s="28" t="s">
        <v>28</v>
      </c>
      <c r="J123" s="31" t="str">
        <f>E21</f>
        <v>ATELIER DV, s.r.o.Ing.Arch.P.ĎURKO a kol.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26</v>
      </c>
      <c r="D124" s="33"/>
      <c r="E124" s="33"/>
      <c r="F124" s="26" t="str">
        <f>IF(E18="","",E18)</f>
        <v>Vyplň údaj</v>
      </c>
      <c r="G124" s="33"/>
      <c r="H124" s="33"/>
      <c r="I124" s="28" t="s">
        <v>31</v>
      </c>
      <c r="J124" s="31" t="str">
        <f>E24</f>
        <v>Ing. Švec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2"/>
      <c r="B126" s="133"/>
      <c r="C126" s="134" t="s">
        <v>190</v>
      </c>
      <c r="D126" s="135" t="s">
        <v>60</v>
      </c>
      <c r="E126" s="135" t="s">
        <v>56</v>
      </c>
      <c r="F126" s="135" t="s">
        <v>57</v>
      </c>
      <c r="G126" s="135" t="s">
        <v>191</v>
      </c>
      <c r="H126" s="135" t="s">
        <v>192</v>
      </c>
      <c r="I126" s="135" t="s">
        <v>193</v>
      </c>
      <c r="J126" s="136" t="s">
        <v>171</v>
      </c>
      <c r="K126" s="137" t="s">
        <v>194</v>
      </c>
      <c r="L126" s="138"/>
      <c r="M126" s="66" t="s">
        <v>1</v>
      </c>
      <c r="N126" s="67" t="s">
        <v>39</v>
      </c>
      <c r="O126" s="67" t="s">
        <v>195</v>
      </c>
      <c r="P126" s="67" t="s">
        <v>196</v>
      </c>
      <c r="Q126" s="67" t="s">
        <v>197</v>
      </c>
      <c r="R126" s="67" t="s">
        <v>198</v>
      </c>
      <c r="S126" s="67" t="s">
        <v>199</v>
      </c>
      <c r="T126" s="68" t="s">
        <v>200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</row>
    <row r="127" spans="1:63" s="2" customFormat="1" ht="22.9" customHeight="1">
      <c r="A127" s="33"/>
      <c r="B127" s="34"/>
      <c r="C127" s="73" t="s">
        <v>172</v>
      </c>
      <c r="D127" s="33"/>
      <c r="E127" s="33"/>
      <c r="F127" s="33"/>
      <c r="G127" s="33"/>
      <c r="H127" s="33"/>
      <c r="I127" s="33"/>
      <c r="J127" s="139">
        <f>BK127</f>
        <v>0</v>
      </c>
      <c r="K127" s="33"/>
      <c r="L127" s="34"/>
      <c r="M127" s="69"/>
      <c r="N127" s="60"/>
      <c r="O127" s="70"/>
      <c r="P127" s="140">
        <f>P128+P177+P193</f>
        <v>0</v>
      </c>
      <c r="Q127" s="70"/>
      <c r="R127" s="140">
        <f>R128+R177+R193</f>
        <v>22.075202000000004</v>
      </c>
      <c r="S127" s="70"/>
      <c r="T127" s="141">
        <f>T128+T177+T193</f>
        <v>0.41800000000000004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173</v>
      </c>
      <c r="BK127" s="142">
        <f>BK128+BK177+BK193</f>
        <v>0</v>
      </c>
    </row>
    <row r="128" spans="1:63" s="12" customFormat="1" ht="25.9" customHeight="1">
      <c r="B128" s="143"/>
      <c r="D128" s="144" t="s">
        <v>74</v>
      </c>
      <c r="E128" s="145" t="s">
        <v>201</v>
      </c>
      <c r="F128" s="145" t="s">
        <v>3335</v>
      </c>
      <c r="I128" s="146"/>
      <c r="J128" s="147">
        <f>BK128</f>
        <v>0</v>
      </c>
      <c r="L128" s="143"/>
      <c r="M128" s="148"/>
      <c r="N128" s="149"/>
      <c r="O128" s="149"/>
      <c r="P128" s="150">
        <f>P129+P143+P145+P147+P172+P174</f>
        <v>0</v>
      </c>
      <c r="Q128" s="149"/>
      <c r="R128" s="150">
        <f>R129+R143+R145+R147+R172+R174</f>
        <v>22.062312000000002</v>
      </c>
      <c r="S128" s="149"/>
      <c r="T128" s="151">
        <f>T129+T143+T145+T147+T172+T174</f>
        <v>0.32500000000000001</v>
      </c>
      <c r="AR128" s="144" t="s">
        <v>83</v>
      </c>
      <c r="AT128" s="152" t="s">
        <v>74</v>
      </c>
      <c r="AU128" s="152" t="s">
        <v>75</v>
      </c>
      <c r="AY128" s="144" t="s">
        <v>203</v>
      </c>
      <c r="BK128" s="153">
        <f>BK129+BK143+BK145+BK147+BK172+BK174</f>
        <v>0</v>
      </c>
    </row>
    <row r="129" spans="1:65" s="12" customFormat="1" ht="22.9" customHeight="1">
      <c r="B129" s="143"/>
      <c r="D129" s="144" t="s">
        <v>74</v>
      </c>
      <c r="E129" s="169" t="s">
        <v>83</v>
      </c>
      <c r="F129" s="169" t="s">
        <v>3188</v>
      </c>
      <c r="I129" s="146"/>
      <c r="J129" s="170">
        <f>BK129</f>
        <v>0</v>
      </c>
      <c r="L129" s="143"/>
      <c r="M129" s="148"/>
      <c r="N129" s="149"/>
      <c r="O129" s="149"/>
      <c r="P129" s="150">
        <f>SUM(P130:P142)</f>
        <v>0</v>
      </c>
      <c r="Q129" s="149"/>
      <c r="R129" s="150">
        <f>SUM(R130:R142)</f>
        <v>8.4000000000000012E-3</v>
      </c>
      <c r="S129" s="149"/>
      <c r="T129" s="151">
        <f>SUM(T130:T142)</f>
        <v>0</v>
      </c>
      <c r="AR129" s="144" t="s">
        <v>83</v>
      </c>
      <c r="AT129" s="152" t="s">
        <v>74</v>
      </c>
      <c r="AU129" s="152" t="s">
        <v>83</v>
      </c>
      <c r="AY129" s="144" t="s">
        <v>203</v>
      </c>
      <c r="BK129" s="153">
        <f>SUM(BK130:BK142)</f>
        <v>0</v>
      </c>
    </row>
    <row r="130" spans="1:65" s="2" customFormat="1" ht="21.75" customHeight="1">
      <c r="A130" s="33"/>
      <c r="B130" s="154"/>
      <c r="C130" s="155" t="s">
        <v>83</v>
      </c>
      <c r="D130" s="155" t="s">
        <v>204</v>
      </c>
      <c r="E130" s="156" t="s">
        <v>3189</v>
      </c>
      <c r="F130" s="157" t="s">
        <v>3190</v>
      </c>
      <c r="G130" s="158" t="s">
        <v>213</v>
      </c>
      <c r="H130" s="159">
        <v>32</v>
      </c>
      <c r="I130" s="160"/>
      <c r="J130" s="161">
        <f t="shared" ref="J130:J137" si="0">ROUND(I130*H130,2)</f>
        <v>0</v>
      </c>
      <c r="K130" s="162"/>
      <c r="L130" s="34"/>
      <c r="M130" s="163" t="s">
        <v>1</v>
      </c>
      <c r="N130" s="164" t="s">
        <v>41</v>
      </c>
      <c r="O130" s="62"/>
      <c r="P130" s="165">
        <f t="shared" ref="P130:P137" si="1">O130*H130</f>
        <v>0</v>
      </c>
      <c r="Q130" s="165">
        <v>0</v>
      </c>
      <c r="R130" s="165">
        <f t="shared" ref="R130:R137" si="2">Q130*H130</f>
        <v>0</v>
      </c>
      <c r="S130" s="165">
        <v>0</v>
      </c>
      <c r="T130" s="166">
        <f t="shared" ref="T130:T137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208</v>
      </c>
      <c r="AT130" s="167" t="s">
        <v>204</v>
      </c>
      <c r="AU130" s="167" t="s">
        <v>91</v>
      </c>
      <c r="AY130" s="18" t="s">
        <v>203</v>
      </c>
      <c r="BE130" s="168">
        <f t="shared" ref="BE130:BE137" si="4">IF(N130="základná",J130,0)</f>
        <v>0</v>
      </c>
      <c r="BF130" s="168">
        <f t="shared" ref="BF130:BF137" si="5">IF(N130="znížená",J130,0)</f>
        <v>0</v>
      </c>
      <c r="BG130" s="168">
        <f t="shared" ref="BG130:BG137" si="6">IF(N130="zákl. prenesená",J130,0)</f>
        <v>0</v>
      </c>
      <c r="BH130" s="168">
        <f t="shared" ref="BH130:BH137" si="7">IF(N130="zníž. prenesená",J130,0)</f>
        <v>0</v>
      </c>
      <c r="BI130" s="168">
        <f t="shared" ref="BI130:BI137" si="8">IF(N130="nulová",J130,0)</f>
        <v>0</v>
      </c>
      <c r="BJ130" s="18" t="s">
        <v>91</v>
      </c>
      <c r="BK130" s="168">
        <f t="shared" ref="BK130:BK137" si="9">ROUND(I130*H130,2)</f>
        <v>0</v>
      </c>
      <c r="BL130" s="18" t="s">
        <v>208</v>
      </c>
      <c r="BM130" s="167" t="s">
        <v>3336</v>
      </c>
    </row>
    <row r="131" spans="1:65" s="2" customFormat="1" ht="21.75" customHeight="1">
      <c r="A131" s="33"/>
      <c r="B131" s="154"/>
      <c r="C131" s="155" t="s">
        <v>91</v>
      </c>
      <c r="D131" s="155" t="s">
        <v>204</v>
      </c>
      <c r="E131" s="156" t="s">
        <v>3192</v>
      </c>
      <c r="F131" s="157" t="s">
        <v>3193</v>
      </c>
      <c r="G131" s="158" t="s">
        <v>213</v>
      </c>
      <c r="H131" s="159">
        <v>32</v>
      </c>
      <c r="I131" s="160"/>
      <c r="J131" s="161">
        <f t="shared" si="0"/>
        <v>0</v>
      </c>
      <c r="K131" s="162"/>
      <c r="L131" s="34"/>
      <c r="M131" s="163" t="s">
        <v>1</v>
      </c>
      <c r="N131" s="164" t="s">
        <v>41</v>
      </c>
      <c r="O131" s="62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208</v>
      </c>
      <c r="AT131" s="167" t="s">
        <v>204</v>
      </c>
      <c r="AU131" s="167" t="s">
        <v>91</v>
      </c>
      <c r="AY131" s="18" t="s">
        <v>203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91</v>
      </c>
      <c r="BK131" s="168">
        <f t="shared" si="9"/>
        <v>0</v>
      </c>
      <c r="BL131" s="18" t="s">
        <v>208</v>
      </c>
      <c r="BM131" s="167" t="s">
        <v>3337</v>
      </c>
    </row>
    <row r="132" spans="1:65" s="2" customFormat="1" ht="24.2" customHeight="1">
      <c r="A132" s="33"/>
      <c r="B132" s="154"/>
      <c r="C132" s="155" t="s">
        <v>215</v>
      </c>
      <c r="D132" s="155" t="s">
        <v>204</v>
      </c>
      <c r="E132" s="156" t="s">
        <v>3338</v>
      </c>
      <c r="F132" s="157" t="s">
        <v>3339</v>
      </c>
      <c r="G132" s="158" t="s">
        <v>221</v>
      </c>
      <c r="H132" s="159">
        <v>40</v>
      </c>
      <c r="I132" s="160"/>
      <c r="J132" s="161">
        <f t="shared" si="0"/>
        <v>0</v>
      </c>
      <c r="K132" s="162"/>
      <c r="L132" s="34"/>
      <c r="M132" s="163" t="s">
        <v>1</v>
      </c>
      <c r="N132" s="164" t="s">
        <v>41</v>
      </c>
      <c r="O132" s="62"/>
      <c r="P132" s="165">
        <f t="shared" si="1"/>
        <v>0</v>
      </c>
      <c r="Q132" s="165">
        <v>2.1000000000000001E-4</v>
      </c>
      <c r="R132" s="165">
        <f t="shared" si="2"/>
        <v>8.4000000000000012E-3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208</v>
      </c>
      <c r="BM132" s="167" t="s">
        <v>3340</v>
      </c>
    </row>
    <row r="133" spans="1:65" s="2" customFormat="1" ht="24.2" customHeight="1">
      <c r="A133" s="33"/>
      <c r="B133" s="154"/>
      <c r="C133" s="155" t="s">
        <v>208</v>
      </c>
      <c r="D133" s="155" t="s">
        <v>204</v>
      </c>
      <c r="E133" s="156" t="s">
        <v>3341</v>
      </c>
      <c r="F133" s="157" t="s">
        <v>3342</v>
      </c>
      <c r="G133" s="158" t="s">
        <v>221</v>
      </c>
      <c r="H133" s="159">
        <v>40</v>
      </c>
      <c r="I133" s="160"/>
      <c r="J133" s="161">
        <f t="shared" si="0"/>
        <v>0</v>
      </c>
      <c r="K133" s="162"/>
      <c r="L133" s="34"/>
      <c r="M133" s="163" t="s">
        <v>1</v>
      </c>
      <c r="N133" s="164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208</v>
      </c>
      <c r="AT133" s="167" t="s">
        <v>204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208</v>
      </c>
      <c r="BM133" s="167" t="s">
        <v>3343</v>
      </c>
    </row>
    <row r="134" spans="1:65" s="2" customFormat="1" ht="24.2" customHeight="1">
      <c r="A134" s="33"/>
      <c r="B134" s="154"/>
      <c r="C134" s="155" t="s">
        <v>223</v>
      </c>
      <c r="D134" s="155" t="s">
        <v>204</v>
      </c>
      <c r="E134" s="156" t="s">
        <v>3201</v>
      </c>
      <c r="F134" s="157" t="s">
        <v>3202</v>
      </c>
      <c r="G134" s="158" t="s">
        <v>213</v>
      </c>
      <c r="H134" s="159">
        <v>20</v>
      </c>
      <c r="I134" s="160"/>
      <c r="J134" s="161">
        <f t="shared" si="0"/>
        <v>0</v>
      </c>
      <c r="K134" s="162"/>
      <c r="L134" s="34"/>
      <c r="M134" s="163" t="s">
        <v>1</v>
      </c>
      <c r="N134" s="164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208</v>
      </c>
      <c r="AT134" s="167" t="s">
        <v>204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208</v>
      </c>
      <c r="BM134" s="167" t="s">
        <v>3344</v>
      </c>
    </row>
    <row r="135" spans="1:65" s="2" customFormat="1" ht="24.2" customHeight="1">
      <c r="A135" s="33"/>
      <c r="B135" s="154"/>
      <c r="C135" s="155" t="s">
        <v>227</v>
      </c>
      <c r="D135" s="155" t="s">
        <v>204</v>
      </c>
      <c r="E135" s="156" t="s">
        <v>3206</v>
      </c>
      <c r="F135" s="157" t="s">
        <v>3207</v>
      </c>
      <c r="G135" s="158" t="s">
        <v>213</v>
      </c>
      <c r="H135" s="159">
        <v>10</v>
      </c>
      <c r="I135" s="160"/>
      <c r="J135" s="161">
        <f t="shared" si="0"/>
        <v>0</v>
      </c>
      <c r="K135" s="162"/>
      <c r="L135" s="34"/>
      <c r="M135" s="163" t="s">
        <v>1</v>
      </c>
      <c r="N135" s="164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208</v>
      </c>
      <c r="BM135" s="167" t="s">
        <v>3345</v>
      </c>
    </row>
    <row r="136" spans="1:65" s="2" customFormat="1" ht="16.5" customHeight="1">
      <c r="A136" s="33"/>
      <c r="B136" s="154"/>
      <c r="C136" s="155" t="s">
        <v>231</v>
      </c>
      <c r="D136" s="155" t="s">
        <v>204</v>
      </c>
      <c r="E136" s="156" t="s">
        <v>3346</v>
      </c>
      <c r="F136" s="157" t="s">
        <v>3347</v>
      </c>
      <c r="G136" s="158" t="s">
        <v>213</v>
      </c>
      <c r="H136" s="159">
        <v>10</v>
      </c>
      <c r="I136" s="160"/>
      <c r="J136" s="161">
        <f t="shared" si="0"/>
        <v>0</v>
      </c>
      <c r="K136" s="162"/>
      <c r="L136" s="34"/>
      <c r="M136" s="163" t="s">
        <v>1</v>
      </c>
      <c r="N136" s="164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208</v>
      </c>
      <c r="BM136" s="167" t="s">
        <v>3348</v>
      </c>
    </row>
    <row r="137" spans="1:65" s="2" customFormat="1" ht="24.2" customHeight="1">
      <c r="A137" s="33"/>
      <c r="B137" s="154"/>
      <c r="C137" s="155" t="s">
        <v>234</v>
      </c>
      <c r="D137" s="155" t="s">
        <v>204</v>
      </c>
      <c r="E137" s="156" t="s">
        <v>3209</v>
      </c>
      <c r="F137" s="157" t="s">
        <v>4245</v>
      </c>
      <c r="G137" s="158" t="s">
        <v>249</v>
      </c>
      <c r="H137" s="159">
        <v>59.84</v>
      </c>
      <c r="I137" s="160"/>
      <c r="J137" s="161">
        <f t="shared" si="0"/>
        <v>0</v>
      </c>
      <c r="K137" s="162"/>
      <c r="L137" s="34"/>
      <c r="M137" s="163" t="s">
        <v>1</v>
      </c>
      <c r="N137" s="164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208</v>
      </c>
      <c r="BM137" s="167" t="s">
        <v>3349</v>
      </c>
    </row>
    <row r="138" spans="1:65" s="13" customFormat="1">
      <c r="B138" s="177"/>
      <c r="D138" s="178" t="s">
        <v>548</v>
      </c>
      <c r="E138" s="179" t="s">
        <v>1</v>
      </c>
      <c r="F138" s="180" t="s">
        <v>3350</v>
      </c>
      <c r="H138" s="181">
        <v>59.84</v>
      </c>
      <c r="I138" s="182"/>
      <c r="L138" s="177"/>
      <c r="M138" s="183"/>
      <c r="N138" s="184"/>
      <c r="O138" s="184"/>
      <c r="P138" s="184"/>
      <c r="Q138" s="184"/>
      <c r="R138" s="184"/>
      <c r="S138" s="184"/>
      <c r="T138" s="185"/>
      <c r="AT138" s="179" t="s">
        <v>548</v>
      </c>
      <c r="AU138" s="179" t="s">
        <v>91</v>
      </c>
      <c r="AV138" s="13" t="s">
        <v>91</v>
      </c>
      <c r="AW138" s="13" t="s">
        <v>30</v>
      </c>
      <c r="AX138" s="13" t="s">
        <v>75</v>
      </c>
      <c r="AY138" s="179" t="s">
        <v>203</v>
      </c>
    </row>
    <row r="139" spans="1:65" s="14" customFormat="1">
      <c r="B139" s="186"/>
      <c r="D139" s="178" t="s">
        <v>548</v>
      </c>
      <c r="E139" s="187" t="s">
        <v>1</v>
      </c>
      <c r="F139" s="188" t="s">
        <v>550</v>
      </c>
      <c r="H139" s="189">
        <v>59.84</v>
      </c>
      <c r="I139" s="190"/>
      <c r="L139" s="186"/>
      <c r="M139" s="191"/>
      <c r="N139" s="192"/>
      <c r="O139" s="192"/>
      <c r="P139" s="192"/>
      <c r="Q139" s="192"/>
      <c r="R139" s="192"/>
      <c r="S139" s="192"/>
      <c r="T139" s="193"/>
      <c r="AT139" s="187" t="s">
        <v>548</v>
      </c>
      <c r="AU139" s="187" t="s">
        <v>91</v>
      </c>
      <c r="AV139" s="14" t="s">
        <v>208</v>
      </c>
      <c r="AW139" s="14" t="s">
        <v>30</v>
      </c>
      <c r="AX139" s="14" t="s">
        <v>83</v>
      </c>
      <c r="AY139" s="187" t="s">
        <v>203</v>
      </c>
    </row>
    <row r="140" spans="1:65" s="2" customFormat="1" ht="21.75" customHeight="1">
      <c r="A140" s="33"/>
      <c r="B140" s="154"/>
      <c r="C140" s="155" t="s">
        <v>238</v>
      </c>
      <c r="D140" s="155" t="s">
        <v>204</v>
      </c>
      <c r="E140" s="156" t="s">
        <v>3351</v>
      </c>
      <c r="F140" s="157" t="s">
        <v>3352</v>
      </c>
      <c r="G140" s="158" t="s">
        <v>213</v>
      </c>
      <c r="H140" s="159">
        <v>10</v>
      </c>
      <c r="I140" s="160"/>
      <c r="J140" s="161">
        <f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91</v>
      </c>
      <c r="BK140" s="168">
        <f>ROUND(I140*H140,2)</f>
        <v>0</v>
      </c>
      <c r="BL140" s="18" t="s">
        <v>208</v>
      </c>
      <c r="BM140" s="167" t="s">
        <v>3353</v>
      </c>
    </row>
    <row r="141" spans="1:65" s="2" customFormat="1" ht="16.5" customHeight="1">
      <c r="A141" s="33"/>
      <c r="B141" s="154"/>
      <c r="C141" s="155" t="s">
        <v>214</v>
      </c>
      <c r="D141" s="155" t="s">
        <v>204</v>
      </c>
      <c r="E141" s="156" t="s">
        <v>3217</v>
      </c>
      <c r="F141" s="157" t="s">
        <v>3218</v>
      </c>
      <c r="G141" s="158" t="s">
        <v>213</v>
      </c>
      <c r="H141" s="159">
        <v>10</v>
      </c>
      <c r="I141" s="160"/>
      <c r="J141" s="161">
        <f>ROUND(I141*H141,2)</f>
        <v>0</v>
      </c>
      <c r="K141" s="162"/>
      <c r="L141" s="34"/>
      <c r="M141" s="163" t="s">
        <v>1</v>
      </c>
      <c r="N141" s="164" t="s">
        <v>41</v>
      </c>
      <c r="O141" s="62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208</v>
      </c>
      <c r="AT141" s="167" t="s">
        <v>204</v>
      </c>
      <c r="AU141" s="167" t="s">
        <v>91</v>
      </c>
      <c r="AY141" s="18" t="s">
        <v>203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91</v>
      </c>
      <c r="BK141" s="168">
        <f>ROUND(I141*H141,2)</f>
        <v>0</v>
      </c>
      <c r="BL141" s="18" t="s">
        <v>208</v>
      </c>
      <c r="BM141" s="167" t="s">
        <v>3354</v>
      </c>
    </row>
    <row r="142" spans="1:65" s="2" customFormat="1" ht="16.5" customHeight="1">
      <c r="A142" s="33"/>
      <c r="B142" s="154"/>
      <c r="C142" s="155" t="s">
        <v>246</v>
      </c>
      <c r="D142" s="155" t="s">
        <v>204</v>
      </c>
      <c r="E142" s="156" t="s">
        <v>3220</v>
      </c>
      <c r="F142" s="157" t="s">
        <v>3221</v>
      </c>
      <c r="G142" s="158" t="s">
        <v>213</v>
      </c>
      <c r="H142" s="159">
        <v>4.8499999999999996</v>
      </c>
      <c r="I142" s="160"/>
      <c r="J142" s="161">
        <f>ROUND(I142*H142,2)</f>
        <v>0</v>
      </c>
      <c r="K142" s="162"/>
      <c r="L142" s="34"/>
      <c r="M142" s="163" t="s">
        <v>1</v>
      </c>
      <c r="N142" s="164" t="s">
        <v>41</v>
      </c>
      <c r="O142" s="62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91</v>
      </c>
      <c r="BK142" s="168">
        <f>ROUND(I142*H142,2)</f>
        <v>0</v>
      </c>
      <c r="BL142" s="18" t="s">
        <v>208</v>
      </c>
      <c r="BM142" s="167" t="s">
        <v>3355</v>
      </c>
    </row>
    <row r="143" spans="1:65" s="12" customFormat="1" ht="22.9" customHeight="1">
      <c r="B143" s="143"/>
      <c r="D143" s="144" t="s">
        <v>74</v>
      </c>
      <c r="E143" s="169" t="s">
        <v>208</v>
      </c>
      <c r="F143" s="169" t="s">
        <v>846</v>
      </c>
      <c r="I143" s="146"/>
      <c r="J143" s="170">
        <f>BK143</f>
        <v>0</v>
      </c>
      <c r="L143" s="143"/>
      <c r="M143" s="148"/>
      <c r="N143" s="149"/>
      <c r="O143" s="149"/>
      <c r="P143" s="150">
        <f>P144</f>
        <v>0</v>
      </c>
      <c r="Q143" s="149"/>
      <c r="R143" s="150">
        <f>R144</f>
        <v>18.907700000000002</v>
      </c>
      <c r="S143" s="149"/>
      <c r="T143" s="151">
        <f>T144</f>
        <v>0</v>
      </c>
      <c r="AR143" s="144" t="s">
        <v>83</v>
      </c>
      <c r="AT143" s="152" t="s">
        <v>74</v>
      </c>
      <c r="AU143" s="152" t="s">
        <v>83</v>
      </c>
      <c r="AY143" s="144" t="s">
        <v>203</v>
      </c>
      <c r="BK143" s="153">
        <f>BK144</f>
        <v>0</v>
      </c>
    </row>
    <row r="144" spans="1:65" s="2" customFormat="1" ht="37.9" customHeight="1">
      <c r="A144" s="33"/>
      <c r="B144" s="154"/>
      <c r="C144" s="155" t="s">
        <v>218</v>
      </c>
      <c r="D144" s="155" t="s">
        <v>204</v>
      </c>
      <c r="E144" s="156" t="s">
        <v>3356</v>
      </c>
      <c r="F144" s="157" t="s">
        <v>3357</v>
      </c>
      <c r="G144" s="158" t="s">
        <v>213</v>
      </c>
      <c r="H144" s="159">
        <v>10</v>
      </c>
      <c r="I144" s="160"/>
      <c r="J144" s="161">
        <f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>O144*H144</f>
        <v>0</v>
      </c>
      <c r="Q144" s="165">
        <v>1.8907700000000001</v>
      </c>
      <c r="R144" s="165">
        <f>Q144*H144</f>
        <v>18.907700000000002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91</v>
      </c>
      <c r="BK144" s="168">
        <f>ROUND(I144*H144,2)</f>
        <v>0</v>
      </c>
      <c r="BL144" s="18" t="s">
        <v>208</v>
      </c>
      <c r="BM144" s="167" t="s">
        <v>3358</v>
      </c>
    </row>
    <row r="145" spans="1:65" s="12" customFormat="1" ht="22.9" customHeight="1">
      <c r="B145" s="143"/>
      <c r="D145" s="144" t="s">
        <v>74</v>
      </c>
      <c r="E145" s="169" t="s">
        <v>223</v>
      </c>
      <c r="F145" s="169" t="s">
        <v>792</v>
      </c>
      <c r="I145" s="146"/>
      <c r="J145" s="170">
        <f>BK145</f>
        <v>0</v>
      </c>
      <c r="L145" s="143"/>
      <c r="M145" s="148"/>
      <c r="N145" s="149"/>
      <c r="O145" s="149"/>
      <c r="P145" s="150">
        <f>P146</f>
        <v>0</v>
      </c>
      <c r="Q145" s="149"/>
      <c r="R145" s="150">
        <f>R146</f>
        <v>2.4729999999999999</v>
      </c>
      <c r="S145" s="149"/>
      <c r="T145" s="151">
        <f>T146</f>
        <v>0</v>
      </c>
      <c r="AR145" s="144" t="s">
        <v>83</v>
      </c>
      <c r="AT145" s="152" t="s">
        <v>74</v>
      </c>
      <c r="AU145" s="152" t="s">
        <v>83</v>
      </c>
      <c r="AY145" s="144" t="s">
        <v>203</v>
      </c>
      <c r="BK145" s="153">
        <f>BK146</f>
        <v>0</v>
      </c>
    </row>
    <row r="146" spans="1:65" s="2" customFormat="1" ht="24.2" customHeight="1">
      <c r="A146" s="33"/>
      <c r="B146" s="154"/>
      <c r="C146" s="155" t="s">
        <v>253</v>
      </c>
      <c r="D146" s="155" t="s">
        <v>204</v>
      </c>
      <c r="E146" s="156" t="s">
        <v>3359</v>
      </c>
      <c r="F146" s="157" t="s">
        <v>3360</v>
      </c>
      <c r="G146" s="158" t="s">
        <v>221</v>
      </c>
      <c r="H146" s="159">
        <v>10</v>
      </c>
      <c r="I146" s="160"/>
      <c r="J146" s="161">
        <f>ROUND(I146*H146,2)</f>
        <v>0</v>
      </c>
      <c r="K146" s="162"/>
      <c r="L146" s="34"/>
      <c r="M146" s="163" t="s">
        <v>1</v>
      </c>
      <c r="N146" s="164" t="s">
        <v>41</v>
      </c>
      <c r="O146" s="62"/>
      <c r="P146" s="165">
        <f>O146*H146</f>
        <v>0</v>
      </c>
      <c r="Q146" s="165">
        <v>0.24729999999999999</v>
      </c>
      <c r="R146" s="165">
        <f>Q146*H146</f>
        <v>2.4729999999999999</v>
      </c>
      <c r="S146" s="165">
        <v>0</v>
      </c>
      <c r="T146" s="16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208</v>
      </c>
      <c r="AT146" s="167" t="s">
        <v>204</v>
      </c>
      <c r="AU146" s="167" t="s">
        <v>91</v>
      </c>
      <c r="AY146" s="18" t="s">
        <v>203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8" t="s">
        <v>91</v>
      </c>
      <c r="BK146" s="168">
        <f>ROUND(I146*H146,2)</f>
        <v>0</v>
      </c>
      <c r="BL146" s="18" t="s">
        <v>208</v>
      </c>
      <c r="BM146" s="167" t="s">
        <v>3361</v>
      </c>
    </row>
    <row r="147" spans="1:65" s="12" customFormat="1" ht="22.9" customHeight="1">
      <c r="B147" s="143"/>
      <c r="D147" s="144" t="s">
        <v>74</v>
      </c>
      <c r="E147" s="169" t="s">
        <v>234</v>
      </c>
      <c r="F147" s="169" t="s">
        <v>1138</v>
      </c>
      <c r="I147" s="146"/>
      <c r="J147" s="170">
        <f>BK147</f>
        <v>0</v>
      </c>
      <c r="L147" s="143"/>
      <c r="M147" s="148"/>
      <c r="N147" s="149"/>
      <c r="O147" s="149"/>
      <c r="P147" s="150">
        <f>SUM(P148:P171)</f>
        <v>0</v>
      </c>
      <c r="Q147" s="149"/>
      <c r="R147" s="150">
        <f>SUM(R148:R171)</f>
        <v>0.66346200000000011</v>
      </c>
      <c r="S147" s="149"/>
      <c r="T147" s="151">
        <f>SUM(T148:T171)</f>
        <v>0</v>
      </c>
      <c r="AR147" s="144" t="s">
        <v>83</v>
      </c>
      <c r="AT147" s="152" t="s">
        <v>74</v>
      </c>
      <c r="AU147" s="152" t="s">
        <v>83</v>
      </c>
      <c r="AY147" s="144" t="s">
        <v>203</v>
      </c>
      <c r="BK147" s="153">
        <f>SUM(BK148:BK171)</f>
        <v>0</v>
      </c>
    </row>
    <row r="148" spans="1:65" s="2" customFormat="1" ht="21.75" customHeight="1">
      <c r="A148" s="33"/>
      <c r="B148" s="154"/>
      <c r="C148" s="155" t="s">
        <v>222</v>
      </c>
      <c r="D148" s="155" t="s">
        <v>204</v>
      </c>
      <c r="E148" s="156" t="s">
        <v>3362</v>
      </c>
      <c r="F148" s="157" t="s">
        <v>3363</v>
      </c>
      <c r="G148" s="158" t="s">
        <v>244</v>
      </c>
      <c r="H148" s="159">
        <v>19</v>
      </c>
      <c r="I148" s="160"/>
      <c r="J148" s="161">
        <f t="shared" ref="J148:J171" si="10">ROUND(I148*H148,2)</f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ref="P148:P171" si="11">O148*H148</f>
        <v>0</v>
      </c>
      <c r="Q148" s="165">
        <v>0</v>
      </c>
      <c r="R148" s="165">
        <f t="shared" ref="R148:R171" si="12">Q148*H148</f>
        <v>0</v>
      </c>
      <c r="S148" s="165">
        <v>0</v>
      </c>
      <c r="T148" s="166">
        <f t="shared" ref="T148:T171" si="1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208</v>
      </c>
      <c r="AT148" s="167" t="s">
        <v>204</v>
      </c>
      <c r="AU148" s="167" t="s">
        <v>91</v>
      </c>
      <c r="AY148" s="18" t="s">
        <v>203</v>
      </c>
      <c r="BE148" s="168">
        <f t="shared" ref="BE148:BE171" si="14">IF(N148="základná",J148,0)</f>
        <v>0</v>
      </c>
      <c r="BF148" s="168">
        <f t="shared" ref="BF148:BF171" si="15">IF(N148="znížená",J148,0)</f>
        <v>0</v>
      </c>
      <c r="BG148" s="168">
        <f t="shared" ref="BG148:BG171" si="16">IF(N148="zákl. prenesená",J148,0)</f>
        <v>0</v>
      </c>
      <c r="BH148" s="168">
        <f t="shared" ref="BH148:BH171" si="17">IF(N148="zníž. prenesená",J148,0)</f>
        <v>0</v>
      </c>
      <c r="BI148" s="168">
        <f t="shared" ref="BI148:BI171" si="18">IF(N148="nulová",J148,0)</f>
        <v>0</v>
      </c>
      <c r="BJ148" s="18" t="s">
        <v>91</v>
      </c>
      <c r="BK148" s="168">
        <f t="shared" ref="BK148:BK171" si="19">ROUND(I148*H148,2)</f>
        <v>0</v>
      </c>
      <c r="BL148" s="18" t="s">
        <v>208</v>
      </c>
      <c r="BM148" s="167" t="s">
        <v>3364</v>
      </c>
    </row>
    <row r="149" spans="1:65" s="2" customFormat="1" ht="16.5" customHeight="1">
      <c r="A149" s="33"/>
      <c r="B149" s="154"/>
      <c r="C149" s="212" t="s">
        <v>259</v>
      </c>
      <c r="D149" s="212" t="s">
        <v>836</v>
      </c>
      <c r="E149" s="213" t="s">
        <v>3365</v>
      </c>
      <c r="F149" s="214" t="s">
        <v>3366</v>
      </c>
      <c r="G149" s="215" t="s">
        <v>671</v>
      </c>
      <c r="H149" s="216">
        <v>1</v>
      </c>
      <c r="I149" s="217"/>
      <c r="J149" s="218">
        <f t="shared" si="10"/>
        <v>0</v>
      </c>
      <c r="K149" s="219"/>
      <c r="L149" s="220"/>
      <c r="M149" s="221" t="s">
        <v>1</v>
      </c>
      <c r="N149" s="222" t="s">
        <v>41</v>
      </c>
      <c r="O149" s="62"/>
      <c r="P149" s="165">
        <f t="shared" si="11"/>
        <v>0</v>
      </c>
      <c r="Q149" s="165">
        <v>3.95E-2</v>
      </c>
      <c r="R149" s="165">
        <f t="shared" si="12"/>
        <v>3.95E-2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234</v>
      </c>
      <c r="AT149" s="167" t="s">
        <v>836</v>
      </c>
      <c r="AU149" s="167" t="s">
        <v>91</v>
      </c>
      <c r="AY149" s="18" t="s">
        <v>203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91</v>
      </c>
      <c r="BK149" s="168">
        <f t="shared" si="19"/>
        <v>0</v>
      </c>
      <c r="BL149" s="18" t="s">
        <v>208</v>
      </c>
      <c r="BM149" s="167" t="s">
        <v>3367</v>
      </c>
    </row>
    <row r="150" spans="1:65" s="2" customFormat="1" ht="16.5" customHeight="1">
      <c r="A150" s="33"/>
      <c r="B150" s="154"/>
      <c r="C150" s="212" t="s">
        <v>226</v>
      </c>
      <c r="D150" s="212" t="s">
        <v>836</v>
      </c>
      <c r="E150" s="213" t="s">
        <v>3368</v>
      </c>
      <c r="F150" s="214" t="s">
        <v>3369</v>
      </c>
      <c r="G150" s="215" t="s">
        <v>244</v>
      </c>
      <c r="H150" s="216">
        <v>1</v>
      </c>
      <c r="I150" s="217"/>
      <c r="J150" s="218">
        <f t="shared" si="10"/>
        <v>0</v>
      </c>
      <c r="K150" s="219"/>
      <c r="L150" s="220"/>
      <c r="M150" s="221" t="s">
        <v>1</v>
      </c>
      <c r="N150" s="222" t="s">
        <v>41</v>
      </c>
      <c r="O150" s="62"/>
      <c r="P150" s="165">
        <f t="shared" si="11"/>
        <v>0</v>
      </c>
      <c r="Q150" s="165">
        <v>1.9E-2</v>
      </c>
      <c r="R150" s="165">
        <f t="shared" si="12"/>
        <v>1.9E-2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234</v>
      </c>
      <c r="AT150" s="167" t="s">
        <v>836</v>
      </c>
      <c r="AU150" s="167" t="s">
        <v>91</v>
      </c>
      <c r="AY150" s="18" t="s">
        <v>203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91</v>
      </c>
      <c r="BK150" s="168">
        <f t="shared" si="19"/>
        <v>0</v>
      </c>
      <c r="BL150" s="18" t="s">
        <v>208</v>
      </c>
      <c r="BM150" s="167" t="s">
        <v>3370</v>
      </c>
    </row>
    <row r="151" spans="1:65" s="2" customFormat="1" ht="16.5" customHeight="1">
      <c r="A151" s="33"/>
      <c r="B151" s="154"/>
      <c r="C151" s="212" t="s">
        <v>268</v>
      </c>
      <c r="D151" s="212" t="s">
        <v>836</v>
      </c>
      <c r="E151" s="213" t="s">
        <v>3371</v>
      </c>
      <c r="F151" s="214" t="s">
        <v>3372</v>
      </c>
      <c r="G151" s="215" t="s">
        <v>671</v>
      </c>
      <c r="H151" s="216">
        <v>1</v>
      </c>
      <c r="I151" s="217"/>
      <c r="J151" s="218">
        <f t="shared" si="10"/>
        <v>0</v>
      </c>
      <c r="K151" s="219"/>
      <c r="L151" s="220"/>
      <c r="M151" s="221" t="s">
        <v>1</v>
      </c>
      <c r="N151" s="222" t="s">
        <v>41</v>
      </c>
      <c r="O151" s="62"/>
      <c r="P151" s="165">
        <f t="shared" si="11"/>
        <v>0</v>
      </c>
      <c r="Q151" s="165">
        <v>1.7999999999999999E-2</v>
      </c>
      <c r="R151" s="165">
        <f t="shared" si="12"/>
        <v>1.7999999999999999E-2</v>
      </c>
      <c r="S151" s="165">
        <v>0</v>
      </c>
      <c r="T151" s="16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234</v>
      </c>
      <c r="AT151" s="167" t="s">
        <v>836</v>
      </c>
      <c r="AU151" s="167" t="s">
        <v>91</v>
      </c>
      <c r="AY151" s="18" t="s">
        <v>203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8" t="s">
        <v>91</v>
      </c>
      <c r="BK151" s="168">
        <f t="shared" si="19"/>
        <v>0</v>
      </c>
      <c r="BL151" s="18" t="s">
        <v>208</v>
      </c>
      <c r="BM151" s="167" t="s">
        <v>3373</v>
      </c>
    </row>
    <row r="152" spans="1:65" s="2" customFormat="1" ht="21.75" customHeight="1">
      <c r="A152" s="33"/>
      <c r="B152" s="154"/>
      <c r="C152" s="155" t="s">
        <v>230</v>
      </c>
      <c r="D152" s="155" t="s">
        <v>204</v>
      </c>
      <c r="E152" s="156" t="s">
        <v>3374</v>
      </c>
      <c r="F152" s="157" t="s">
        <v>3375</v>
      </c>
      <c r="G152" s="158" t="s">
        <v>244</v>
      </c>
      <c r="H152" s="159">
        <v>1</v>
      </c>
      <c r="I152" s="160"/>
      <c r="J152" s="161">
        <f t="shared" si="1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91</v>
      </c>
      <c r="BK152" s="168">
        <f t="shared" si="19"/>
        <v>0</v>
      </c>
      <c r="BL152" s="18" t="s">
        <v>208</v>
      </c>
      <c r="BM152" s="167" t="s">
        <v>3376</v>
      </c>
    </row>
    <row r="153" spans="1:65" s="2" customFormat="1" ht="21.75" customHeight="1">
      <c r="A153" s="33"/>
      <c r="B153" s="154"/>
      <c r="C153" s="155" t="s">
        <v>277</v>
      </c>
      <c r="D153" s="155" t="s">
        <v>204</v>
      </c>
      <c r="E153" s="156" t="s">
        <v>3377</v>
      </c>
      <c r="F153" s="157" t="s">
        <v>3378</v>
      </c>
      <c r="G153" s="158" t="s">
        <v>671</v>
      </c>
      <c r="H153" s="159">
        <v>2</v>
      </c>
      <c r="I153" s="160"/>
      <c r="J153" s="161">
        <f t="shared" si="10"/>
        <v>0</v>
      </c>
      <c r="K153" s="162"/>
      <c r="L153" s="34"/>
      <c r="M153" s="163" t="s">
        <v>1</v>
      </c>
      <c r="N153" s="164" t="s">
        <v>41</v>
      </c>
      <c r="O153" s="62"/>
      <c r="P153" s="165">
        <f t="shared" si="11"/>
        <v>0</v>
      </c>
      <c r="Q153" s="165">
        <v>2.2899999999999999E-3</v>
      </c>
      <c r="R153" s="165">
        <f t="shared" si="12"/>
        <v>4.5799999999999999E-3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91</v>
      </c>
      <c r="AY153" s="18" t="s">
        <v>203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91</v>
      </c>
      <c r="BK153" s="168">
        <f t="shared" si="19"/>
        <v>0</v>
      </c>
      <c r="BL153" s="18" t="s">
        <v>208</v>
      </c>
      <c r="BM153" s="167" t="s">
        <v>3379</v>
      </c>
    </row>
    <row r="154" spans="1:65" s="2" customFormat="1" ht="21.75" customHeight="1">
      <c r="A154" s="33"/>
      <c r="B154" s="154"/>
      <c r="C154" s="212" t="s">
        <v>7</v>
      </c>
      <c r="D154" s="212" t="s">
        <v>836</v>
      </c>
      <c r="E154" s="213" t="s">
        <v>3380</v>
      </c>
      <c r="F154" s="214" t="s">
        <v>3381</v>
      </c>
      <c r="G154" s="215" t="s">
        <v>671</v>
      </c>
      <c r="H154" s="216">
        <v>3.5</v>
      </c>
      <c r="I154" s="217"/>
      <c r="J154" s="218">
        <f t="shared" si="10"/>
        <v>0</v>
      </c>
      <c r="K154" s="219"/>
      <c r="L154" s="220"/>
      <c r="M154" s="221" t="s">
        <v>1</v>
      </c>
      <c r="N154" s="222" t="s">
        <v>41</v>
      </c>
      <c r="O154" s="62"/>
      <c r="P154" s="165">
        <f t="shared" si="11"/>
        <v>0</v>
      </c>
      <c r="Q154" s="165">
        <v>2.3999999999999998E-3</v>
      </c>
      <c r="R154" s="165">
        <f t="shared" si="12"/>
        <v>8.3999999999999995E-3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234</v>
      </c>
      <c r="AT154" s="167" t="s">
        <v>836</v>
      </c>
      <c r="AU154" s="167" t="s">
        <v>91</v>
      </c>
      <c r="AY154" s="18" t="s">
        <v>203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91</v>
      </c>
      <c r="BK154" s="168">
        <f t="shared" si="19"/>
        <v>0</v>
      </c>
      <c r="BL154" s="18" t="s">
        <v>208</v>
      </c>
      <c r="BM154" s="167" t="s">
        <v>3382</v>
      </c>
    </row>
    <row r="155" spans="1:65" s="2" customFormat="1" ht="21.75" customHeight="1">
      <c r="A155" s="33"/>
      <c r="B155" s="154"/>
      <c r="C155" s="212" t="s">
        <v>284</v>
      </c>
      <c r="D155" s="212" t="s">
        <v>836</v>
      </c>
      <c r="E155" s="213" t="s">
        <v>3383</v>
      </c>
      <c r="F155" s="214" t="s">
        <v>3384</v>
      </c>
      <c r="G155" s="215" t="s">
        <v>671</v>
      </c>
      <c r="H155" s="216">
        <v>0.2</v>
      </c>
      <c r="I155" s="217"/>
      <c r="J155" s="218">
        <f t="shared" si="10"/>
        <v>0</v>
      </c>
      <c r="K155" s="219"/>
      <c r="L155" s="220"/>
      <c r="M155" s="221" t="s">
        <v>1</v>
      </c>
      <c r="N155" s="222" t="s">
        <v>41</v>
      </c>
      <c r="O155" s="62"/>
      <c r="P155" s="165">
        <f t="shared" si="11"/>
        <v>0</v>
      </c>
      <c r="Q155" s="165">
        <v>1.2710000000000001E-2</v>
      </c>
      <c r="R155" s="165">
        <f t="shared" si="12"/>
        <v>2.5420000000000004E-3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234</v>
      </c>
      <c r="AT155" s="167" t="s">
        <v>836</v>
      </c>
      <c r="AU155" s="167" t="s">
        <v>91</v>
      </c>
      <c r="AY155" s="18" t="s">
        <v>203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91</v>
      </c>
      <c r="BK155" s="168">
        <f t="shared" si="19"/>
        <v>0</v>
      </c>
      <c r="BL155" s="18" t="s">
        <v>208</v>
      </c>
      <c r="BM155" s="167" t="s">
        <v>3385</v>
      </c>
    </row>
    <row r="156" spans="1:65" s="2" customFormat="1" ht="24.2" customHeight="1">
      <c r="A156" s="33"/>
      <c r="B156" s="154"/>
      <c r="C156" s="155" t="s">
        <v>237</v>
      </c>
      <c r="D156" s="155" t="s">
        <v>204</v>
      </c>
      <c r="E156" s="156" t="s">
        <v>3386</v>
      </c>
      <c r="F156" s="157" t="s">
        <v>3387</v>
      </c>
      <c r="G156" s="158" t="s">
        <v>671</v>
      </c>
      <c r="H156" s="159">
        <v>1</v>
      </c>
      <c r="I156" s="160"/>
      <c r="J156" s="161">
        <f t="shared" si="10"/>
        <v>0</v>
      </c>
      <c r="K156" s="162"/>
      <c r="L156" s="34"/>
      <c r="M156" s="163" t="s">
        <v>1</v>
      </c>
      <c r="N156" s="164" t="s">
        <v>41</v>
      </c>
      <c r="O156" s="62"/>
      <c r="P156" s="165">
        <f t="shared" si="11"/>
        <v>0</v>
      </c>
      <c r="Q156" s="165">
        <v>1.0000000000000001E-5</v>
      </c>
      <c r="R156" s="165">
        <f t="shared" si="12"/>
        <v>1.0000000000000001E-5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208</v>
      </c>
      <c r="AT156" s="167" t="s">
        <v>204</v>
      </c>
      <c r="AU156" s="167" t="s">
        <v>91</v>
      </c>
      <c r="AY156" s="18" t="s">
        <v>203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91</v>
      </c>
      <c r="BK156" s="168">
        <f t="shared" si="19"/>
        <v>0</v>
      </c>
      <c r="BL156" s="18" t="s">
        <v>208</v>
      </c>
      <c r="BM156" s="167" t="s">
        <v>3388</v>
      </c>
    </row>
    <row r="157" spans="1:65" s="2" customFormat="1" ht="16.5" customHeight="1">
      <c r="A157" s="33"/>
      <c r="B157" s="154"/>
      <c r="C157" s="212" t="s">
        <v>291</v>
      </c>
      <c r="D157" s="212" t="s">
        <v>836</v>
      </c>
      <c r="E157" s="213" t="s">
        <v>3389</v>
      </c>
      <c r="F157" s="214" t="s">
        <v>3390</v>
      </c>
      <c r="G157" s="215" t="s">
        <v>671</v>
      </c>
      <c r="H157" s="216">
        <v>1</v>
      </c>
      <c r="I157" s="217"/>
      <c r="J157" s="218">
        <f t="shared" si="10"/>
        <v>0</v>
      </c>
      <c r="K157" s="219"/>
      <c r="L157" s="220"/>
      <c r="M157" s="221" t="s">
        <v>1</v>
      </c>
      <c r="N157" s="222" t="s">
        <v>41</v>
      </c>
      <c r="O157" s="62"/>
      <c r="P157" s="165">
        <f t="shared" si="11"/>
        <v>0</v>
      </c>
      <c r="Q157" s="165">
        <v>2.5999999999999999E-2</v>
      </c>
      <c r="R157" s="165">
        <f t="shared" si="12"/>
        <v>2.5999999999999999E-2</v>
      </c>
      <c r="S157" s="165">
        <v>0</v>
      </c>
      <c r="T157" s="16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234</v>
      </c>
      <c r="AT157" s="167" t="s">
        <v>836</v>
      </c>
      <c r="AU157" s="167" t="s">
        <v>91</v>
      </c>
      <c r="AY157" s="18" t="s">
        <v>203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8" t="s">
        <v>91</v>
      </c>
      <c r="BK157" s="168">
        <f t="shared" si="19"/>
        <v>0</v>
      </c>
      <c r="BL157" s="18" t="s">
        <v>208</v>
      </c>
      <c r="BM157" s="167" t="s">
        <v>3391</v>
      </c>
    </row>
    <row r="158" spans="1:65" s="2" customFormat="1" ht="33" customHeight="1">
      <c r="A158" s="33"/>
      <c r="B158" s="154"/>
      <c r="C158" s="155" t="s">
        <v>241</v>
      </c>
      <c r="D158" s="155" t="s">
        <v>204</v>
      </c>
      <c r="E158" s="156" t="s">
        <v>3392</v>
      </c>
      <c r="F158" s="157" t="s">
        <v>3393</v>
      </c>
      <c r="G158" s="158" t="s">
        <v>671</v>
      </c>
      <c r="H158" s="159">
        <v>1</v>
      </c>
      <c r="I158" s="160"/>
      <c r="J158" s="161">
        <f t="shared" si="10"/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si="11"/>
        <v>0</v>
      </c>
      <c r="Q158" s="165">
        <v>8.3000000000000001E-4</v>
      </c>
      <c r="R158" s="165">
        <f t="shared" si="12"/>
        <v>8.3000000000000001E-4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208</v>
      </c>
      <c r="AT158" s="167" t="s">
        <v>204</v>
      </c>
      <c r="AU158" s="167" t="s">
        <v>91</v>
      </c>
      <c r="AY158" s="18" t="s">
        <v>203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91</v>
      </c>
      <c r="BK158" s="168">
        <f t="shared" si="19"/>
        <v>0</v>
      </c>
      <c r="BL158" s="18" t="s">
        <v>208</v>
      </c>
      <c r="BM158" s="167" t="s">
        <v>3394</v>
      </c>
    </row>
    <row r="159" spans="1:65" s="2" customFormat="1" ht="21.75" customHeight="1">
      <c r="A159" s="33"/>
      <c r="B159" s="154"/>
      <c r="C159" s="155" t="s">
        <v>298</v>
      </c>
      <c r="D159" s="155" t="s">
        <v>204</v>
      </c>
      <c r="E159" s="156" t="s">
        <v>3395</v>
      </c>
      <c r="F159" s="157" t="s">
        <v>3396</v>
      </c>
      <c r="G159" s="158" t="s">
        <v>671</v>
      </c>
      <c r="H159" s="159">
        <v>1</v>
      </c>
      <c r="I159" s="160"/>
      <c r="J159" s="161">
        <f t="shared" si="10"/>
        <v>0</v>
      </c>
      <c r="K159" s="162"/>
      <c r="L159" s="34"/>
      <c r="M159" s="163" t="s">
        <v>1</v>
      </c>
      <c r="N159" s="164" t="s">
        <v>41</v>
      </c>
      <c r="O159" s="62"/>
      <c r="P159" s="165">
        <f t="shared" si="11"/>
        <v>0</v>
      </c>
      <c r="Q159" s="165">
        <v>3.6000000000000002E-4</v>
      </c>
      <c r="R159" s="165">
        <f t="shared" si="12"/>
        <v>3.6000000000000002E-4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208</v>
      </c>
      <c r="AT159" s="167" t="s">
        <v>204</v>
      </c>
      <c r="AU159" s="167" t="s">
        <v>91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208</v>
      </c>
      <c r="BM159" s="167" t="s">
        <v>3397</v>
      </c>
    </row>
    <row r="160" spans="1:65" s="2" customFormat="1" ht="24.2" customHeight="1">
      <c r="A160" s="33"/>
      <c r="B160" s="154"/>
      <c r="C160" s="155" t="s">
        <v>245</v>
      </c>
      <c r="D160" s="155" t="s">
        <v>204</v>
      </c>
      <c r="E160" s="156" t="s">
        <v>3398</v>
      </c>
      <c r="F160" s="157" t="s">
        <v>3399</v>
      </c>
      <c r="G160" s="158" t="s">
        <v>244</v>
      </c>
      <c r="H160" s="159">
        <v>19</v>
      </c>
      <c r="I160" s="160"/>
      <c r="J160" s="161">
        <f t="shared" si="1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208</v>
      </c>
      <c r="AT160" s="167" t="s">
        <v>204</v>
      </c>
      <c r="AU160" s="167" t="s">
        <v>91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208</v>
      </c>
      <c r="BM160" s="167" t="s">
        <v>3400</v>
      </c>
    </row>
    <row r="161" spans="1:65" s="2" customFormat="1" ht="16.5" customHeight="1">
      <c r="A161" s="33"/>
      <c r="B161" s="154"/>
      <c r="C161" s="155" t="s">
        <v>307</v>
      </c>
      <c r="D161" s="155" t="s">
        <v>204</v>
      </c>
      <c r="E161" s="156" t="s">
        <v>3401</v>
      </c>
      <c r="F161" s="157" t="s">
        <v>3402</v>
      </c>
      <c r="G161" s="158" t="s">
        <v>244</v>
      </c>
      <c r="H161" s="159">
        <v>20</v>
      </c>
      <c r="I161" s="160"/>
      <c r="J161" s="161">
        <f t="shared" si="10"/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208</v>
      </c>
      <c r="AT161" s="167" t="s">
        <v>204</v>
      </c>
      <c r="AU161" s="167" t="s">
        <v>91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208</v>
      </c>
      <c r="BM161" s="167" t="s">
        <v>3403</v>
      </c>
    </row>
    <row r="162" spans="1:65" s="2" customFormat="1" ht="24.2" customHeight="1">
      <c r="A162" s="33"/>
      <c r="B162" s="154"/>
      <c r="C162" s="155" t="s">
        <v>250</v>
      </c>
      <c r="D162" s="155" t="s">
        <v>204</v>
      </c>
      <c r="E162" s="156" t="s">
        <v>3404</v>
      </c>
      <c r="F162" s="157" t="s">
        <v>3405</v>
      </c>
      <c r="G162" s="158" t="s">
        <v>244</v>
      </c>
      <c r="H162" s="159">
        <v>1</v>
      </c>
      <c r="I162" s="160"/>
      <c r="J162" s="161">
        <f t="shared" si="1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208</v>
      </c>
      <c r="AT162" s="167" t="s">
        <v>204</v>
      </c>
      <c r="AU162" s="167" t="s">
        <v>91</v>
      </c>
      <c r="AY162" s="18" t="s">
        <v>203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91</v>
      </c>
      <c r="BK162" s="168">
        <f t="shared" si="19"/>
        <v>0</v>
      </c>
      <c r="BL162" s="18" t="s">
        <v>208</v>
      </c>
      <c r="BM162" s="167" t="s">
        <v>3406</v>
      </c>
    </row>
    <row r="163" spans="1:65" s="2" customFormat="1" ht="24.2" customHeight="1">
      <c r="A163" s="33"/>
      <c r="B163" s="154"/>
      <c r="C163" s="155" t="s">
        <v>314</v>
      </c>
      <c r="D163" s="155" t="s">
        <v>204</v>
      </c>
      <c r="E163" s="156" t="s">
        <v>3407</v>
      </c>
      <c r="F163" s="157" t="s">
        <v>3408</v>
      </c>
      <c r="G163" s="158" t="s">
        <v>671</v>
      </c>
      <c r="H163" s="159">
        <v>1</v>
      </c>
      <c r="I163" s="160"/>
      <c r="J163" s="161">
        <f t="shared" si="1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11"/>
        <v>0</v>
      </c>
      <c r="Q163" s="165">
        <v>4.8099999999999997E-2</v>
      </c>
      <c r="R163" s="165">
        <f t="shared" si="12"/>
        <v>4.8099999999999997E-2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91</v>
      </c>
      <c r="BK163" s="168">
        <f t="shared" si="19"/>
        <v>0</v>
      </c>
      <c r="BL163" s="18" t="s">
        <v>208</v>
      </c>
      <c r="BM163" s="167" t="s">
        <v>3409</v>
      </c>
    </row>
    <row r="164" spans="1:65" s="2" customFormat="1" ht="16.5" customHeight="1">
      <c r="A164" s="33"/>
      <c r="B164" s="154"/>
      <c r="C164" s="155" t="s">
        <v>258</v>
      </c>
      <c r="D164" s="155" t="s">
        <v>204</v>
      </c>
      <c r="E164" s="156" t="s">
        <v>3410</v>
      </c>
      <c r="F164" s="157" t="s">
        <v>3411</v>
      </c>
      <c r="G164" s="158" t="s">
        <v>671</v>
      </c>
      <c r="H164" s="159">
        <v>1</v>
      </c>
      <c r="I164" s="160"/>
      <c r="J164" s="161">
        <f t="shared" si="1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11"/>
        <v>0</v>
      </c>
      <c r="Q164" s="165">
        <v>5.339E-2</v>
      </c>
      <c r="R164" s="165">
        <f t="shared" si="12"/>
        <v>5.339E-2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91</v>
      </c>
      <c r="BK164" s="168">
        <f t="shared" si="19"/>
        <v>0</v>
      </c>
      <c r="BL164" s="18" t="s">
        <v>208</v>
      </c>
      <c r="BM164" s="167" t="s">
        <v>3412</v>
      </c>
    </row>
    <row r="165" spans="1:65" s="2" customFormat="1" ht="16.5" customHeight="1">
      <c r="A165" s="33"/>
      <c r="B165" s="154"/>
      <c r="C165" s="155" t="s">
        <v>321</v>
      </c>
      <c r="D165" s="155" t="s">
        <v>204</v>
      </c>
      <c r="E165" s="156" t="s">
        <v>3413</v>
      </c>
      <c r="F165" s="157" t="s">
        <v>3414</v>
      </c>
      <c r="G165" s="158" t="s">
        <v>671</v>
      </c>
      <c r="H165" s="159">
        <v>1</v>
      </c>
      <c r="I165" s="160"/>
      <c r="J165" s="161">
        <f t="shared" si="10"/>
        <v>0</v>
      </c>
      <c r="K165" s="162"/>
      <c r="L165" s="34"/>
      <c r="M165" s="163" t="s">
        <v>1</v>
      </c>
      <c r="N165" s="164" t="s">
        <v>41</v>
      </c>
      <c r="O165" s="62"/>
      <c r="P165" s="165">
        <f t="shared" si="11"/>
        <v>0</v>
      </c>
      <c r="Q165" s="165">
        <v>0.10213999999999999</v>
      </c>
      <c r="R165" s="165">
        <f t="shared" si="12"/>
        <v>0.10213999999999999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208</v>
      </c>
      <c r="AT165" s="167" t="s">
        <v>204</v>
      </c>
      <c r="AU165" s="167" t="s">
        <v>91</v>
      </c>
      <c r="AY165" s="18" t="s">
        <v>203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91</v>
      </c>
      <c r="BK165" s="168">
        <f t="shared" si="19"/>
        <v>0</v>
      </c>
      <c r="BL165" s="18" t="s">
        <v>208</v>
      </c>
      <c r="BM165" s="167" t="s">
        <v>3415</v>
      </c>
    </row>
    <row r="166" spans="1:65" s="2" customFormat="1" ht="16.5" customHeight="1">
      <c r="A166" s="33"/>
      <c r="B166" s="154"/>
      <c r="C166" s="155" t="s">
        <v>262</v>
      </c>
      <c r="D166" s="155" t="s">
        <v>204</v>
      </c>
      <c r="E166" s="156" t="s">
        <v>3416</v>
      </c>
      <c r="F166" s="157" t="s">
        <v>3417</v>
      </c>
      <c r="G166" s="158" t="s">
        <v>671</v>
      </c>
      <c r="H166" s="159">
        <v>1</v>
      </c>
      <c r="I166" s="160"/>
      <c r="J166" s="161">
        <f t="shared" si="1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11"/>
        <v>0</v>
      </c>
      <c r="Q166" s="165">
        <v>0.27181</v>
      </c>
      <c r="R166" s="165">
        <f t="shared" si="12"/>
        <v>0.27181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91</v>
      </c>
      <c r="BK166" s="168">
        <f t="shared" si="19"/>
        <v>0</v>
      </c>
      <c r="BL166" s="18" t="s">
        <v>208</v>
      </c>
      <c r="BM166" s="167" t="s">
        <v>3418</v>
      </c>
    </row>
    <row r="167" spans="1:65" s="2" customFormat="1" ht="16.5" customHeight="1">
      <c r="A167" s="33"/>
      <c r="B167" s="154"/>
      <c r="C167" s="212" t="s">
        <v>328</v>
      </c>
      <c r="D167" s="212" t="s">
        <v>836</v>
      </c>
      <c r="E167" s="213" t="s">
        <v>3419</v>
      </c>
      <c r="F167" s="214" t="s">
        <v>3420</v>
      </c>
      <c r="G167" s="215" t="s">
        <v>671</v>
      </c>
      <c r="H167" s="216">
        <v>1</v>
      </c>
      <c r="I167" s="217"/>
      <c r="J167" s="218">
        <f t="shared" si="10"/>
        <v>0</v>
      </c>
      <c r="K167" s="219"/>
      <c r="L167" s="220"/>
      <c r="M167" s="221" t="s">
        <v>1</v>
      </c>
      <c r="N167" s="222" t="s">
        <v>41</v>
      </c>
      <c r="O167" s="62"/>
      <c r="P167" s="165">
        <f t="shared" si="11"/>
        <v>0</v>
      </c>
      <c r="Q167" s="165">
        <v>4.7999999999999996E-3</v>
      </c>
      <c r="R167" s="165">
        <f t="shared" si="12"/>
        <v>4.7999999999999996E-3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234</v>
      </c>
      <c r="AT167" s="167" t="s">
        <v>836</v>
      </c>
      <c r="AU167" s="167" t="s">
        <v>91</v>
      </c>
      <c r="AY167" s="18" t="s">
        <v>203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91</v>
      </c>
      <c r="BK167" s="168">
        <f t="shared" si="19"/>
        <v>0</v>
      </c>
      <c r="BL167" s="18" t="s">
        <v>208</v>
      </c>
      <c r="BM167" s="167" t="s">
        <v>3421</v>
      </c>
    </row>
    <row r="168" spans="1:65" s="2" customFormat="1" ht="16.5" customHeight="1">
      <c r="A168" s="33"/>
      <c r="B168" s="154"/>
      <c r="C168" s="212" t="s">
        <v>265</v>
      </c>
      <c r="D168" s="212" t="s">
        <v>836</v>
      </c>
      <c r="E168" s="213" t="s">
        <v>3422</v>
      </c>
      <c r="F168" s="214" t="s">
        <v>3423</v>
      </c>
      <c r="G168" s="215" t="s">
        <v>671</v>
      </c>
      <c r="H168" s="216">
        <v>1</v>
      </c>
      <c r="I168" s="217"/>
      <c r="J168" s="218">
        <f t="shared" si="10"/>
        <v>0</v>
      </c>
      <c r="K168" s="219"/>
      <c r="L168" s="220"/>
      <c r="M168" s="221" t="s">
        <v>1</v>
      </c>
      <c r="N168" s="222" t="s">
        <v>41</v>
      </c>
      <c r="O168" s="62"/>
      <c r="P168" s="165">
        <f t="shared" si="11"/>
        <v>0</v>
      </c>
      <c r="Q168" s="165">
        <v>8.0000000000000002E-3</v>
      </c>
      <c r="R168" s="165">
        <f t="shared" si="12"/>
        <v>8.0000000000000002E-3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234</v>
      </c>
      <c r="AT168" s="167" t="s">
        <v>836</v>
      </c>
      <c r="AU168" s="167" t="s">
        <v>91</v>
      </c>
      <c r="AY168" s="18" t="s">
        <v>203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91</v>
      </c>
      <c r="BK168" s="168">
        <f t="shared" si="19"/>
        <v>0</v>
      </c>
      <c r="BL168" s="18" t="s">
        <v>208</v>
      </c>
      <c r="BM168" s="167" t="s">
        <v>3424</v>
      </c>
    </row>
    <row r="169" spans="1:65" s="2" customFormat="1" ht="16.5" customHeight="1">
      <c r="A169" s="33"/>
      <c r="B169" s="154"/>
      <c r="C169" s="212" t="s">
        <v>337</v>
      </c>
      <c r="D169" s="212" t="s">
        <v>836</v>
      </c>
      <c r="E169" s="213" t="s">
        <v>3425</v>
      </c>
      <c r="F169" s="214" t="s">
        <v>3426</v>
      </c>
      <c r="G169" s="215" t="s">
        <v>671</v>
      </c>
      <c r="H169" s="216">
        <v>1</v>
      </c>
      <c r="I169" s="217"/>
      <c r="J169" s="218">
        <f t="shared" si="10"/>
        <v>0</v>
      </c>
      <c r="K169" s="219"/>
      <c r="L169" s="220"/>
      <c r="M169" s="221" t="s">
        <v>1</v>
      </c>
      <c r="N169" s="222" t="s">
        <v>41</v>
      </c>
      <c r="O169" s="62"/>
      <c r="P169" s="165">
        <f t="shared" si="11"/>
        <v>0</v>
      </c>
      <c r="Q169" s="165">
        <v>1.6E-2</v>
      </c>
      <c r="R169" s="165">
        <f t="shared" si="12"/>
        <v>1.6E-2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234</v>
      </c>
      <c r="AT169" s="167" t="s">
        <v>836</v>
      </c>
      <c r="AU169" s="167" t="s">
        <v>91</v>
      </c>
      <c r="AY169" s="18" t="s">
        <v>203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91</v>
      </c>
      <c r="BK169" s="168">
        <f t="shared" si="19"/>
        <v>0</v>
      </c>
      <c r="BL169" s="18" t="s">
        <v>208</v>
      </c>
      <c r="BM169" s="167" t="s">
        <v>3427</v>
      </c>
    </row>
    <row r="170" spans="1:65" s="2" customFormat="1" ht="16.5" customHeight="1">
      <c r="A170" s="33"/>
      <c r="B170" s="154"/>
      <c r="C170" s="212" t="s">
        <v>271</v>
      </c>
      <c r="D170" s="212" t="s">
        <v>836</v>
      </c>
      <c r="E170" s="213" t="s">
        <v>3428</v>
      </c>
      <c r="F170" s="214" t="s">
        <v>3429</v>
      </c>
      <c r="G170" s="215" t="s">
        <v>671</v>
      </c>
      <c r="H170" s="216">
        <v>1</v>
      </c>
      <c r="I170" s="217"/>
      <c r="J170" s="218">
        <f t="shared" si="10"/>
        <v>0</v>
      </c>
      <c r="K170" s="219"/>
      <c r="L170" s="220"/>
      <c r="M170" s="221" t="s">
        <v>1</v>
      </c>
      <c r="N170" s="222" t="s">
        <v>41</v>
      </c>
      <c r="O170" s="62"/>
      <c r="P170" s="165">
        <f t="shared" si="11"/>
        <v>0</v>
      </c>
      <c r="Q170" s="165">
        <v>8.0000000000000002E-3</v>
      </c>
      <c r="R170" s="165">
        <f t="shared" si="12"/>
        <v>8.0000000000000002E-3</v>
      </c>
      <c r="S170" s="165">
        <v>0</v>
      </c>
      <c r="T170" s="166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234</v>
      </c>
      <c r="AT170" s="167" t="s">
        <v>836</v>
      </c>
      <c r="AU170" s="167" t="s">
        <v>91</v>
      </c>
      <c r="AY170" s="18" t="s">
        <v>203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8" t="s">
        <v>91</v>
      </c>
      <c r="BK170" s="168">
        <f t="shared" si="19"/>
        <v>0</v>
      </c>
      <c r="BL170" s="18" t="s">
        <v>208</v>
      </c>
      <c r="BM170" s="167" t="s">
        <v>3430</v>
      </c>
    </row>
    <row r="171" spans="1:65" s="2" customFormat="1" ht="16.5" customHeight="1">
      <c r="A171" s="33"/>
      <c r="B171" s="154"/>
      <c r="C171" s="212" t="s">
        <v>345</v>
      </c>
      <c r="D171" s="212" t="s">
        <v>836</v>
      </c>
      <c r="E171" s="213" t="s">
        <v>3431</v>
      </c>
      <c r="F171" s="214" t="s">
        <v>3432</v>
      </c>
      <c r="G171" s="215" t="s">
        <v>671</v>
      </c>
      <c r="H171" s="216">
        <v>1</v>
      </c>
      <c r="I171" s="217"/>
      <c r="J171" s="218">
        <f t="shared" si="10"/>
        <v>0</v>
      </c>
      <c r="K171" s="219"/>
      <c r="L171" s="220"/>
      <c r="M171" s="221" t="s">
        <v>1</v>
      </c>
      <c r="N171" s="222" t="s">
        <v>41</v>
      </c>
      <c r="O171" s="62"/>
      <c r="P171" s="165">
        <f t="shared" si="11"/>
        <v>0</v>
      </c>
      <c r="Q171" s="165">
        <v>3.2000000000000001E-2</v>
      </c>
      <c r="R171" s="165">
        <f t="shared" si="12"/>
        <v>3.2000000000000001E-2</v>
      </c>
      <c r="S171" s="165">
        <v>0</v>
      </c>
      <c r="T171" s="166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234</v>
      </c>
      <c r="AT171" s="167" t="s">
        <v>836</v>
      </c>
      <c r="AU171" s="167" t="s">
        <v>91</v>
      </c>
      <c r="AY171" s="18" t="s">
        <v>203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8" t="s">
        <v>91</v>
      </c>
      <c r="BK171" s="168">
        <f t="shared" si="19"/>
        <v>0</v>
      </c>
      <c r="BL171" s="18" t="s">
        <v>208</v>
      </c>
      <c r="BM171" s="167" t="s">
        <v>3433</v>
      </c>
    </row>
    <row r="172" spans="1:65" s="12" customFormat="1" ht="22.9" customHeight="1">
      <c r="B172" s="143"/>
      <c r="D172" s="144" t="s">
        <v>74</v>
      </c>
      <c r="E172" s="169" t="s">
        <v>238</v>
      </c>
      <c r="F172" s="169" t="s">
        <v>685</v>
      </c>
      <c r="I172" s="146"/>
      <c r="J172" s="170">
        <f>BK172</f>
        <v>0</v>
      </c>
      <c r="L172" s="143"/>
      <c r="M172" s="148"/>
      <c r="N172" s="149"/>
      <c r="O172" s="149"/>
      <c r="P172" s="150">
        <f>P173</f>
        <v>0</v>
      </c>
      <c r="Q172" s="149"/>
      <c r="R172" s="150">
        <f>R173</f>
        <v>9.75E-3</v>
      </c>
      <c r="S172" s="149"/>
      <c r="T172" s="151">
        <f>T173</f>
        <v>0.32500000000000001</v>
      </c>
      <c r="AR172" s="144" t="s">
        <v>83</v>
      </c>
      <c r="AT172" s="152" t="s">
        <v>74</v>
      </c>
      <c r="AU172" s="152" t="s">
        <v>83</v>
      </c>
      <c r="AY172" s="144" t="s">
        <v>203</v>
      </c>
      <c r="BK172" s="153">
        <f>BK173</f>
        <v>0</v>
      </c>
    </row>
    <row r="173" spans="1:65" s="2" customFormat="1" ht="24.2" customHeight="1">
      <c r="A173" s="33"/>
      <c r="B173" s="154"/>
      <c r="C173" s="155" t="s">
        <v>276</v>
      </c>
      <c r="D173" s="155" t="s">
        <v>204</v>
      </c>
      <c r="E173" s="156" t="s">
        <v>3434</v>
      </c>
      <c r="F173" s="157" t="s">
        <v>3435</v>
      </c>
      <c r="G173" s="158" t="s">
        <v>244</v>
      </c>
      <c r="H173" s="159">
        <v>25</v>
      </c>
      <c r="I173" s="160"/>
      <c r="J173" s="161">
        <f>ROUND(I173*H173,2)</f>
        <v>0</v>
      </c>
      <c r="K173" s="162"/>
      <c r="L173" s="34"/>
      <c r="M173" s="163" t="s">
        <v>1</v>
      </c>
      <c r="N173" s="164" t="s">
        <v>41</v>
      </c>
      <c r="O173" s="62"/>
      <c r="P173" s="165">
        <f>O173*H173</f>
        <v>0</v>
      </c>
      <c r="Q173" s="165">
        <v>3.8999999999999999E-4</v>
      </c>
      <c r="R173" s="165">
        <f>Q173*H173</f>
        <v>9.75E-3</v>
      </c>
      <c r="S173" s="165">
        <v>1.2999999999999999E-2</v>
      </c>
      <c r="T173" s="166">
        <f>S173*H173</f>
        <v>0.32500000000000001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208</v>
      </c>
      <c r="AT173" s="167" t="s">
        <v>204</v>
      </c>
      <c r="AU173" s="167" t="s">
        <v>91</v>
      </c>
      <c r="AY173" s="18" t="s">
        <v>203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8" t="s">
        <v>91</v>
      </c>
      <c r="BK173" s="168">
        <f>ROUND(I173*H173,2)</f>
        <v>0</v>
      </c>
      <c r="BL173" s="18" t="s">
        <v>208</v>
      </c>
      <c r="BM173" s="167" t="s">
        <v>3436</v>
      </c>
    </row>
    <row r="174" spans="1:65" s="12" customFormat="1" ht="22.9" customHeight="1">
      <c r="B174" s="143"/>
      <c r="D174" s="144" t="s">
        <v>74</v>
      </c>
      <c r="E174" s="169" t="s">
        <v>1183</v>
      </c>
      <c r="F174" s="169" t="s">
        <v>1220</v>
      </c>
      <c r="I174" s="146"/>
      <c r="J174" s="170">
        <f>BK174</f>
        <v>0</v>
      </c>
      <c r="L174" s="143"/>
      <c r="M174" s="148"/>
      <c r="N174" s="149"/>
      <c r="O174" s="149"/>
      <c r="P174" s="150">
        <f>SUM(P175:P176)</f>
        <v>0</v>
      </c>
      <c r="Q174" s="149"/>
      <c r="R174" s="150">
        <f>SUM(R175:R176)</f>
        <v>0</v>
      </c>
      <c r="S174" s="149"/>
      <c r="T174" s="151">
        <f>SUM(T175:T176)</f>
        <v>0</v>
      </c>
      <c r="AR174" s="144" t="s">
        <v>83</v>
      </c>
      <c r="AT174" s="152" t="s">
        <v>74</v>
      </c>
      <c r="AU174" s="152" t="s">
        <v>83</v>
      </c>
      <c r="AY174" s="144" t="s">
        <v>203</v>
      </c>
      <c r="BK174" s="153">
        <f>SUM(BK175:BK176)</f>
        <v>0</v>
      </c>
    </row>
    <row r="175" spans="1:65" s="2" customFormat="1" ht="33" customHeight="1">
      <c r="A175" s="33"/>
      <c r="B175" s="154"/>
      <c r="C175" s="155" t="s">
        <v>354</v>
      </c>
      <c r="D175" s="155" t="s">
        <v>204</v>
      </c>
      <c r="E175" s="156" t="s">
        <v>3437</v>
      </c>
      <c r="F175" s="157" t="s">
        <v>3438</v>
      </c>
      <c r="G175" s="158" t="s">
        <v>249</v>
      </c>
      <c r="H175" s="159">
        <v>22.065999999999999</v>
      </c>
      <c r="I175" s="160"/>
      <c r="J175" s="161">
        <f>ROUND(I175*H175,2)</f>
        <v>0</v>
      </c>
      <c r="K175" s="162"/>
      <c r="L175" s="34"/>
      <c r="M175" s="163" t="s">
        <v>1</v>
      </c>
      <c r="N175" s="164" t="s">
        <v>41</v>
      </c>
      <c r="O175" s="62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208</v>
      </c>
      <c r="AT175" s="167" t="s">
        <v>204</v>
      </c>
      <c r="AU175" s="167" t="s">
        <v>91</v>
      </c>
      <c r="AY175" s="18" t="s">
        <v>203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91</v>
      </c>
      <c r="BK175" s="168">
        <f>ROUND(I175*H175,2)</f>
        <v>0</v>
      </c>
      <c r="BL175" s="18" t="s">
        <v>208</v>
      </c>
      <c r="BM175" s="167" t="s">
        <v>3439</v>
      </c>
    </row>
    <row r="176" spans="1:65" s="2" customFormat="1" ht="49.15" customHeight="1">
      <c r="A176" s="33"/>
      <c r="B176" s="154"/>
      <c r="C176" s="155" t="s">
        <v>280</v>
      </c>
      <c r="D176" s="155" t="s">
        <v>204</v>
      </c>
      <c r="E176" s="156" t="s">
        <v>3440</v>
      </c>
      <c r="F176" s="157" t="s">
        <v>3441</v>
      </c>
      <c r="G176" s="158" t="s">
        <v>249</v>
      </c>
      <c r="H176" s="159">
        <v>22.065999999999999</v>
      </c>
      <c r="I176" s="160"/>
      <c r="J176" s="161">
        <f>ROUND(I176*H176,2)</f>
        <v>0</v>
      </c>
      <c r="K176" s="162"/>
      <c r="L176" s="34"/>
      <c r="M176" s="163" t="s">
        <v>1</v>
      </c>
      <c r="N176" s="164" t="s">
        <v>41</v>
      </c>
      <c r="O176" s="62"/>
      <c r="P176" s="165">
        <f>O176*H176</f>
        <v>0</v>
      </c>
      <c r="Q176" s="165">
        <v>0</v>
      </c>
      <c r="R176" s="165">
        <f>Q176*H176</f>
        <v>0</v>
      </c>
      <c r="S176" s="165">
        <v>0</v>
      </c>
      <c r="T176" s="16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208</v>
      </c>
      <c r="AT176" s="167" t="s">
        <v>204</v>
      </c>
      <c r="AU176" s="167" t="s">
        <v>91</v>
      </c>
      <c r="AY176" s="18" t="s">
        <v>203</v>
      </c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18" t="s">
        <v>91</v>
      </c>
      <c r="BK176" s="168">
        <f>ROUND(I176*H176,2)</f>
        <v>0</v>
      </c>
      <c r="BL176" s="18" t="s">
        <v>208</v>
      </c>
      <c r="BM176" s="167" t="s">
        <v>3442</v>
      </c>
    </row>
    <row r="177" spans="1:65" s="12" customFormat="1" ht="25.9" customHeight="1">
      <c r="B177" s="143"/>
      <c r="D177" s="144" t="s">
        <v>74</v>
      </c>
      <c r="E177" s="145" t="s">
        <v>209</v>
      </c>
      <c r="F177" s="145" t="s">
        <v>1228</v>
      </c>
      <c r="I177" s="146"/>
      <c r="J177" s="147">
        <f>BK177</f>
        <v>0</v>
      </c>
      <c r="L177" s="143"/>
      <c r="M177" s="148"/>
      <c r="N177" s="149"/>
      <c r="O177" s="149"/>
      <c r="P177" s="150">
        <f>P178</f>
        <v>0</v>
      </c>
      <c r="Q177" s="149"/>
      <c r="R177" s="150">
        <f>R178</f>
        <v>8.8900000000000003E-3</v>
      </c>
      <c r="S177" s="149"/>
      <c r="T177" s="151">
        <f>T178</f>
        <v>9.2999999999999999E-2</v>
      </c>
      <c r="AR177" s="144" t="s">
        <v>83</v>
      </c>
      <c r="AT177" s="152" t="s">
        <v>74</v>
      </c>
      <c r="AU177" s="152" t="s">
        <v>75</v>
      </c>
      <c r="AY177" s="144" t="s">
        <v>203</v>
      </c>
      <c r="BK177" s="153">
        <f>BK178</f>
        <v>0</v>
      </c>
    </row>
    <row r="178" spans="1:65" s="12" customFormat="1" ht="22.9" customHeight="1">
      <c r="B178" s="143"/>
      <c r="D178" s="144" t="s">
        <v>74</v>
      </c>
      <c r="E178" s="169" t="s">
        <v>3443</v>
      </c>
      <c r="F178" s="169" t="s">
        <v>3444</v>
      </c>
      <c r="I178" s="146"/>
      <c r="J178" s="170">
        <f>BK178</f>
        <v>0</v>
      </c>
      <c r="L178" s="143"/>
      <c r="M178" s="148"/>
      <c r="N178" s="149"/>
      <c r="O178" s="149"/>
      <c r="P178" s="150">
        <f>SUM(P179:P192)</f>
        <v>0</v>
      </c>
      <c r="Q178" s="149"/>
      <c r="R178" s="150">
        <f>SUM(R179:R192)</f>
        <v>8.8900000000000003E-3</v>
      </c>
      <c r="S178" s="149"/>
      <c r="T178" s="151">
        <f>SUM(T179:T192)</f>
        <v>9.2999999999999999E-2</v>
      </c>
      <c r="AR178" s="144" t="s">
        <v>91</v>
      </c>
      <c r="AT178" s="152" t="s">
        <v>74</v>
      </c>
      <c r="AU178" s="152" t="s">
        <v>83</v>
      </c>
      <c r="AY178" s="144" t="s">
        <v>203</v>
      </c>
      <c r="BK178" s="153">
        <f>SUM(BK179:BK192)</f>
        <v>0</v>
      </c>
    </row>
    <row r="179" spans="1:65" s="2" customFormat="1" ht="24.2" customHeight="1">
      <c r="A179" s="33"/>
      <c r="B179" s="154"/>
      <c r="C179" s="155" t="s">
        <v>361</v>
      </c>
      <c r="D179" s="155" t="s">
        <v>204</v>
      </c>
      <c r="E179" s="156" t="s">
        <v>3445</v>
      </c>
      <c r="F179" s="157" t="s">
        <v>3446</v>
      </c>
      <c r="G179" s="158" t="s">
        <v>244</v>
      </c>
      <c r="H179" s="159">
        <v>1</v>
      </c>
      <c r="I179" s="160"/>
      <c r="J179" s="161">
        <f t="shared" ref="J179:J192" si="20">ROUND(I179*H179,2)</f>
        <v>0</v>
      </c>
      <c r="K179" s="162"/>
      <c r="L179" s="34"/>
      <c r="M179" s="163" t="s">
        <v>1</v>
      </c>
      <c r="N179" s="164" t="s">
        <v>41</v>
      </c>
      <c r="O179" s="62"/>
      <c r="P179" s="165">
        <f t="shared" ref="P179:P192" si="21">O179*H179</f>
        <v>0</v>
      </c>
      <c r="Q179" s="165">
        <v>0</v>
      </c>
      <c r="R179" s="165">
        <f t="shared" ref="R179:R192" si="22">Q179*H179</f>
        <v>0</v>
      </c>
      <c r="S179" s="165">
        <v>3.5000000000000003E-2</v>
      </c>
      <c r="T179" s="166">
        <f t="shared" ref="T179:T192" si="23">S179*H179</f>
        <v>3.5000000000000003E-2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226</v>
      </c>
      <c r="AT179" s="167" t="s">
        <v>204</v>
      </c>
      <c r="AU179" s="167" t="s">
        <v>91</v>
      </c>
      <c r="AY179" s="18" t="s">
        <v>203</v>
      </c>
      <c r="BE179" s="168">
        <f t="shared" ref="BE179:BE192" si="24">IF(N179="základná",J179,0)</f>
        <v>0</v>
      </c>
      <c r="BF179" s="168">
        <f t="shared" ref="BF179:BF192" si="25">IF(N179="znížená",J179,0)</f>
        <v>0</v>
      </c>
      <c r="BG179" s="168">
        <f t="shared" ref="BG179:BG192" si="26">IF(N179="zákl. prenesená",J179,0)</f>
        <v>0</v>
      </c>
      <c r="BH179" s="168">
        <f t="shared" ref="BH179:BH192" si="27">IF(N179="zníž. prenesená",J179,0)</f>
        <v>0</v>
      </c>
      <c r="BI179" s="168">
        <f t="shared" ref="BI179:BI192" si="28">IF(N179="nulová",J179,0)</f>
        <v>0</v>
      </c>
      <c r="BJ179" s="18" t="s">
        <v>91</v>
      </c>
      <c r="BK179" s="168">
        <f t="shared" ref="BK179:BK192" si="29">ROUND(I179*H179,2)</f>
        <v>0</v>
      </c>
      <c r="BL179" s="18" t="s">
        <v>226</v>
      </c>
      <c r="BM179" s="167" t="s">
        <v>3447</v>
      </c>
    </row>
    <row r="180" spans="1:65" s="2" customFormat="1" ht="24.2" customHeight="1">
      <c r="A180" s="33"/>
      <c r="B180" s="154"/>
      <c r="C180" s="155" t="s">
        <v>283</v>
      </c>
      <c r="D180" s="155" t="s">
        <v>204</v>
      </c>
      <c r="E180" s="156" t="s">
        <v>3448</v>
      </c>
      <c r="F180" s="157" t="s">
        <v>3449</v>
      </c>
      <c r="G180" s="158" t="s">
        <v>671</v>
      </c>
      <c r="H180" s="159">
        <v>1</v>
      </c>
      <c r="I180" s="160"/>
      <c r="J180" s="161">
        <f t="shared" si="20"/>
        <v>0</v>
      </c>
      <c r="K180" s="162"/>
      <c r="L180" s="34"/>
      <c r="M180" s="163" t="s">
        <v>1</v>
      </c>
      <c r="N180" s="164" t="s">
        <v>41</v>
      </c>
      <c r="O180" s="62"/>
      <c r="P180" s="165">
        <f t="shared" si="21"/>
        <v>0</v>
      </c>
      <c r="Q180" s="165">
        <v>6.0000000000000002E-5</v>
      </c>
      <c r="R180" s="165">
        <f t="shared" si="22"/>
        <v>6.0000000000000002E-5</v>
      </c>
      <c r="S180" s="165">
        <v>0</v>
      </c>
      <c r="T180" s="166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226</v>
      </c>
      <c r="AT180" s="167" t="s">
        <v>204</v>
      </c>
      <c r="AU180" s="167" t="s">
        <v>91</v>
      </c>
      <c r="AY180" s="18" t="s">
        <v>203</v>
      </c>
      <c r="BE180" s="168">
        <f t="shared" si="24"/>
        <v>0</v>
      </c>
      <c r="BF180" s="168">
        <f t="shared" si="25"/>
        <v>0</v>
      </c>
      <c r="BG180" s="168">
        <f t="shared" si="26"/>
        <v>0</v>
      </c>
      <c r="BH180" s="168">
        <f t="shared" si="27"/>
        <v>0</v>
      </c>
      <c r="BI180" s="168">
        <f t="shared" si="28"/>
        <v>0</v>
      </c>
      <c r="BJ180" s="18" t="s">
        <v>91</v>
      </c>
      <c r="BK180" s="168">
        <f t="shared" si="29"/>
        <v>0</v>
      </c>
      <c r="BL180" s="18" t="s">
        <v>226</v>
      </c>
      <c r="BM180" s="167" t="s">
        <v>3450</v>
      </c>
    </row>
    <row r="181" spans="1:65" s="2" customFormat="1" ht="21.75" customHeight="1">
      <c r="A181" s="33"/>
      <c r="B181" s="154"/>
      <c r="C181" s="155" t="s">
        <v>368</v>
      </c>
      <c r="D181" s="155" t="s">
        <v>204</v>
      </c>
      <c r="E181" s="156" t="s">
        <v>3451</v>
      </c>
      <c r="F181" s="157" t="s">
        <v>3452</v>
      </c>
      <c r="G181" s="158" t="s">
        <v>671</v>
      </c>
      <c r="H181" s="159">
        <v>2</v>
      </c>
      <c r="I181" s="160"/>
      <c r="J181" s="161">
        <f t="shared" si="20"/>
        <v>0</v>
      </c>
      <c r="K181" s="162"/>
      <c r="L181" s="34"/>
      <c r="M181" s="163" t="s">
        <v>1</v>
      </c>
      <c r="N181" s="164" t="s">
        <v>41</v>
      </c>
      <c r="O181" s="62"/>
      <c r="P181" s="165">
        <f t="shared" si="21"/>
        <v>0</v>
      </c>
      <c r="Q181" s="165">
        <v>0</v>
      </c>
      <c r="R181" s="165">
        <f t="shared" si="22"/>
        <v>0</v>
      </c>
      <c r="S181" s="165">
        <v>2.8000000000000001E-2</v>
      </c>
      <c r="T181" s="166">
        <f t="shared" si="23"/>
        <v>5.6000000000000001E-2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226</v>
      </c>
      <c r="AT181" s="167" t="s">
        <v>204</v>
      </c>
      <c r="AU181" s="167" t="s">
        <v>91</v>
      </c>
      <c r="AY181" s="18" t="s">
        <v>203</v>
      </c>
      <c r="BE181" s="168">
        <f t="shared" si="24"/>
        <v>0</v>
      </c>
      <c r="BF181" s="168">
        <f t="shared" si="25"/>
        <v>0</v>
      </c>
      <c r="BG181" s="168">
        <f t="shared" si="26"/>
        <v>0</v>
      </c>
      <c r="BH181" s="168">
        <f t="shared" si="27"/>
        <v>0</v>
      </c>
      <c r="BI181" s="168">
        <f t="shared" si="28"/>
        <v>0</v>
      </c>
      <c r="BJ181" s="18" t="s">
        <v>91</v>
      </c>
      <c r="BK181" s="168">
        <f t="shared" si="29"/>
        <v>0</v>
      </c>
      <c r="BL181" s="18" t="s">
        <v>226</v>
      </c>
      <c r="BM181" s="167" t="s">
        <v>3453</v>
      </c>
    </row>
    <row r="182" spans="1:65" s="2" customFormat="1" ht="16.5" customHeight="1">
      <c r="A182" s="33"/>
      <c r="B182" s="154"/>
      <c r="C182" s="155" t="s">
        <v>287</v>
      </c>
      <c r="D182" s="155" t="s">
        <v>204</v>
      </c>
      <c r="E182" s="156" t="s">
        <v>3454</v>
      </c>
      <c r="F182" s="157" t="s">
        <v>3455</v>
      </c>
      <c r="G182" s="158" t="s">
        <v>671</v>
      </c>
      <c r="H182" s="159">
        <v>2</v>
      </c>
      <c r="I182" s="160"/>
      <c r="J182" s="161">
        <f t="shared" si="20"/>
        <v>0</v>
      </c>
      <c r="K182" s="162"/>
      <c r="L182" s="34"/>
      <c r="M182" s="163" t="s">
        <v>1</v>
      </c>
      <c r="N182" s="164" t="s">
        <v>41</v>
      </c>
      <c r="O182" s="62"/>
      <c r="P182" s="165">
        <f t="shared" si="21"/>
        <v>0</v>
      </c>
      <c r="Q182" s="165">
        <v>0</v>
      </c>
      <c r="R182" s="165">
        <f t="shared" si="22"/>
        <v>0</v>
      </c>
      <c r="S182" s="165">
        <v>1E-3</v>
      </c>
      <c r="T182" s="166">
        <f t="shared" si="23"/>
        <v>2E-3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226</v>
      </c>
      <c r="AT182" s="167" t="s">
        <v>204</v>
      </c>
      <c r="AU182" s="167" t="s">
        <v>91</v>
      </c>
      <c r="AY182" s="18" t="s">
        <v>203</v>
      </c>
      <c r="BE182" s="168">
        <f t="shared" si="24"/>
        <v>0</v>
      </c>
      <c r="BF182" s="168">
        <f t="shared" si="25"/>
        <v>0</v>
      </c>
      <c r="BG182" s="168">
        <f t="shared" si="26"/>
        <v>0</v>
      </c>
      <c r="BH182" s="168">
        <f t="shared" si="27"/>
        <v>0</v>
      </c>
      <c r="BI182" s="168">
        <f t="shared" si="28"/>
        <v>0</v>
      </c>
      <c r="BJ182" s="18" t="s">
        <v>91</v>
      </c>
      <c r="BK182" s="168">
        <f t="shared" si="29"/>
        <v>0</v>
      </c>
      <c r="BL182" s="18" t="s">
        <v>226</v>
      </c>
      <c r="BM182" s="167" t="s">
        <v>3456</v>
      </c>
    </row>
    <row r="183" spans="1:65" s="2" customFormat="1" ht="21.75" customHeight="1">
      <c r="A183" s="33"/>
      <c r="B183" s="154"/>
      <c r="C183" s="155" t="s">
        <v>377</v>
      </c>
      <c r="D183" s="155" t="s">
        <v>204</v>
      </c>
      <c r="E183" s="156" t="s">
        <v>3457</v>
      </c>
      <c r="F183" s="157" t="s">
        <v>3458</v>
      </c>
      <c r="G183" s="158" t="s">
        <v>671</v>
      </c>
      <c r="H183" s="159">
        <v>2</v>
      </c>
      <c r="I183" s="160"/>
      <c r="J183" s="161">
        <f t="shared" si="20"/>
        <v>0</v>
      </c>
      <c r="K183" s="162"/>
      <c r="L183" s="34"/>
      <c r="M183" s="163" t="s">
        <v>1</v>
      </c>
      <c r="N183" s="164" t="s">
        <v>41</v>
      </c>
      <c r="O183" s="62"/>
      <c r="P183" s="165">
        <f t="shared" si="21"/>
        <v>0</v>
      </c>
      <c r="Q183" s="165">
        <v>4.0000000000000003E-5</v>
      </c>
      <c r="R183" s="165">
        <f t="shared" si="22"/>
        <v>8.0000000000000007E-5</v>
      </c>
      <c r="S183" s="165">
        <v>0</v>
      </c>
      <c r="T183" s="166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226</v>
      </c>
      <c r="AT183" s="167" t="s">
        <v>204</v>
      </c>
      <c r="AU183" s="167" t="s">
        <v>91</v>
      </c>
      <c r="AY183" s="18" t="s">
        <v>203</v>
      </c>
      <c r="BE183" s="168">
        <f t="shared" si="24"/>
        <v>0</v>
      </c>
      <c r="BF183" s="168">
        <f t="shared" si="25"/>
        <v>0</v>
      </c>
      <c r="BG183" s="168">
        <f t="shared" si="26"/>
        <v>0</v>
      </c>
      <c r="BH183" s="168">
        <f t="shared" si="27"/>
        <v>0</v>
      </c>
      <c r="BI183" s="168">
        <f t="shared" si="28"/>
        <v>0</v>
      </c>
      <c r="BJ183" s="18" t="s">
        <v>91</v>
      </c>
      <c r="BK183" s="168">
        <f t="shared" si="29"/>
        <v>0</v>
      </c>
      <c r="BL183" s="18" t="s">
        <v>226</v>
      </c>
      <c r="BM183" s="167" t="s">
        <v>3459</v>
      </c>
    </row>
    <row r="184" spans="1:65" s="2" customFormat="1" ht="21.75" customHeight="1">
      <c r="A184" s="33"/>
      <c r="B184" s="154"/>
      <c r="C184" s="155" t="s">
        <v>290</v>
      </c>
      <c r="D184" s="155" t="s">
        <v>204</v>
      </c>
      <c r="E184" s="156" t="s">
        <v>3460</v>
      </c>
      <c r="F184" s="157" t="s">
        <v>3461</v>
      </c>
      <c r="G184" s="158" t="s">
        <v>671</v>
      </c>
      <c r="H184" s="159">
        <v>2</v>
      </c>
      <c r="I184" s="160"/>
      <c r="J184" s="161">
        <f t="shared" si="20"/>
        <v>0</v>
      </c>
      <c r="K184" s="162"/>
      <c r="L184" s="34"/>
      <c r="M184" s="163" t="s">
        <v>1</v>
      </c>
      <c r="N184" s="164" t="s">
        <v>41</v>
      </c>
      <c r="O184" s="62"/>
      <c r="P184" s="165">
        <f t="shared" si="21"/>
        <v>0</v>
      </c>
      <c r="Q184" s="165">
        <v>7.2000000000000005E-4</v>
      </c>
      <c r="R184" s="165">
        <f t="shared" si="22"/>
        <v>1.4400000000000001E-3</v>
      </c>
      <c r="S184" s="165">
        <v>0</v>
      </c>
      <c r="T184" s="166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226</v>
      </c>
      <c r="AT184" s="167" t="s">
        <v>204</v>
      </c>
      <c r="AU184" s="167" t="s">
        <v>91</v>
      </c>
      <c r="AY184" s="18" t="s">
        <v>203</v>
      </c>
      <c r="BE184" s="168">
        <f t="shared" si="24"/>
        <v>0</v>
      </c>
      <c r="BF184" s="168">
        <f t="shared" si="25"/>
        <v>0</v>
      </c>
      <c r="BG184" s="168">
        <f t="shared" si="26"/>
        <v>0</v>
      </c>
      <c r="BH184" s="168">
        <f t="shared" si="27"/>
        <v>0</v>
      </c>
      <c r="BI184" s="168">
        <f t="shared" si="28"/>
        <v>0</v>
      </c>
      <c r="BJ184" s="18" t="s">
        <v>91</v>
      </c>
      <c r="BK184" s="168">
        <f t="shared" si="29"/>
        <v>0</v>
      </c>
      <c r="BL184" s="18" t="s">
        <v>226</v>
      </c>
      <c r="BM184" s="167" t="s">
        <v>3462</v>
      </c>
    </row>
    <row r="185" spans="1:65" s="2" customFormat="1" ht="21.75" customHeight="1">
      <c r="A185" s="33"/>
      <c r="B185" s="154"/>
      <c r="C185" s="155" t="s">
        <v>384</v>
      </c>
      <c r="D185" s="155" t="s">
        <v>204</v>
      </c>
      <c r="E185" s="156" t="s">
        <v>3463</v>
      </c>
      <c r="F185" s="157" t="s">
        <v>3464</v>
      </c>
      <c r="G185" s="158" t="s">
        <v>671</v>
      </c>
      <c r="H185" s="159">
        <v>1</v>
      </c>
      <c r="I185" s="160"/>
      <c r="J185" s="161">
        <f t="shared" si="20"/>
        <v>0</v>
      </c>
      <c r="K185" s="162"/>
      <c r="L185" s="34"/>
      <c r="M185" s="163" t="s">
        <v>1</v>
      </c>
      <c r="N185" s="164" t="s">
        <v>41</v>
      </c>
      <c r="O185" s="62"/>
      <c r="P185" s="165">
        <f t="shared" si="21"/>
        <v>0</v>
      </c>
      <c r="Q185" s="165">
        <v>5.5999999999999995E-4</v>
      </c>
      <c r="R185" s="165">
        <f t="shared" si="22"/>
        <v>5.5999999999999995E-4</v>
      </c>
      <c r="S185" s="165">
        <v>0</v>
      </c>
      <c r="T185" s="166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226</v>
      </c>
      <c r="AT185" s="167" t="s">
        <v>204</v>
      </c>
      <c r="AU185" s="167" t="s">
        <v>91</v>
      </c>
      <c r="AY185" s="18" t="s">
        <v>203</v>
      </c>
      <c r="BE185" s="168">
        <f t="shared" si="24"/>
        <v>0</v>
      </c>
      <c r="BF185" s="168">
        <f t="shared" si="25"/>
        <v>0</v>
      </c>
      <c r="BG185" s="168">
        <f t="shared" si="26"/>
        <v>0</v>
      </c>
      <c r="BH185" s="168">
        <f t="shared" si="27"/>
        <v>0</v>
      </c>
      <c r="BI185" s="168">
        <f t="shared" si="28"/>
        <v>0</v>
      </c>
      <c r="BJ185" s="18" t="s">
        <v>91</v>
      </c>
      <c r="BK185" s="168">
        <f t="shared" si="29"/>
        <v>0</v>
      </c>
      <c r="BL185" s="18" t="s">
        <v>226</v>
      </c>
      <c r="BM185" s="167" t="s">
        <v>3465</v>
      </c>
    </row>
    <row r="186" spans="1:65" s="2" customFormat="1" ht="16.5" customHeight="1">
      <c r="A186" s="33"/>
      <c r="B186" s="154"/>
      <c r="C186" s="155" t="s">
        <v>294</v>
      </c>
      <c r="D186" s="155" t="s">
        <v>204</v>
      </c>
      <c r="E186" s="156" t="s">
        <v>3466</v>
      </c>
      <c r="F186" s="157" t="s">
        <v>3467</v>
      </c>
      <c r="G186" s="158" t="s">
        <v>671</v>
      </c>
      <c r="H186" s="159">
        <v>1</v>
      </c>
      <c r="I186" s="160"/>
      <c r="J186" s="161">
        <f t="shared" si="20"/>
        <v>0</v>
      </c>
      <c r="K186" s="162"/>
      <c r="L186" s="34"/>
      <c r="M186" s="163" t="s">
        <v>1</v>
      </c>
      <c r="N186" s="164" t="s">
        <v>41</v>
      </c>
      <c r="O186" s="62"/>
      <c r="P186" s="165">
        <f t="shared" si="21"/>
        <v>0</v>
      </c>
      <c r="Q186" s="165">
        <v>0</v>
      </c>
      <c r="R186" s="165">
        <f t="shared" si="22"/>
        <v>0</v>
      </c>
      <c r="S186" s="165">
        <v>0</v>
      </c>
      <c r="T186" s="166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226</v>
      </c>
      <c r="AT186" s="167" t="s">
        <v>204</v>
      </c>
      <c r="AU186" s="167" t="s">
        <v>91</v>
      </c>
      <c r="AY186" s="18" t="s">
        <v>203</v>
      </c>
      <c r="BE186" s="168">
        <f t="shared" si="24"/>
        <v>0</v>
      </c>
      <c r="BF186" s="168">
        <f t="shared" si="25"/>
        <v>0</v>
      </c>
      <c r="BG186" s="168">
        <f t="shared" si="26"/>
        <v>0</v>
      </c>
      <c r="BH186" s="168">
        <f t="shared" si="27"/>
        <v>0</v>
      </c>
      <c r="BI186" s="168">
        <f t="shared" si="28"/>
        <v>0</v>
      </c>
      <c r="BJ186" s="18" t="s">
        <v>91</v>
      </c>
      <c r="BK186" s="168">
        <f t="shared" si="29"/>
        <v>0</v>
      </c>
      <c r="BL186" s="18" t="s">
        <v>226</v>
      </c>
      <c r="BM186" s="167" t="s">
        <v>3468</v>
      </c>
    </row>
    <row r="187" spans="1:65" s="2" customFormat="1" ht="16.5" customHeight="1">
      <c r="A187" s="33"/>
      <c r="B187" s="154"/>
      <c r="C187" s="212" t="s">
        <v>393</v>
      </c>
      <c r="D187" s="212" t="s">
        <v>836</v>
      </c>
      <c r="E187" s="213" t="s">
        <v>3469</v>
      </c>
      <c r="F187" s="214" t="s">
        <v>3470</v>
      </c>
      <c r="G187" s="215" t="s">
        <v>671</v>
      </c>
      <c r="H187" s="216">
        <v>1</v>
      </c>
      <c r="I187" s="217"/>
      <c r="J187" s="218">
        <f t="shared" si="20"/>
        <v>0</v>
      </c>
      <c r="K187" s="219"/>
      <c r="L187" s="220"/>
      <c r="M187" s="221" t="s">
        <v>1</v>
      </c>
      <c r="N187" s="222" t="s">
        <v>41</v>
      </c>
      <c r="O187" s="62"/>
      <c r="P187" s="165">
        <f t="shared" si="21"/>
        <v>0</v>
      </c>
      <c r="Q187" s="165">
        <v>0</v>
      </c>
      <c r="R187" s="165">
        <f t="shared" si="22"/>
        <v>0</v>
      </c>
      <c r="S187" s="165">
        <v>0</v>
      </c>
      <c r="T187" s="166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262</v>
      </c>
      <c r="AT187" s="167" t="s">
        <v>836</v>
      </c>
      <c r="AU187" s="167" t="s">
        <v>91</v>
      </c>
      <c r="AY187" s="18" t="s">
        <v>203</v>
      </c>
      <c r="BE187" s="168">
        <f t="shared" si="24"/>
        <v>0</v>
      </c>
      <c r="BF187" s="168">
        <f t="shared" si="25"/>
        <v>0</v>
      </c>
      <c r="BG187" s="168">
        <f t="shared" si="26"/>
        <v>0</v>
      </c>
      <c r="BH187" s="168">
        <f t="shared" si="27"/>
        <v>0</v>
      </c>
      <c r="BI187" s="168">
        <f t="shared" si="28"/>
        <v>0</v>
      </c>
      <c r="BJ187" s="18" t="s">
        <v>91</v>
      </c>
      <c r="BK187" s="168">
        <f t="shared" si="29"/>
        <v>0</v>
      </c>
      <c r="BL187" s="18" t="s">
        <v>226</v>
      </c>
      <c r="BM187" s="167" t="s">
        <v>3471</v>
      </c>
    </row>
    <row r="188" spans="1:65" s="2" customFormat="1" ht="16.5" customHeight="1">
      <c r="A188" s="33"/>
      <c r="B188" s="154"/>
      <c r="C188" s="155" t="s">
        <v>297</v>
      </c>
      <c r="D188" s="155" t="s">
        <v>204</v>
      </c>
      <c r="E188" s="156" t="s">
        <v>3472</v>
      </c>
      <c r="F188" s="157" t="s">
        <v>3473</v>
      </c>
      <c r="G188" s="158" t="s">
        <v>671</v>
      </c>
      <c r="H188" s="159">
        <v>3</v>
      </c>
      <c r="I188" s="160"/>
      <c r="J188" s="161">
        <f t="shared" si="20"/>
        <v>0</v>
      </c>
      <c r="K188" s="162"/>
      <c r="L188" s="34"/>
      <c r="M188" s="163" t="s">
        <v>1</v>
      </c>
      <c r="N188" s="164" t="s">
        <v>41</v>
      </c>
      <c r="O188" s="62"/>
      <c r="P188" s="165">
        <f t="shared" si="21"/>
        <v>0</v>
      </c>
      <c r="Q188" s="165">
        <v>0</v>
      </c>
      <c r="R188" s="165">
        <f t="shared" si="22"/>
        <v>0</v>
      </c>
      <c r="S188" s="165">
        <v>0</v>
      </c>
      <c r="T188" s="166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226</v>
      </c>
      <c r="AT188" s="167" t="s">
        <v>204</v>
      </c>
      <c r="AU188" s="167" t="s">
        <v>91</v>
      </c>
      <c r="AY188" s="18" t="s">
        <v>203</v>
      </c>
      <c r="BE188" s="168">
        <f t="shared" si="24"/>
        <v>0</v>
      </c>
      <c r="BF188" s="168">
        <f t="shared" si="25"/>
        <v>0</v>
      </c>
      <c r="BG188" s="168">
        <f t="shared" si="26"/>
        <v>0</v>
      </c>
      <c r="BH188" s="168">
        <f t="shared" si="27"/>
        <v>0</v>
      </c>
      <c r="BI188" s="168">
        <f t="shared" si="28"/>
        <v>0</v>
      </c>
      <c r="BJ188" s="18" t="s">
        <v>91</v>
      </c>
      <c r="BK188" s="168">
        <f t="shared" si="29"/>
        <v>0</v>
      </c>
      <c r="BL188" s="18" t="s">
        <v>226</v>
      </c>
      <c r="BM188" s="167" t="s">
        <v>3474</v>
      </c>
    </row>
    <row r="189" spans="1:65" s="2" customFormat="1" ht="21.75" customHeight="1">
      <c r="A189" s="33"/>
      <c r="B189" s="154"/>
      <c r="C189" s="155" t="s">
        <v>402</v>
      </c>
      <c r="D189" s="155" t="s">
        <v>204</v>
      </c>
      <c r="E189" s="156" t="s">
        <v>3475</v>
      </c>
      <c r="F189" s="157" t="s">
        <v>3476</v>
      </c>
      <c r="G189" s="158" t="s">
        <v>671</v>
      </c>
      <c r="H189" s="159">
        <v>1</v>
      </c>
      <c r="I189" s="160"/>
      <c r="J189" s="161">
        <f t="shared" si="20"/>
        <v>0</v>
      </c>
      <c r="K189" s="162"/>
      <c r="L189" s="34"/>
      <c r="M189" s="163" t="s">
        <v>1</v>
      </c>
      <c r="N189" s="164" t="s">
        <v>41</v>
      </c>
      <c r="O189" s="62"/>
      <c r="P189" s="165">
        <f t="shared" si="21"/>
        <v>0</v>
      </c>
      <c r="Q189" s="165">
        <v>2.31E-3</v>
      </c>
      <c r="R189" s="165">
        <f t="shared" si="22"/>
        <v>2.31E-3</v>
      </c>
      <c r="S189" s="165">
        <v>0</v>
      </c>
      <c r="T189" s="166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226</v>
      </c>
      <c r="AT189" s="167" t="s">
        <v>204</v>
      </c>
      <c r="AU189" s="167" t="s">
        <v>91</v>
      </c>
      <c r="AY189" s="18" t="s">
        <v>203</v>
      </c>
      <c r="BE189" s="168">
        <f t="shared" si="24"/>
        <v>0</v>
      </c>
      <c r="BF189" s="168">
        <f t="shared" si="25"/>
        <v>0</v>
      </c>
      <c r="BG189" s="168">
        <f t="shared" si="26"/>
        <v>0</v>
      </c>
      <c r="BH189" s="168">
        <f t="shared" si="27"/>
        <v>0</v>
      </c>
      <c r="BI189" s="168">
        <f t="shared" si="28"/>
        <v>0</v>
      </c>
      <c r="BJ189" s="18" t="s">
        <v>91</v>
      </c>
      <c r="BK189" s="168">
        <f t="shared" si="29"/>
        <v>0</v>
      </c>
      <c r="BL189" s="18" t="s">
        <v>226</v>
      </c>
      <c r="BM189" s="167" t="s">
        <v>3477</v>
      </c>
    </row>
    <row r="190" spans="1:65" s="2" customFormat="1" ht="21.75" customHeight="1">
      <c r="A190" s="33"/>
      <c r="B190" s="154"/>
      <c r="C190" s="155" t="s">
        <v>301</v>
      </c>
      <c r="D190" s="155" t="s">
        <v>204</v>
      </c>
      <c r="E190" s="156" t="s">
        <v>3478</v>
      </c>
      <c r="F190" s="157" t="s">
        <v>3479</v>
      </c>
      <c r="G190" s="158" t="s">
        <v>671</v>
      </c>
      <c r="H190" s="159">
        <v>1</v>
      </c>
      <c r="I190" s="160"/>
      <c r="J190" s="161">
        <f t="shared" si="20"/>
        <v>0</v>
      </c>
      <c r="K190" s="162"/>
      <c r="L190" s="34"/>
      <c r="M190" s="163" t="s">
        <v>1</v>
      </c>
      <c r="N190" s="164" t="s">
        <v>41</v>
      </c>
      <c r="O190" s="62"/>
      <c r="P190" s="165">
        <f t="shared" si="21"/>
        <v>0</v>
      </c>
      <c r="Q190" s="165">
        <v>4.4400000000000004E-3</v>
      </c>
      <c r="R190" s="165">
        <f t="shared" si="22"/>
        <v>4.4400000000000004E-3</v>
      </c>
      <c r="S190" s="165">
        <v>0</v>
      </c>
      <c r="T190" s="166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226</v>
      </c>
      <c r="AT190" s="167" t="s">
        <v>204</v>
      </c>
      <c r="AU190" s="167" t="s">
        <v>91</v>
      </c>
      <c r="AY190" s="18" t="s">
        <v>203</v>
      </c>
      <c r="BE190" s="168">
        <f t="shared" si="24"/>
        <v>0</v>
      </c>
      <c r="BF190" s="168">
        <f t="shared" si="25"/>
        <v>0</v>
      </c>
      <c r="BG190" s="168">
        <f t="shared" si="26"/>
        <v>0</v>
      </c>
      <c r="BH190" s="168">
        <f t="shared" si="27"/>
        <v>0</v>
      </c>
      <c r="BI190" s="168">
        <f t="shared" si="28"/>
        <v>0</v>
      </c>
      <c r="BJ190" s="18" t="s">
        <v>91</v>
      </c>
      <c r="BK190" s="168">
        <f t="shared" si="29"/>
        <v>0</v>
      </c>
      <c r="BL190" s="18" t="s">
        <v>226</v>
      </c>
      <c r="BM190" s="167" t="s">
        <v>3480</v>
      </c>
    </row>
    <row r="191" spans="1:65" s="2" customFormat="1" ht="16.5" customHeight="1">
      <c r="A191" s="33"/>
      <c r="B191" s="154"/>
      <c r="C191" s="155" t="s">
        <v>409</v>
      </c>
      <c r="D191" s="155" t="s">
        <v>204</v>
      </c>
      <c r="E191" s="156" t="s">
        <v>3481</v>
      </c>
      <c r="F191" s="157" t="s">
        <v>3482</v>
      </c>
      <c r="G191" s="158" t="s">
        <v>207</v>
      </c>
      <c r="H191" s="159">
        <v>5</v>
      </c>
      <c r="I191" s="160"/>
      <c r="J191" s="161">
        <f t="shared" si="20"/>
        <v>0</v>
      </c>
      <c r="K191" s="162"/>
      <c r="L191" s="34"/>
      <c r="M191" s="163" t="s">
        <v>1</v>
      </c>
      <c r="N191" s="164" t="s">
        <v>41</v>
      </c>
      <c r="O191" s="62"/>
      <c r="P191" s="165">
        <f t="shared" si="21"/>
        <v>0</v>
      </c>
      <c r="Q191" s="165">
        <v>0</v>
      </c>
      <c r="R191" s="165">
        <f t="shared" si="22"/>
        <v>0</v>
      </c>
      <c r="S191" s="165">
        <v>0</v>
      </c>
      <c r="T191" s="166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226</v>
      </c>
      <c r="AT191" s="167" t="s">
        <v>204</v>
      </c>
      <c r="AU191" s="167" t="s">
        <v>91</v>
      </c>
      <c r="AY191" s="18" t="s">
        <v>203</v>
      </c>
      <c r="BE191" s="168">
        <f t="shared" si="24"/>
        <v>0</v>
      </c>
      <c r="BF191" s="168">
        <f t="shared" si="25"/>
        <v>0</v>
      </c>
      <c r="BG191" s="168">
        <f t="shared" si="26"/>
        <v>0</v>
      </c>
      <c r="BH191" s="168">
        <f t="shared" si="27"/>
        <v>0</v>
      </c>
      <c r="BI191" s="168">
        <f t="shared" si="28"/>
        <v>0</v>
      </c>
      <c r="BJ191" s="18" t="s">
        <v>91</v>
      </c>
      <c r="BK191" s="168">
        <f t="shared" si="29"/>
        <v>0</v>
      </c>
      <c r="BL191" s="18" t="s">
        <v>226</v>
      </c>
      <c r="BM191" s="167" t="s">
        <v>3483</v>
      </c>
    </row>
    <row r="192" spans="1:65" s="2" customFormat="1" ht="24.2" customHeight="1">
      <c r="A192" s="33"/>
      <c r="B192" s="154"/>
      <c r="C192" s="155" t="s">
        <v>304</v>
      </c>
      <c r="D192" s="155" t="s">
        <v>204</v>
      </c>
      <c r="E192" s="156" t="s">
        <v>3484</v>
      </c>
      <c r="F192" s="157" t="s">
        <v>3485</v>
      </c>
      <c r="G192" s="158" t="s">
        <v>249</v>
      </c>
      <c r="H192" s="159">
        <v>8.9999999999999993E-3</v>
      </c>
      <c r="I192" s="160"/>
      <c r="J192" s="161">
        <f t="shared" si="20"/>
        <v>0</v>
      </c>
      <c r="K192" s="162"/>
      <c r="L192" s="34"/>
      <c r="M192" s="163" t="s">
        <v>1</v>
      </c>
      <c r="N192" s="164" t="s">
        <v>41</v>
      </c>
      <c r="O192" s="62"/>
      <c r="P192" s="165">
        <f t="shared" si="21"/>
        <v>0</v>
      </c>
      <c r="Q192" s="165">
        <v>0</v>
      </c>
      <c r="R192" s="165">
        <f t="shared" si="22"/>
        <v>0</v>
      </c>
      <c r="S192" s="165">
        <v>0</v>
      </c>
      <c r="T192" s="166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226</v>
      </c>
      <c r="AT192" s="167" t="s">
        <v>204</v>
      </c>
      <c r="AU192" s="167" t="s">
        <v>91</v>
      </c>
      <c r="AY192" s="18" t="s">
        <v>203</v>
      </c>
      <c r="BE192" s="168">
        <f t="shared" si="24"/>
        <v>0</v>
      </c>
      <c r="BF192" s="168">
        <f t="shared" si="25"/>
        <v>0</v>
      </c>
      <c r="BG192" s="168">
        <f t="shared" si="26"/>
        <v>0</v>
      </c>
      <c r="BH192" s="168">
        <f t="shared" si="27"/>
        <v>0</v>
      </c>
      <c r="BI192" s="168">
        <f t="shared" si="28"/>
        <v>0</v>
      </c>
      <c r="BJ192" s="18" t="s">
        <v>91</v>
      </c>
      <c r="BK192" s="168">
        <f t="shared" si="29"/>
        <v>0</v>
      </c>
      <c r="BL192" s="18" t="s">
        <v>226</v>
      </c>
      <c r="BM192" s="167" t="s">
        <v>3486</v>
      </c>
    </row>
    <row r="193" spans="1:65" s="12" customFormat="1" ht="25.9" customHeight="1">
      <c r="B193" s="143"/>
      <c r="D193" s="144" t="s">
        <v>74</v>
      </c>
      <c r="E193" s="145" t="s">
        <v>266</v>
      </c>
      <c r="F193" s="145" t="s">
        <v>3487</v>
      </c>
      <c r="I193" s="146"/>
      <c r="J193" s="147">
        <f>BK193</f>
        <v>0</v>
      </c>
      <c r="L193" s="143"/>
      <c r="M193" s="148"/>
      <c r="N193" s="149"/>
      <c r="O193" s="149"/>
      <c r="P193" s="150">
        <f>P194</f>
        <v>0</v>
      </c>
      <c r="Q193" s="149"/>
      <c r="R193" s="150">
        <f>R194</f>
        <v>4.0000000000000001E-3</v>
      </c>
      <c r="S193" s="149"/>
      <c r="T193" s="151">
        <f>T194</f>
        <v>0</v>
      </c>
      <c r="AR193" s="144" t="s">
        <v>83</v>
      </c>
      <c r="AT193" s="152" t="s">
        <v>74</v>
      </c>
      <c r="AU193" s="152" t="s">
        <v>75</v>
      </c>
      <c r="AY193" s="144" t="s">
        <v>203</v>
      </c>
      <c r="BK193" s="153">
        <f>BK194</f>
        <v>0</v>
      </c>
    </row>
    <row r="194" spans="1:65" s="12" customFormat="1" ht="22.9" customHeight="1">
      <c r="B194" s="143"/>
      <c r="D194" s="144" t="s">
        <v>74</v>
      </c>
      <c r="E194" s="169" t="s">
        <v>1489</v>
      </c>
      <c r="F194" s="169" t="s">
        <v>3488</v>
      </c>
      <c r="I194" s="146"/>
      <c r="J194" s="170">
        <f>BK194</f>
        <v>0</v>
      </c>
      <c r="L194" s="143"/>
      <c r="M194" s="148"/>
      <c r="N194" s="149"/>
      <c r="O194" s="149"/>
      <c r="P194" s="150">
        <f>SUM(P195:P196)</f>
        <v>0</v>
      </c>
      <c r="Q194" s="149"/>
      <c r="R194" s="150">
        <f>SUM(R195:R196)</f>
        <v>4.0000000000000001E-3</v>
      </c>
      <c r="S194" s="149"/>
      <c r="T194" s="151">
        <f>SUM(T195:T196)</f>
        <v>0</v>
      </c>
      <c r="AR194" s="144" t="s">
        <v>83</v>
      </c>
      <c r="AT194" s="152" t="s">
        <v>74</v>
      </c>
      <c r="AU194" s="152" t="s">
        <v>83</v>
      </c>
      <c r="AY194" s="144" t="s">
        <v>203</v>
      </c>
      <c r="BK194" s="153">
        <f>SUM(BK195:BK196)</f>
        <v>0</v>
      </c>
    </row>
    <row r="195" spans="1:65" s="2" customFormat="1" ht="16.5" customHeight="1">
      <c r="A195" s="33"/>
      <c r="B195" s="154"/>
      <c r="C195" s="155" t="s">
        <v>416</v>
      </c>
      <c r="D195" s="155" t="s">
        <v>204</v>
      </c>
      <c r="E195" s="156" t="s">
        <v>3489</v>
      </c>
      <c r="F195" s="157" t="s">
        <v>3490</v>
      </c>
      <c r="G195" s="158" t="s">
        <v>244</v>
      </c>
      <c r="H195" s="159">
        <v>20</v>
      </c>
      <c r="I195" s="160"/>
      <c r="J195" s="161">
        <f>ROUND(I195*H195,2)</f>
        <v>0</v>
      </c>
      <c r="K195" s="162"/>
      <c r="L195" s="34"/>
      <c r="M195" s="163" t="s">
        <v>1</v>
      </c>
      <c r="N195" s="164" t="s">
        <v>41</v>
      </c>
      <c r="O195" s="62"/>
      <c r="P195" s="165">
        <f>O195*H195</f>
        <v>0</v>
      </c>
      <c r="Q195" s="165">
        <v>5.0000000000000002E-5</v>
      </c>
      <c r="R195" s="165">
        <f>Q195*H195</f>
        <v>1E-3</v>
      </c>
      <c r="S195" s="165">
        <v>0</v>
      </c>
      <c r="T195" s="16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208</v>
      </c>
      <c r="AT195" s="167" t="s">
        <v>204</v>
      </c>
      <c r="AU195" s="167" t="s">
        <v>91</v>
      </c>
      <c r="AY195" s="18" t="s">
        <v>203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8" t="s">
        <v>91</v>
      </c>
      <c r="BK195" s="168">
        <f>ROUND(I195*H195,2)</f>
        <v>0</v>
      </c>
      <c r="BL195" s="18" t="s">
        <v>208</v>
      </c>
      <c r="BM195" s="167" t="s">
        <v>3491</v>
      </c>
    </row>
    <row r="196" spans="1:65" s="2" customFormat="1" ht="24.2" customHeight="1">
      <c r="A196" s="33"/>
      <c r="B196" s="154"/>
      <c r="C196" s="212" t="s">
        <v>310</v>
      </c>
      <c r="D196" s="212" t="s">
        <v>836</v>
      </c>
      <c r="E196" s="213" t="s">
        <v>3492</v>
      </c>
      <c r="F196" s="214" t="s">
        <v>3493</v>
      </c>
      <c r="G196" s="215" t="s">
        <v>671</v>
      </c>
      <c r="H196" s="216">
        <v>1</v>
      </c>
      <c r="I196" s="217"/>
      <c r="J196" s="218">
        <f>ROUND(I196*H196,2)</f>
        <v>0</v>
      </c>
      <c r="K196" s="219"/>
      <c r="L196" s="220"/>
      <c r="M196" s="226" t="s">
        <v>1</v>
      </c>
      <c r="N196" s="227" t="s">
        <v>41</v>
      </c>
      <c r="O196" s="173"/>
      <c r="P196" s="174">
        <f>O196*H196</f>
        <v>0</v>
      </c>
      <c r="Q196" s="174">
        <v>3.0000000000000001E-3</v>
      </c>
      <c r="R196" s="174">
        <f>Q196*H196</f>
        <v>3.0000000000000001E-3</v>
      </c>
      <c r="S196" s="174">
        <v>0</v>
      </c>
      <c r="T196" s="17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7" t="s">
        <v>234</v>
      </c>
      <c r="AT196" s="167" t="s">
        <v>836</v>
      </c>
      <c r="AU196" s="167" t="s">
        <v>91</v>
      </c>
      <c r="AY196" s="18" t="s">
        <v>203</v>
      </c>
      <c r="BE196" s="168">
        <f>IF(N196="základná",J196,0)</f>
        <v>0</v>
      </c>
      <c r="BF196" s="168">
        <f>IF(N196="znížená",J196,0)</f>
        <v>0</v>
      </c>
      <c r="BG196" s="168">
        <f>IF(N196="zákl. prenesená",J196,0)</f>
        <v>0</v>
      </c>
      <c r="BH196" s="168">
        <f>IF(N196="zníž. prenesená",J196,0)</f>
        <v>0</v>
      </c>
      <c r="BI196" s="168">
        <f>IF(N196="nulová",J196,0)</f>
        <v>0</v>
      </c>
      <c r="BJ196" s="18" t="s">
        <v>91</v>
      </c>
      <c r="BK196" s="168">
        <f>ROUND(I196*H196,2)</f>
        <v>0</v>
      </c>
      <c r="BL196" s="18" t="s">
        <v>208</v>
      </c>
      <c r="BM196" s="167" t="s">
        <v>3494</v>
      </c>
    </row>
    <row r="197" spans="1:65" s="2" customFormat="1" ht="6.95" customHeight="1">
      <c r="A197" s="33"/>
      <c r="B197" s="51"/>
      <c r="C197" s="52"/>
      <c r="D197" s="52"/>
      <c r="E197" s="52"/>
      <c r="F197" s="52"/>
      <c r="G197" s="52"/>
      <c r="H197" s="52"/>
      <c r="I197" s="52"/>
      <c r="J197" s="52"/>
      <c r="K197" s="52"/>
      <c r="L197" s="34"/>
      <c r="M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</sheetData>
  <autoFilter ref="C126:K196" xr:uid="{00000000-0009-0000-0000-00000E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67"/>
  <sheetViews>
    <sheetView showGridLines="0" topLeftCell="A13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140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3495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3496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ROUND(J128,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ROUND((SUM(BE128:BE166)),  2)</f>
        <v>0</v>
      </c>
      <c r="G35" s="109"/>
      <c r="H35" s="109"/>
      <c r="I35" s="110">
        <v>0.2</v>
      </c>
      <c r="J35" s="108">
        <f>ROUND(((SUM(BE128:BE166))*I35),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ROUND((SUM(BF128:BF166)),  2)</f>
        <v>0</v>
      </c>
      <c r="G36" s="109"/>
      <c r="H36" s="109"/>
      <c r="I36" s="110">
        <v>0.2</v>
      </c>
      <c r="J36" s="108">
        <f>ROUND(((SUM(BF128:BF166))*I36),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ROUND((SUM(BG128:BG166)),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ROUND((SUM(BH128:BH166)),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ROUND((SUM(BI128:BI166)),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3495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SO12.1 - SO12.1 Materiál - verejné osvetlenie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J128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3497</v>
      </c>
      <c r="E99" s="126"/>
      <c r="F99" s="126"/>
      <c r="G99" s="126"/>
      <c r="H99" s="126"/>
      <c r="I99" s="126"/>
      <c r="J99" s="127">
        <f>J129</f>
        <v>0</v>
      </c>
      <c r="L99" s="124"/>
    </row>
    <row r="100" spans="1:47" s="10" customFormat="1" ht="19.899999999999999" customHeight="1">
      <c r="B100" s="128"/>
      <c r="D100" s="129" t="s">
        <v>3498</v>
      </c>
      <c r="E100" s="130"/>
      <c r="F100" s="130"/>
      <c r="G100" s="130"/>
      <c r="H100" s="130"/>
      <c r="I100" s="130"/>
      <c r="J100" s="131">
        <f>J130</f>
        <v>0</v>
      </c>
      <c r="L100" s="128"/>
    </row>
    <row r="101" spans="1:47" s="10" customFormat="1" ht="19.899999999999999" customHeight="1">
      <c r="B101" s="128"/>
      <c r="D101" s="129" t="s">
        <v>3499</v>
      </c>
      <c r="E101" s="130"/>
      <c r="F101" s="130"/>
      <c r="G101" s="130"/>
      <c r="H101" s="130"/>
      <c r="I101" s="130"/>
      <c r="J101" s="131">
        <f>J145</f>
        <v>0</v>
      </c>
      <c r="L101" s="128"/>
    </row>
    <row r="102" spans="1:47" s="10" customFormat="1" ht="19.899999999999999" customHeight="1">
      <c r="B102" s="128"/>
      <c r="D102" s="129" t="s">
        <v>3500</v>
      </c>
      <c r="E102" s="130"/>
      <c r="F102" s="130"/>
      <c r="G102" s="130"/>
      <c r="H102" s="130"/>
      <c r="I102" s="130"/>
      <c r="J102" s="131">
        <f>J150</f>
        <v>0</v>
      </c>
      <c r="L102" s="128"/>
    </row>
    <row r="103" spans="1:47" s="10" customFormat="1" ht="19.899999999999999" customHeight="1">
      <c r="B103" s="128"/>
      <c r="D103" s="129" t="s">
        <v>3501</v>
      </c>
      <c r="E103" s="130"/>
      <c r="F103" s="130"/>
      <c r="G103" s="130"/>
      <c r="H103" s="130"/>
      <c r="I103" s="130"/>
      <c r="J103" s="131">
        <f>J156</f>
        <v>0</v>
      </c>
      <c r="L103" s="128"/>
    </row>
    <row r="104" spans="1:47" s="10" customFormat="1" ht="19.899999999999999" customHeight="1">
      <c r="B104" s="128"/>
      <c r="D104" s="129" t="s">
        <v>3502</v>
      </c>
      <c r="E104" s="130"/>
      <c r="F104" s="130"/>
      <c r="G104" s="130"/>
      <c r="H104" s="130"/>
      <c r="I104" s="130"/>
      <c r="J104" s="131">
        <f>J159</f>
        <v>0</v>
      </c>
      <c r="L104" s="128"/>
    </row>
    <row r="105" spans="1:47" s="10" customFormat="1" ht="19.899999999999999" customHeight="1">
      <c r="B105" s="128"/>
      <c r="D105" s="129" t="s">
        <v>3503</v>
      </c>
      <c r="E105" s="130"/>
      <c r="F105" s="130"/>
      <c r="G105" s="130"/>
      <c r="H105" s="130"/>
      <c r="I105" s="130"/>
      <c r="J105" s="131">
        <f>J162</f>
        <v>0</v>
      </c>
      <c r="L105" s="128"/>
    </row>
    <row r="106" spans="1:47" s="10" customFormat="1" ht="19.899999999999999" customHeight="1">
      <c r="B106" s="128"/>
      <c r="D106" s="129" t="s">
        <v>3504</v>
      </c>
      <c r="E106" s="130"/>
      <c r="F106" s="130"/>
      <c r="G106" s="130"/>
      <c r="H106" s="130"/>
      <c r="I106" s="130"/>
      <c r="J106" s="131">
        <f>J165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189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78" t="str">
        <f>E7</f>
        <v>OBNOVA NÁMESTIA SNP 31.3.2022</v>
      </c>
      <c r="F116" s="279"/>
      <c r="G116" s="279"/>
      <c r="H116" s="279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166</v>
      </c>
      <c r="L117" s="21"/>
    </row>
    <row r="118" spans="1:63" s="2" customFormat="1" ht="16.5" customHeight="1">
      <c r="A118" s="33"/>
      <c r="B118" s="34"/>
      <c r="C118" s="33"/>
      <c r="D118" s="33"/>
      <c r="E118" s="278" t="s">
        <v>3495</v>
      </c>
      <c r="F118" s="277"/>
      <c r="G118" s="277"/>
      <c r="H118" s="277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521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38" t="str">
        <f>E11</f>
        <v xml:space="preserve">SO12.1 - SO12.1 Materiál - verejné osvetlenie </v>
      </c>
      <c r="F120" s="277"/>
      <c r="G120" s="277"/>
      <c r="H120" s="277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18</v>
      </c>
      <c r="D122" s="33"/>
      <c r="E122" s="33"/>
      <c r="F122" s="26" t="str">
        <f>F14</f>
        <v>Námestie SNP, Trnava</v>
      </c>
      <c r="G122" s="33"/>
      <c r="H122" s="33"/>
      <c r="I122" s="28" t="s">
        <v>20</v>
      </c>
      <c r="J122" s="59" t="str">
        <f>IF(J14="","",J14)</f>
        <v>31. 3. 2022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15" customHeight="1">
      <c r="A124" s="33"/>
      <c r="B124" s="34"/>
      <c r="C124" s="28" t="s">
        <v>22</v>
      </c>
      <c r="D124" s="33"/>
      <c r="E124" s="33"/>
      <c r="F124" s="26" t="str">
        <f>E17</f>
        <v>MESTO TRNAVA, Hlavná č.1,91771 TRNAVA</v>
      </c>
      <c r="G124" s="33"/>
      <c r="H124" s="33"/>
      <c r="I124" s="28" t="s">
        <v>28</v>
      </c>
      <c r="J124" s="31" t="str">
        <f>E23</f>
        <v>ATELIER DV, s.r.o.Ing.Arch.P.ĎURKO a kol.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 xml:space="preserve"> 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32"/>
      <c r="B127" s="133"/>
      <c r="C127" s="134" t="s">
        <v>190</v>
      </c>
      <c r="D127" s="135" t="s">
        <v>60</v>
      </c>
      <c r="E127" s="135" t="s">
        <v>56</v>
      </c>
      <c r="F127" s="135" t="s">
        <v>57</v>
      </c>
      <c r="G127" s="135" t="s">
        <v>191</v>
      </c>
      <c r="H127" s="135" t="s">
        <v>192</v>
      </c>
      <c r="I127" s="135" t="s">
        <v>193</v>
      </c>
      <c r="J127" s="136" t="s">
        <v>171</v>
      </c>
      <c r="K127" s="137" t="s">
        <v>194</v>
      </c>
      <c r="L127" s="138"/>
      <c r="M127" s="66" t="s">
        <v>1</v>
      </c>
      <c r="N127" s="67" t="s">
        <v>39</v>
      </c>
      <c r="O127" s="67" t="s">
        <v>195</v>
      </c>
      <c r="P127" s="67" t="s">
        <v>196</v>
      </c>
      <c r="Q127" s="67" t="s">
        <v>197</v>
      </c>
      <c r="R127" s="67" t="s">
        <v>198</v>
      </c>
      <c r="S127" s="67" t="s">
        <v>199</v>
      </c>
      <c r="T127" s="68" t="s">
        <v>200</v>
      </c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</row>
    <row r="128" spans="1:63" s="2" customFormat="1" ht="22.9" customHeight="1">
      <c r="A128" s="33"/>
      <c r="B128" s="34"/>
      <c r="C128" s="73" t="s">
        <v>172</v>
      </c>
      <c r="D128" s="33"/>
      <c r="E128" s="33"/>
      <c r="F128" s="33"/>
      <c r="G128" s="33"/>
      <c r="H128" s="33"/>
      <c r="I128" s="33"/>
      <c r="J128" s="139">
        <f>BK128</f>
        <v>0</v>
      </c>
      <c r="K128" s="33"/>
      <c r="L128" s="34"/>
      <c r="M128" s="69"/>
      <c r="N128" s="60"/>
      <c r="O128" s="70"/>
      <c r="P128" s="140">
        <f>P129</f>
        <v>0</v>
      </c>
      <c r="Q128" s="70"/>
      <c r="R128" s="140">
        <f>R129</f>
        <v>0</v>
      </c>
      <c r="S128" s="70"/>
      <c r="T128" s="141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173</v>
      </c>
      <c r="BK128" s="142">
        <f>BK129</f>
        <v>0</v>
      </c>
    </row>
    <row r="129" spans="1:65" s="12" customFormat="1" ht="25.9" customHeight="1">
      <c r="B129" s="143"/>
      <c r="D129" s="144" t="s">
        <v>74</v>
      </c>
      <c r="E129" s="145" t="s">
        <v>3505</v>
      </c>
      <c r="F129" s="145" t="s">
        <v>3506</v>
      </c>
      <c r="I129" s="146"/>
      <c r="J129" s="147">
        <f>BK129</f>
        <v>0</v>
      </c>
      <c r="L129" s="143"/>
      <c r="M129" s="148"/>
      <c r="N129" s="149"/>
      <c r="O129" s="149"/>
      <c r="P129" s="150">
        <f>P130+P145+P150+P156+P159+P162+P165</f>
        <v>0</v>
      </c>
      <c r="Q129" s="149"/>
      <c r="R129" s="150">
        <f>R130+R145+R150+R156+R159+R162+R165</f>
        <v>0</v>
      </c>
      <c r="S129" s="149"/>
      <c r="T129" s="151">
        <f>T130+T145+T150+T156+T159+T162+T165</f>
        <v>0</v>
      </c>
      <c r="AR129" s="144" t="s">
        <v>215</v>
      </c>
      <c r="AT129" s="152" t="s">
        <v>74</v>
      </c>
      <c r="AU129" s="152" t="s">
        <v>75</v>
      </c>
      <c r="AY129" s="144" t="s">
        <v>203</v>
      </c>
      <c r="BK129" s="153">
        <f>BK130+BK145+BK150+BK156+BK159+BK162+BK165</f>
        <v>0</v>
      </c>
    </row>
    <row r="130" spans="1:65" s="12" customFormat="1" ht="22.9" customHeight="1">
      <c r="B130" s="143"/>
      <c r="D130" s="144" t="s">
        <v>74</v>
      </c>
      <c r="E130" s="169" t="s">
        <v>201</v>
      </c>
      <c r="F130" s="169" t="s">
        <v>3506</v>
      </c>
      <c r="I130" s="146"/>
      <c r="J130" s="170">
        <f>BK130</f>
        <v>0</v>
      </c>
      <c r="L130" s="143"/>
      <c r="M130" s="148"/>
      <c r="N130" s="149"/>
      <c r="O130" s="149"/>
      <c r="P130" s="150">
        <f>SUM(P131:P144)</f>
        <v>0</v>
      </c>
      <c r="Q130" s="149"/>
      <c r="R130" s="150">
        <f>SUM(R131:R144)</f>
        <v>0</v>
      </c>
      <c r="S130" s="149"/>
      <c r="T130" s="151">
        <f>SUM(T131:T144)</f>
        <v>0</v>
      </c>
      <c r="AR130" s="144" t="s">
        <v>83</v>
      </c>
      <c r="AT130" s="152" t="s">
        <v>74</v>
      </c>
      <c r="AU130" s="152" t="s">
        <v>83</v>
      </c>
      <c r="AY130" s="144" t="s">
        <v>203</v>
      </c>
      <c r="BK130" s="153">
        <f>SUM(BK131:BK144)</f>
        <v>0</v>
      </c>
    </row>
    <row r="131" spans="1:65" s="2" customFormat="1" ht="16.5" customHeight="1">
      <c r="A131" s="33"/>
      <c r="B131" s="154"/>
      <c r="C131" s="212" t="s">
        <v>83</v>
      </c>
      <c r="D131" s="212" t="s">
        <v>836</v>
      </c>
      <c r="E131" s="213" t="s">
        <v>3507</v>
      </c>
      <c r="F131" s="214" t="s">
        <v>3508</v>
      </c>
      <c r="G131" s="215" t="s">
        <v>340</v>
      </c>
      <c r="H131" s="216">
        <v>18</v>
      </c>
      <c r="I131" s="217"/>
      <c r="J131" s="218">
        <f t="shared" ref="J131:J144" si="0">ROUND(I131*H131,2)</f>
        <v>0</v>
      </c>
      <c r="K131" s="219"/>
      <c r="L131" s="220"/>
      <c r="M131" s="221" t="s">
        <v>1</v>
      </c>
      <c r="N131" s="222" t="s">
        <v>41</v>
      </c>
      <c r="O131" s="62"/>
      <c r="P131" s="165">
        <f t="shared" ref="P131:P144" si="1">O131*H131</f>
        <v>0</v>
      </c>
      <c r="Q131" s="165">
        <v>0</v>
      </c>
      <c r="R131" s="165">
        <f t="shared" ref="R131:R144" si="2">Q131*H131</f>
        <v>0</v>
      </c>
      <c r="S131" s="165">
        <v>0</v>
      </c>
      <c r="T131" s="166">
        <f t="shared" ref="T131:T144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453</v>
      </c>
      <c r="AT131" s="167" t="s">
        <v>836</v>
      </c>
      <c r="AU131" s="167" t="s">
        <v>91</v>
      </c>
      <c r="AY131" s="18" t="s">
        <v>203</v>
      </c>
      <c r="BE131" s="168">
        <f t="shared" ref="BE131:BE144" si="4">IF(N131="základná",J131,0)</f>
        <v>0</v>
      </c>
      <c r="BF131" s="168">
        <f t="shared" ref="BF131:BF144" si="5">IF(N131="znížená",J131,0)</f>
        <v>0</v>
      </c>
      <c r="BG131" s="168">
        <f t="shared" ref="BG131:BG144" si="6">IF(N131="zákl. prenesená",J131,0)</f>
        <v>0</v>
      </c>
      <c r="BH131" s="168">
        <f t="shared" ref="BH131:BH144" si="7">IF(N131="zníž. prenesená",J131,0)</f>
        <v>0</v>
      </c>
      <c r="BI131" s="168">
        <f t="shared" ref="BI131:BI144" si="8">IF(N131="nulová",J131,0)</f>
        <v>0</v>
      </c>
      <c r="BJ131" s="18" t="s">
        <v>91</v>
      </c>
      <c r="BK131" s="168">
        <f t="shared" ref="BK131:BK144" si="9">ROUND(I131*H131,2)</f>
        <v>0</v>
      </c>
      <c r="BL131" s="18" t="s">
        <v>453</v>
      </c>
      <c r="BM131" s="167" t="s">
        <v>91</v>
      </c>
    </row>
    <row r="132" spans="1:65" s="2" customFormat="1" ht="16.5" customHeight="1">
      <c r="A132" s="33"/>
      <c r="B132" s="154"/>
      <c r="C132" s="212" t="s">
        <v>91</v>
      </c>
      <c r="D132" s="212" t="s">
        <v>836</v>
      </c>
      <c r="E132" s="213" t="s">
        <v>3509</v>
      </c>
      <c r="F132" s="214" t="s">
        <v>3510</v>
      </c>
      <c r="G132" s="215" t="s">
        <v>340</v>
      </c>
      <c r="H132" s="216">
        <v>11</v>
      </c>
      <c r="I132" s="217"/>
      <c r="J132" s="218">
        <f t="shared" si="0"/>
        <v>0</v>
      </c>
      <c r="K132" s="219"/>
      <c r="L132" s="220"/>
      <c r="M132" s="221" t="s">
        <v>1</v>
      </c>
      <c r="N132" s="222" t="s">
        <v>41</v>
      </c>
      <c r="O132" s="62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453</v>
      </c>
      <c r="AT132" s="167" t="s">
        <v>836</v>
      </c>
      <c r="AU132" s="167" t="s">
        <v>91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453</v>
      </c>
      <c r="BM132" s="167" t="s">
        <v>208</v>
      </c>
    </row>
    <row r="133" spans="1:65" s="2" customFormat="1" ht="16.5" customHeight="1">
      <c r="A133" s="33"/>
      <c r="B133" s="154"/>
      <c r="C133" s="212" t="s">
        <v>215</v>
      </c>
      <c r="D133" s="212" t="s">
        <v>836</v>
      </c>
      <c r="E133" s="213" t="s">
        <v>3511</v>
      </c>
      <c r="F133" s="214" t="s">
        <v>3512</v>
      </c>
      <c r="G133" s="215" t="s">
        <v>340</v>
      </c>
      <c r="H133" s="216">
        <v>28</v>
      </c>
      <c r="I133" s="217"/>
      <c r="J133" s="218">
        <f t="shared" si="0"/>
        <v>0</v>
      </c>
      <c r="K133" s="219"/>
      <c r="L133" s="220"/>
      <c r="M133" s="221" t="s">
        <v>1</v>
      </c>
      <c r="N133" s="222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453</v>
      </c>
      <c r="AT133" s="167" t="s">
        <v>836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453</v>
      </c>
      <c r="BM133" s="167" t="s">
        <v>227</v>
      </c>
    </row>
    <row r="134" spans="1:65" s="2" customFormat="1" ht="16.5" customHeight="1">
      <c r="A134" s="33"/>
      <c r="B134" s="154"/>
      <c r="C134" s="212" t="s">
        <v>208</v>
      </c>
      <c r="D134" s="212" t="s">
        <v>836</v>
      </c>
      <c r="E134" s="213" t="s">
        <v>3513</v>
      </c>
      <c r="F134" s="214" t="s">
        <v>3514</v>
      </c>
      <c r="G134" s="215" t="s">
        <v>340</v>
      </c>
      <c r="H134" s="216">
        <v>8</v>
      </c>
      <c r="I134" s="217"/>
      <c r="J134" s="218">
        <f t="shared" si="0"/>
        <v>0</v>
      </c>
      <c r="K134" s="219"/>
      <c r="L134" s="220"/>
      <c r="M134" s="221" t="s">
        <v>1</v>
      </c>
      <c r="N134" s="222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453</v>
      </c>
      <c r="AT134" s="167" t="s">
        <v>836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453</v>
      </c>
      <c r="BM134" s="167" t="s">
        <v>234</v>
      </c>
    </row>
    <row r="135" spans="1:65" s="2" customFormat="1" ht="16.5" customHeight="1">
      <c r="A135" s="33"/>
      <c r="B135" s="154"/>
      <c r="C135" s="212" t="s">
        <v>223</v>
      </c>
      <c r="D135" s="212" t="s">
        <v>836</v>
      </c>
      <c r="E135" s="213" t="s">
        <v>3515</v>
      </c>
      <c r="F135" s="214" t="s">
        <v>3516</v>
      </c>
      <c r="G135" s="215" t="s">
        <v>340</v>
      </c>
      <c r="H135" s="216">
        <v>2</v>
      </c>
      <c r="I135" s="217"/>
      <c r="J135" s="218">
        <f t="shared" si="0"/>
        <v>0</v>
      </c>
      <c r="K135" s="219"/>
      <c r="L135" s="220"/>
      <c r="M135" s="221" t="s">
        <v>1</v>
      </c>
      <c r="N135" s="222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453</v>
      </c>
      <c r="AT135" s="167" t="s">
        <v>836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453</v>
      </c>
      <c r="BM135" s="167" t="s">
        <v>214</v>
      </c>
    </row>
    <row r="136" spans="1:65" s="2" customFormat="1" ht="16.5" customHeight="1">
      <c r="A136" s="33"/>
      <c r="B136" s="154"/>
      <c r="C136" s="212" t="s">
        <v>227</v>
      </c>
      <c r="D136" s="212" t="s">
        <v>836</v>
      </c>
      <c r="E136" s="213" t="s">
        <v>3517</v>
      </c>
      <c r="F136" s="214" t="s">
        <v>3518</v>
      </c>
      <c r="G136" s="215" t="s">
        <v>340</v>
      </c>
      <c r="H136" s="216">
        <v>4</v>
      </c>
      <c r="I136" s="217"/>
      <c r="J136" s="218">
        <f t="shared" si="0"/>
        <v>0</v>
      </c>
      <c r="K136" s="219"/>
      <c r="L136" s="220"/>
      <c r="M136" s="221" t="s">
        <v>1</v>
      </c>
      <c r="N136" s="222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453</v>
      </c>
      <c r="AT136" s="167" t="s">
        <v>836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453</v>
      </c>
      <c r="BM136" s="167" t="s">
        <v>218</v>
      </c>
    </row>
    <row r="137" spans="1:65" s="2" customFormat="1" ht="16.5" customHeight="1">
      <c r="A137" s="33"/>
      <c r="B137" s="154"/>
      <c r="C137" s="212" t="s">
        <v>231</v>
      </c>
      <c r="D137" s="212" t="s">
        <v>836</v>
      </c>
      <c r="E137" s="213" t="s">
        <v>3519</v>
      </c>
      <c r="F137" s="214" t="s">
        <v>3520</v>
      </c>
      <c r="G137" s="215" t="s">
        <v>340</v>
      </c>
      <c r="H137" s="216">
        <v>4</v>
      </c>
      <c r="I137" s="217"/>
      <c r="J137" s="218">
        <f t="shared" si="0"/>
        <v>0</v>
      </c>
      <c r="K137" s="219"/>
      <c r="L137" s="220"/>
      <c r="M137" s="221" t="s">
        <v>1</v>
      </c>
      <c r="N137" s="222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453</v>
      </c>
      <c r="AT137" s="167" t="s">
        <v>836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453</v>
      </c>
      <c r="BM137" s="167" t="s">
        <v>222</v>
      </c>
    </row>
    <row r="138" spans="1:65" s="2" customFormat="1" ht="16.5" customHeight="1">
      <c r="A138" s="33"/>
      <c r="B138" s="154"/>
      <c r="C138" s="212" t="s">
        <v>234</v>
      </c>
      <c r="D138" s="212" t="s">
        <v>836</v>
      </c>
      <c r="E138" s="213" t="s">
        <v>3521</v>
      </c>
      <c r="F138" s="214" t="s">
        <v>3522</v>
      </c>
      <c r="G138" s="215" t="s">
        <v>340</v>
      </c>
      <c r="H138" s="216">
        <v>2</v>
      </c>
      <c r="I138" s="217"/>
      <c r="J138" s="218">
        <f t="shared" si="0"/>
        <v>0</v>
      </c>
      <c r="K138" s="219"/>
      <c r="L138" s="220"/>
      <c r="M138" s="221" t="s">
        <v>1</v>
      </c>
      <c r="N138" s="222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453</v>
      </c>
      <c r="AT138" s="167" t="s">
        <v>836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453</v>
      </c>
      <c r="BM138" s="167" t="s">
        <v>226</v>
      </c>
    </row>
    <row r="139" spans="1:65" s="2" customFormat="1" ht="16.5" customHeight="1">
      <c r="A139" s="33"/>
      <c r="B139" s="154"/>
      <c r="C139" s="212" t="s">
        <v>238</v>
      </c>
      <c r="D139" s="212" t="s">
        <v>836</v>
      </c>
      <c r="E139" s="213" t="s">
        <v>3523</v>
      </c>
      <c r="F139" s="214" t="s">
        <v>3524</v>
      </c>
      <c r="G139" s="215" t="s">
        <v>340</v>
      </c>
      <c r="H139" s="216">
        <v>2</v>
      </c>
      <c r="I139" s="217"/>
      <c r="J139" s="218">
        <f t="shared" si="0"/>
        <v>0</v>
      </c>
      <c r="K139" s="219"/>
      <c r="L139" s="220"/>
      <c r="M139" s="221" t="s">
        <v>1</v>
      </c>
      <c r="N139" s="222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453</v>
      </c>
      <c r="AT139" s="167" t="s">
        <v>836</v>
      </c>
      <c r="AU139" s="167" t="s">
        <v>91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453</v>
      </c>
      <c r="BM139" s="167" t="s">
        <v>230</v>
      </c>
    </row>
    <row r="140" spans="1:65" s="2" customFormat="1" ht="16.5" customHeight="1">
      <c r="A140" s="33"/>
      <c r="B140" s="154"/>
      <c r="C140" s="212" t="s">
        <v>214</v>
      </c>
      <c r="D140" s="212" t="s">
        <v>836</v>
      </c>
      <c r="E140" s="213" t="s">
        <v>3525</v>
      </c>
      <c r="F140" s="214" t="s">
        <v>3526</v>
      </c>
      <c r="G140" s="215" t="s">
        <v>340</v>
      </c>
      <c r="H140" s="216">
        <v>2</v>
      </c>
      <c r="I140" s="217"/>
      <c r="J140" s="218">
        <f t="shared" si="0"/>
        <v>0</v>
      </c>
      <c r="K140" s="219"/>
      <c r="L140" s="220"/>
      <c r="M140" s="221" t="s">
        <v>1</v>
      </c>
      <c r="N140" s="222" t="s">
        <v>41</v>
      </c>
      <c r="O140" s="62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453</v>
      </c>
      <c r="AT140" s="167" t="s">
        <v>836</v>
      </c>
      <c r="AU140" s="167" t="s">
        <v>91</v>
      </c>
      <c r="AY140" s="18" t="s">
        <v>203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91</v>
      </c>
      <c r="BK140" s="168">
        <f t="shared" si="9"/>
        <v>0</v>
      </c>
      <c r="BL140" s="18" t="s">
        <v>453</v>
      </c>
      <c r="BM140" s="167" t="s">
        <v>7</v>
      </c>
    </row>
    <row r="141" spans="1:65" s="2" customFormat="1" ht="16.5" customHeight="1">
      <c r="A141" s="33"/>
      <c r="B141" s="154"/>
      <c r="C141" s="212" t="s">
        <v>246</v>
      </c>
      <c r="D141" s="212" t="s">
        <v>836</v>
      </c>
      <c r="E141" s="213" t="s">
        <v>3527</v>
      </c>
      <c r="F141" s="214" t="s">
        <v>3528</v>
      </c>
      <c r="G141" s="215" t="s">
        <v>340</v>
      </c>
      <c r="H141" s="216">
        <v>2</v>
      </c>
      <c r="I141" s="217"/>
      <c r="J141" s="218">
        <f t="shared" si="0"/>
        <v>0</v>
      </c>
      <c r="K141" s="219"/>
      <c r="L141" s="220"/>
      <c r="M141" s="221" t="s">
        <v>1</v>
      </c>
      <c r="N141" s="222" t="s">
        <v>41</v>
      </c>
      <c r="O141" s="62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453</v>
      </c>
      <c r="AT141" s="167" t="s">
        <v>836</v>
      </c>
      <c r="AU141" s="167" t="s">
        <v>91</v>
      </c>
      <c r="AY141" s="18" t="s">
        <v>203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91</v>
      </c>
      <c r="BK141" s="168">
        <f t="shared" si="9"/>
        <v>0</v>
      </c>
      <c r="BL141" s="18" t="s">
        <v>453</v>
      </c>
      <c r="BM141" s="167" t="s">
        <v>237</v>
      </c>
    </row>
    <row r="142" spans="1:65" s="2" customFormat="1" ht="16.5" customHeight="1">
      <c r="A142" s="33"/>
      <c r="B142" s="154"/>
      <c r="C142" s="212" t="s">
        <v>218</v>
      </c>
      <c r="D142" s="212" t="s">
        <v>836</v>
      </c>
      <c r="E142" s="213" t="s">
        <v>3529</v>
      </c>
      <c r="F142" s="214" t="s">
        <v>3530</v>
      </c>
      <c r="G142" s="215" t="s">
        <v>340</v>
      </c>
      <c r="H142" s="216">
        <v>2</v>
      </c>
      <c r="I142" s="217"/>
      <c r="J142" s="218">
        <f t="shared" si="0"/>
        <v>0</v>
      </c>
      <c r="K142" s="219"/>
      <c r="L142" s="220"/>
      <c r="M142" s="221" t="s">
        <v>1</v>
      </c>
      <c r="N142" s="222" t="s">
        <v>41</v>
      </c>
      <c r="O142" s="62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453</v>
      </c>
      <c r="AT142" s="167" t="s">
        <v>836</v>
      </c>
      <c r="AU142" s="167" t="s">
        <v>91</v>
      </c>
      <c r="AY142" s="18" t="s">
        <v>203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91</v>
      </c>
      <c r="BK142" s="168">
        <f t="shared" si="9"/>
        <v>0</v>
      </c>
      <c r="BL142" s="18" t="s">
        <v>453</v>
      </c>
      <c r="BM142" s="167" t="s">
        <v>241</v>
      </c>
    </row>
    <row r="143" spans="1:65" s="2" customFormat="1" ht="16.5" customHeight="1">
      <c r="A143" s="33"/>
      <c r="B143" s="154"/>
      <c r="C143" s="212" t="s">
        <v>253</v>
      </c>
      <c r="D143" s="212" t="s">
        <v>836</v>
      </c>
      <c r="E143" s="213" t="s">
        <v>3531</v>
      </c>
      <c r="F143" s="214" t="s">
        <v>3532</v>
      </c>
      <c r="G143" s="215" t="s">
        <v>340</v>
      </c>
      <c r="H143" s="216">
        <v>6</v>
      </c>
      <c r="I143" s="217"/>
      <c r="J143" s="218">
        <f t="shared" si="0"/>
        <v>0</v>
      </c>
      <c r="K143" s="219"/>
      <c r="L143" s="220"/>
      <c r="M143" s="221" t="s">
        <v>1</v>
      </c>
      <c r="N143" s="222" t="s">
        <v>41</v>
      </c>
      <c r="O143" s="62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453</v>
      </c>
      <c r="AT143" s="167" t="s">
        <v>836</v>
      </c>
      <c r="AU143" s="167" t="s">
        <v>91</v>
      </c>
      <c r="AY143" s="18" t="s">
        <v>203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91</v>
      </c>
      <c r="BK143" s="168">
        <f t="shared" si="9"/>
        <v>0</v>
      </c>
      <c r="BL143" s="18" t="s">
        <v>453</v>
      </c>
      <c r="BM143" s="167" t="s">
        <v>245</v>
      </c>
    </row>
    <row r="144" spans="1:65" s="2" customFormat="1" ht="16.5" customHeight="1">
      <c r="A144" s="33"/>
      <c r="B144" s="154"/>
      <c r="C144" s="212" t="s">
        <v>222</v>
      </c>
      <c r="D144" s="212" t="s">
        <v>836</v>
      </c>
      <c r="E144" s="213" t="s">
        <v>3533</v>
      </c>
      <c r="F144" s="214" t="s">
        <v>3534</v>
      </c>
      <c r="G144" s="215" t="s">
        <v>340</v>
      </c>
      <c r="H144" s="216">
        <v>29</v>
      </c>
      <c r="I144" s="217"/>
      <c r="J144" s="218">
        <f t="shared" si="0"/>
        <v>0</v>
      </c>
      <c r="K144" s="219"/>
      <c r="L144" s="220"/>
      <c r="M144" s="221" t="s">
        <v>1</v>
      </c>
      <c r="N144" s="222" t="s">
        <v>41</v>
      </c>
      <c r="O144" s="62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453</v>
      </c>
      <c r="AT144" s="167" t="s">
        <v>836</v>
      </c>
      <c r="AU144" s="167" t="s">
        <v>91</v>
      </c>
      <c r="AY144" s="18" t="s">
        <v>203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91</v>
      </c>
      <c r="BK144" s="168">
        <f t="shared" si="9"/>
        <v>0</v>
      </c>
      <c r="BL144" s="18" t="s">
        <v>453</v>
      </c>
      <c r="BM144" s="167" t="s">
        <v>250</v>
      </c>
    </row>
    <row r="145" spans="1:65" s="12" customFormat="1" ht="22.9" customHeight="1">
      <c r="B145" s="143"/>
      <c r="D145" s="144" t="s">
        <v>74</v>
      </c>
      <c r="E145" s="169" t="s">
        <v>209</v>
      </c>
      <c r="F145" s="169" t="s">
        <v>3535</v>
      </c>
      <c r="I145" s="146"/>
      <c r="J145" s="170">
        <f>BK145</f>
        <v>0</v>
      </c>
      <c r="L145" s="143"/>
      <c r="M145" s="148"/>
      <c r="N145" s="149"/>
      <c r="O145" s="149"/>
      <c r="P145" s="150">
        <f>SUM(P146:P149)</f>
        <v>0</v>
      </c>
      <c r="Q145" s="149"/>
      <c r="R145" s="150">
        <f>SUM(R146:R149)</f>
        <v>0</v>
      </c>
      <c r="S145" s="149"/>
      <c r="T145" s="151">
        <f>SUM(T146:T149)</f>
        <v>0</v>
      </c>
      <c r="AR145" s="144" t="s">
        <v>83</v>
      </c>
      <c r="AT145" s="152" t="s">
        <v>74</v>
      </c>
      <c r="AU145" s="152" t="s">
        <v>83</v>
      </c>
      <c r="AY145" s="144" t="s">
        <v>203</v>
      </c>
      <c r="BK145" s="153">
        <f>SUM(BK146:BK149)</f>
        <v>0</v>
      </c>
    </row>
    <row r="146" spans="1:65" s="2" customFormat="1" ht="16.5" customHeight="1">
      <c r="A146" s="33"/>
      <c r="B146" s="154"/>
      <c r="C146" s="212" t="s">
        <v>259</v>
      </c>
      <c r="D146" s="212" t="s">
        <v>836</v>
      </c>
      <c r="E146" s="213" t="s">
        <v>3536</v>
      </c>
      <c r="F146" s="214" t="s">
        <v>3537</v>
      </c>
      <c r="G146" s="215" t="s">
        <v>244</v>
      </c>
      <c r="H146" s="216">
        <v>670</v>
      </c>
      <c r="I146" s="217"/>
      <c r="J146" s="218">
        <f>ROUND(I146*H146,2)</f>
        <v>0</v>
      </c>
      <c r="K146" s="219"/>
      <c r="L146" s="220"/>
      <c r="M146" s="221" t="s">
        <v>1</v>
      </c>
      <c r="N146" s="222" t="s">
        <v>41</v>
      </c>
      <c r="O146" s="62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453</v>
      </c>
      <c r="AT146" s="167" t="s">
        <v>836</v>
      </c>
      <c r="AU146" s="167" t="s">
        <v>91</v>
      </c>
      <c r="AY146" s="18" t="s">
        <v>203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8" t="s">
        <v>91</v>
      </c>
      <c r="BK146" s="168">
        <f>ROUND(I146*H146,2)</f>
        <v>0</v>
      </c>
      <c r="BL146" s="18" t="s">
        <v>453</v>
      </c>
      <c r="BM146" s="167" t="s">
        <v>258</v>
      </c>
    </row>
    <row r="147" spans="1:65" s="2" customFormat="1" ht="16.5" customHeight="1">
      <c r="A147" s="33"/>
      <c r="B147" s="154"/>
      <c r="C147" s="212" t="s">
        <v>226</v>
      </c>
      <c r="D147" s="212" t="s">
        <v>836</v>
      </c>
      <c r="E147" s="213" t="s">
        <v>3538</v>
      </c>
      <c r="F147" s="214" t="s">
        <v>3539</v>
      </c>
      <c r="G147" s="215" t="s">
        <v>244</v>
      </c>
      <c r="H147" s="216">
        <v>380</v>
      </c>
      <c r="I147" s="217"/>
      <c r="J147" s="218">
        <f>ROUND(I147*H147,2)</f>
        <v>0</v>
      </c>
      <c r="K147" s="219"/>
      <c r="L147" s="220"/>
      <c r="M147" s="221" t="s">
        <v>1</v>
      </c>
      <c r="N147" s="222" t="s">
        <v>41</v>
      </c>
      <c r="O147" s="62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453</v>
      </c>
      <c r="AT147" s="167" t="s">
        <v>836</v>
      </c>
      <c r="AU147" s="167" t="s">
        <v>91</v>
      </c>
      <c r="AY147" s="18" t="s">
        <v>203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8" t="s">
        <v>91</v>
      </c>
      <c r="BK147" s="168">
        <f>ROUND(I147*H147,2)</f>
        <v>0</v>
      </c>
      <c r="BL147" s="18" t="s">
        <v>453</v>
      </c>
      <c r="BM147" s="167" t="s">
        <v>262</v>
      </c>
    </row>
    <row r="148" spans="1:65" s="2" customFormat="1" ht="16.5" customHeight="1">
      <c r="A148" s="33"/>
      <c r="B148" s="154"/>
      <c r="C148" s="212" t="s">
        <v>268</v>
      </c>
      <c r="D148" s="212" t="s">
        <v>836</v>
      </c>
      <c r="E148" s="213" t="s">
        <v>3540</v>
      </c>
      <c r="F148" s="214" t="s">
        <v>3541</v>
      </c>
      <c r="G148" s="215" t="s">
        <v>244</v>
      </c>
      <c r="H148" s="216">
        <v>2170</v>
      </c>
      <c r="I148" s="217"/>
      <c r="J148" s="218">
        <f>ROUND(I148*H148,2)</f>
        <v>0</v>
      </c>
      <c r="K148" s="219"/>
      <c r="L148" s="220"/>
      <c r="M148" s="221" t="s">
        <v>1</v>
      </c>
      <c r="N148" s="222" t="s">
        <v>41</v>
      </c>
      <c r="O148" s="62"/>
      <c r="P148" s="165">
        <f>O148*H148</f>
        <v>0</v>
      </c>
      <c r="Q148" s="165">
        <v>0</v>
      </c>
      <c r="R148" s="165">
        <f>Q148*H148</f>
        <v>0</v>
      </c>
      <c r="S148" s="165">
        <v>0</v>
      </c>
      <c r="T148" s="166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453</v>
      </c>
      <c r="AT148" s="167" t="s">
        <v>836</v>
      </c>
      <c r="AU148" s="167" t="s">
        <v>91</v>
      </c>
      <c r="AY148" s="18" t="s">
        <v>203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8" t="s">
        <v>91</v>
      </c>
      <c r="BK148" s="168">
        <f>ROUND(I148*H148,2)</f>
        <v>0</v>
      </c>
      <c r="BL148" s="18" t="s">
        <v>453</v>
      </c>
      <c r="BM148" s="167" t="s">
        <v>265</v>
      </c>
    </row>
    <row r="149" spans="1:65" s="2" customFormat="1" ht="16.5" customHeight="1">
      <c r="A149" s="33"/>
      <c r="B149" s="154"/>
      <c r="C149" s="212" t="s">
        <v>230</v>
      </c>
      <c r="D149" s="212" t="s">
        <v>836</v>
      </c>
      <c r="E149" s="213" t="s">
        <v>3542</v>
      </c>
      <c r="F149" s="214" t="s">
        <v>3543</v>
      </c>
      <c r="G149" s="215" t="s">
        <v>340</v>
      </c>
      <c r="H149" s="216">
        <v>22</v>
      </c>
      <c r="I149" s="217"/>
      <c r="J149" s="218">
        <f>ROUND(I149*H149,2)</f>
        <v>0</v>
      </c>
      <c r="K149" s="219"/>
      <c r="L149" s="220"/>
      <c r="M149" s="221" t="s">
        <v>1</v>
      </c>
      <c r="N149" s="222" t="s">
        <v>41</v>
      </c>
      <c r="O149" s="62"/>
      <c r="P149" s="165">
        <f>O149*H149</f>
        <v>0</v>
      </c>
      <c r="Q149" s="165">
        <v>0</v>
      </c>
      <c r="R149" s="165">
        <f>Q149*H149</f>
        <v>0</v>
      </c>
      <c r="S149" s="165">
        <v>0</v>
      </c>
      <c r="T149" s="16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453</v>
      </c>
      <c r="AT149" s="167" t="s">
        <v>836</v>
      </c>
      <c r="AU149" s="167" t="s">
        <v>91</v>
      </c>
      <c r="AY149" s="18" t="s">
        <v>203</v>
      </c>
      <c r="BE149" s="168">
        <f>IF(N149="základná",J149,0)</f>
        <v>0</v>
      </c>
      <c r="BF149" s="168">
        <f>IF(N149="znížená",J149,0)</f>
        <v>0</v>
      </c>
      <c r="BG149" s="168">
        <f>IF(N149="zákl. prenesená",J149,0)</f>
        <v>0</v>
      </c>
      <c r="BH149" s="168">
        <f>IF(N149="zníž. prenesená",J149,0)</f>
        <v>0</v>
      </c>
      <c r="BI149" s="168">
        <f>IF(N149="nulová",J149,0)</f>
        <v>0</v>
      </c>
      <c r="BJ149" s="18" t="s">
        <v>91</v>
      </c>
      <c r="BK149" s="168">
        <f>ROUND(I149*H149,2)</f>
        <v>0</v>
      </c>
      <c r="BL149" s="18" t="s">
        <v>453</v>
      </c>
      <c r="BM149" s="167" t="s">
        <v>271</v>
      </c>
    </row>
    <row r="150" spans="1:65" s="12" customFormat="1" ht="22.9" customHeight="1">
      <c r="B150" s="143"/>
      <c r="D150" s="144" t="s">
        <v>74</v>
      </c>
      <c r="E150" s="169" t="s">
        <v>266</v>
      </c>
      <c r="F150" s="169" t="s">
        <v>3544</v>
      </c>
      <c r="I150" s="146"/>
      <c r="J150" s="170">
        <f>BK150</f>
        <v>0</v>
      </c>
      <c r="L150" s="143"/>
      <c r="M150" s="148"/>
      <c r="N150" s="149"/>
      <c r="O150" s="149"/>
      <c r="P150" s="150">
        <f>SUM(P151:P155)</f>
        <v>0</v>
      </c>
      <c r="Q150" s="149"/>
      <c r="R150" s="150">
        <f>SUM(R151:R155)</f>
        <v>0</v>
      </c>
      <c r="S150" s="149"/>
      <c r="T150" s="151">
        <f>SUM(T151:T155)</f>
        <v>0</v>
      </c>
      <c r="AR150" s="144" t="s">
        <v>83</v>
      </c>
      <c r="AT150" s="152" t="s">
        <v>74</v>
      </c>
      <c r="AU150" s="152" t="s">
        <v>83</v>
      </c>
      <c r="AY150" s="144" t="s">
        <v>203</v>
      </c>
      <c r="BK150" s="153">
        <f>SUM(BK151:BK155)</f>
        <v>0</v>
      </c>
    </row>
    <row r="151" spans="1:65" s="2" customFormat="1" ht="16.5" customHeight="1">
      <c r="A151" s="33"/>
      <c r="B151" s="154"/>
      <c r="C151" s="212" t="s">
        <v>277</v>
      </c>
      <c r="D151" s="212" t="s">
        <v>836</v>
      </c>
      <c r="E151" s="213" t="s">
        <v>3545</v>
      </c>
      <c r="F151" s="214" t="s">
        <v>3546</v>
      </c>
      <c r="G151" s="215" t="s">
        <v>244</v>
      </c>
      <c r="H151" s="216">
        <v>145</v>
      </c>
      <c r="I151" s="217"/>
      <c r="J151" s="218">
        <f>ROUND(I151*H151,2)</f>
        <v>0</v>
      </c>
      <c r="K151" s="219"/>
      <c r="L151" s="220"/>
      <c r="M151" s="221" t="s">
        <v>1</v>
      </c>
      <c r="N151" s="222" t="s">
        <v>41</v>
      </c>
      <c r="O151" s="62"/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453</v>
      </c>
      <c r="AT151" s="167" t="s">
        <v>836</v>
      </c>
      <c r="AU151" s="167" t="s">
        <v>91</v>
      </c>
      <c r="AY151" s="18" t="s">
        <v>203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8" t="s">
        <v>91</v>
      </c>
      <c r="BK151" s="168">
        <f>ROUND(I151*H151,2)</f>
        <v>0</v>
      </c>
      <c r="BL151" s="18" t="s">
        <v>453</v>
      </c>
      <c r="BM151" s="167" t="s">
        <v>276</v>
      </c>
    </row>
    <row r="152" spans="1:65" s="2" customFormat="1" ht="16.5" customHeight="1">
      <c r="A152" s="33"/>
      <c r="B152" s="154"/>
      <c r="C152" s="212" t="s">
        <v>7</v>
      </c>
      <c r="D152" s="212" t="s">
        <v>836</v>
      </c>
      <c r="E152" s="213" t="s">
        <v>3547</v>
      </c>
      <c r="F152" s="214" t="s">
        <v>3548</v>
      </c>
      <c r="G152" s="215" t="s">
        <v>244</v>
      </c>
      <c r="H152" s="216">
        <v>320</v>
      </c>
      <c r="I152" s="217"/>
      <c r="J152" s="218">
        <f>ROUND(I152*H152,2)</f>
        <v>0</v>
      </c>
      <c r="K152" s="219"/>
      <c r="L152" s="220"/>
      <c r="M152" s="221" t="s">
        <v>1</v>
      </c>
      <c r="N152" s="222" t="s">
        <v>41</v>
      </c>
      <c r="O152" s="62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453</v>
      </c>
      <c r="AT152" s="167" t="s">
        <v>836</v>
      </c>
      <c r="AU152" s="167" t="s">
        <v>91</v>
      </c>
      <c r="AY152" s="18" t="s">
        <v>203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91</v>
      </c>
      <c r="BK152" s="168">
        <f>ROUND(I152*H152,2)</f>
        <v>0</v>
      </c>
      <c r="BL152" s="18" t="s">
        <v>453</v>
      </c>
      <c r="BM152" s="167" t="s">
        <v>280</v>
      </c>
    </row>
    <row r="153" spans="1:65" s="2" customFormat="1" ht="16.5" customHeight="1">
      <c r="A153" s="33"/>
      <c r="B153" s="154"/>
      <c r="C153" s="212" t="s">
        <v>284</v>
      </c>
      <c r="D153" s="212" t="s">
        <v>836</v>
      </c>
      <c r="E153" s="213" t="s">
        <v>3549</v>
      </c>
      <c r="F153" s="214" t="s">
        <v>3550</v>
      </c>
      <c r="G153" s="215" t="s">
        <v>244</v>
      </c>
      <c r="H153" s="216">
        <v>70</v>
      </c>
      <c r="I153" s="217"/>
      <c r="J153" s="218">
        <f>ROUND(I153*H153,2)</f>
        <v>0</v>
      </c>
      <c r="K153" s="219"/>
      <c r="L153" s="220"/>
      <c r="M153" s="221" t="s">
        <v>1</v>
      </c>
      <c r="N153" s="222" t="s">
        <v>41</v>
      </c>
      <c r="O153" s="62"/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453</v>
      </c>
      <c r="AT153" s="167" t="s">
        <v>836</v>
      </c>
      <c r="AU153" s="167" t="s">
        <v>91</v>
      </c>
      <c r="AY153" s="18" t="s">
        <v>203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91</v>
      </c>
      <c r="BK153" s="168">
        <f>ROUND(I153*H153,2)</f>
        <v>0</v>
      </c>
      <c r="BL153" s="18" t="s">
        <v>453</v>
      </c>
      <c r="BM153" s="167" t="s">
        <v>283</v>
      </c>
    </row>
    <row r="154" spans="1:65" s="2" customFormat="1" ht="16.5" customHeight="1">
      <c r="A154" s="33"/>
      <c r="B154" s="154"/>
      <c r="C154" s="212" t="s">
        <v>237</v>
      </c>
      <c r="D154" s="212" t="s">
        <v>836</v>
      </c>
      <c r="E154" s="213" t="s">
        <v>3551</v>
      </c>
      <c r="F154" s="214" t="s">
        <v>3552</v>
      </c>
      <c r="G154" s="215" t="s">
        <v>244</v>
      </c>
      <c r="H154" s="216">
        <v>55</v>
      </c>
      <c r="I154" s="217"/>
      <c r="J154" s="218">
        <f>ROUND(I154*H154,2)</f>
        <v>0</v>
      </c>
      <c r="K154" s="219"/>
      <c r="L154" s="220"/>
      <c r="M154" s="221" t="s">
        <v>1</v>
      </c>
      <c r="N154" s="222" t="s">
        <v>41</v>
      </c>
      <c r="O154" s="62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453</v>
      </c>
      <c r="AT154" s="167" t="s">
        <v>836</v>
      </c>
      <c r="AU154" s="167" t="s">
        <v>91</v>
      </c>
      <c r="AY154" s="18" t="s">
        <v>203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91</v>
      </c>
      <c r="BK154" s="168">
        <f>ROUND(I154*H154,2)</f>
        <v>0</v>
      </c>
      <c r="BL154" s="18" t="s">
        <v>453</v>
      </c>
      <c r="BM154" s="167" t="s">
        <v>287</v>
      </c>
    </row>
    <row r="155" spans="1:65" s="2" customFormat="1" ht="16.5" customHeight="1">
      <c r="A155" s="33"/>
      <c r="B155" s="154"/>
      <c r="C155" s="212" t="s">
        <v>291</v>
      </c>
      <c r="D155" s="212" t="s">
        <v>836</v>
      </c>
      <c r="E155" s="213" t="s">
        <v>3553</v>
      </c>
      <c r="F155" s="214" t="s">
        <v>3554</v>
      </c>
      <c r="G155" s="215" t="s">
        <v>244</v>
      </c>
      <c r="H155" s="216">
        <v>80</v>
      </c>
      <c r="I155" s="217"/>
      <c r="J155" s="218">
        <f>ROUND(I155*H155,2)</f>
        <v>0</v>
      </c>
      <c r="K155" s="219"/>
      <c r="L155" s="220"/>
      <c r="M155" s="221" t="s">
        <v>1</v>
      </c>
      <c r="N155" s="222" t="s">
        <v>41</v>
      </c>
      <c r="O155" s="62"/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453</v>
      </c>
      <c r="AT155" s="167" t="s">
        <v>836</v>
      </c>
      <c r="AU155" s="167" t="s">
        <v>91</v>
      </c>
      <c r="AY155" s="18" t="s">
        <v>203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8" t="s">
        <v>91</v>
      </c>
      <c r="BK155" s="168">
        <f>ROUND(I155*H155,2)</f>
        <v>0</v>
      </c>
      <c r="BL155" s="18" t="s">
        <v>453</v>
      </c>
      <c r="BM155" s="167" t="s">
        <v>290</v>
      </c>
    </row>
    <row r="156" spans="1:65" s="12" customFormat="1" ht="22.9" customHeight="1">
      <c r="B156" s="143"/>
      <c r="D156" s="144" t="s">
        <v>74</v>
      </c>
      <c r="E156" s="169" t="s">
        <v>335</v>
      </c>
      <c r="F156" s="169" t="s">
        <v>3555</v>
      </c>
      <c r="I156" s="146"/>
      <c r="J156" s="170">
        <f>BK156</f>
        <v>0</v>
      </c>
      <c r="L156" s="143"/>
      <c r="M156" s="148"/>
      <c r="N156" s="149"/>
      <c r="O156" s="149"/>
      <c r="P156" s="150">
        <f>SUM(P157:P158)</f>
        <v>0</v>
      </c>
      <c r="Q156" s="149"/>
      <c r="R156" s="150">
        <f>SUM(R157:R158)</f>
        <v>0</v>
      </c>
      <c r="S156" s="149"/>
      <c r="T156" s="151">
        <f>SUM(T157:T158)</f>
        <v>0</v>
      </c>
      <c r="AR156" s="144" t="s">
        <v>83</v>
      </c>
      <c r="AT156" s="152" t="s">
        <v>74</v>
      </c>
      <c r="AU156" s="152" t="s">
        <v>83</v>
      </c>
      <c r="AY156" s="144" t="s">
        <v>203</v>
      </c>
      <c r="BK156" s="153">
        <f>SUM(BK157:BK158)</f>
        <v>0</v>
      </c>
    </row>
    <row r="157" spans="1:65" s="2" customFormat="1" ht="16.5" customHeight="1">
      <c r="A157" s="33"/>
      <c r="B157" s="154"/>
      <c r="C157" s="212" t="s">
        <v>241</v>
      </c>
      <c r="D157" s="212" t="s">
        <v>836</v>
      </c>
      <c r="E157" s="213" t="s">
        <v>3556</v>
      </c>
      <c r="F157" s="214" t="s">
        <v>3557</v>
      </c>
      <c r="G157" s="215" t="s">
        <v>244</v>
      </c>
      <c r="H157" s="216">
        <v>180</v>
      </c>
      <c r="I157" s="217"/>
      <c r="J157" s="218">
        <f>ROUND(I157*H157,2)</f>
        <v>0</v>
      </c>
      <c r="K157" s="219"/>
      <c r="L157" s="220"/>
      <c r="M157" s="221" t="s">
        <v>1</v>
      </c>
      <c r="N157" s="222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453</v>
      </c>
      <c r="AT157" s="167" t="s">
        <v>836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453</v>
      </c>
      <c r="BM157" s="167" t="s">
        <v>294</v>
      </c>
    </row>
    <row r="158" spans="1:65" s="2" customFormat="1" ht="16.5" customHeight="1">
      <c r="A158" s="33"/>
      <c r="B158" s="154"/>
      <c r="C158" s="212" t="s">
        <v>298</v>
      </c>
      <c r="D158" s="212" t="s">
        <v>836</v>
      </c>
      <c r="E158" s="213" t="s">
        <v>3558</v>
      </c>
      <c r="F158" s="214" t="s">
        <v>3559</v>
      </c>
      <c r="G158" s="215" t="s">
        <v>244</v>
      </c>
      <c r="H158" s="216">
        <v>650</v>
      </c>
      <c r="I158" s="217"/>
      <c r="J158" s="218">
        <f>ROUND(I158*H158,2)</f>
        <v>0</v>
      </c>
      <c r="K158" s="219"/>
      <c r="L158" s="220"/>
      <c r="M158" s="221" t="s">
        <v>1</v>
      </c>
      <c r="N158" s="222" t="s">
        <v>41</v>
      </c>
      <c r="O158" s="62"/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453</v>
      </c>
      <c r="AT158" s="167" t="s">
        <v>836</v>
      </c>
      <c r="AU158" s="167" t="s">
        <v>91</v>
      </c>
      <c r="AY158" s="18" t="s">
        <v>203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91</v>
      </c>
      <c r="BK158" s="168">
        <f>ROUND(I158*H158,2)</f>
        <v>0</v>
      </c>
      <c r="BL158" s="18" t="s">
        <v>453</v>
      </c>
      <c r="BM158" s="167" t="s">
        <v>297</v>
      </c>
    </row>
    <row r="159" spans="1:65" s="12" customFormat="1" ht="22.9" customHeight="1">
      <c r="B159" s="143"/>
      <c r="D159" s="144" t="s">
        <v>74</v>
      </c>
      <c r="E159" s="169" t="s">
        <v>349</v>
      </c>
      <c r="F159" s="169" t="s">
        <v>3560</v>
      </c>
      <c r="I159" s="146"/>
      <c r="J159" s="170">
        <f>BK159</f>
        <v>0</v>
      </c>
      <c r="L159" s="143"/>
      <c r="M159" s="148"/>
      <c r="N159" s="149"/>
      <c r="O159" s="149"/>
      <c r="P159" s="150">
        <f>SUM(P160:P161)</f>
        <v>0</v>
      </c>
      <c r="Q159" s="149"/>
      <c r="R159" s="150">
        <f>SUM(R160:R161)</f>
        <v>0</v>
      </c>
      <c r="S159" s="149"/>
      <c r="T159" s="151">
        <f>SUM(T160:T161)</f>
        <v>0</v>
      </c>
      <c r="AR159" s="144" t="s">
        <v>215</v>
      </c>
      <c r="AT159" s="152" t="s">
        <v>74</v>
      </c>
      <c r="AU159" s="152" t="s">
        <v>83</v>
      </c>
      <c r="AY159" s="144" t="s">
        <v>203</v>
      </c>
      <c r="BK159" s="153">
        <f>SUM(BK160:BK161)</f>
        <v>0</v>
      </c>
    </row>
    <row r="160" spans="1:65" s="2" customFormat="1" ht="16.5" customHeight="1">
      <c r="A160" s="33"/>
      <c r="B160" s="154"/>
      <c r="C160" s="212" t="s">
        <v>245</v>
      </c>
      <c r="D160" s="212" t="s">
        <v>836</v>
      </c>
      <c r="E160" s="213" t="s">
        <v>3561</v>
      </c>
      <c r="F160" s="214" t="s">
        <v>3562</v>
      </c>
      <c r="G160" s="215" t="s">
        <v>340</v>
      </c>
      <c r="H160" s="216">
        <v>72</v>
      </c>
      <c r="I160" s="217"/>
      <c r="J160" s="218">
        <f>ROUND(I160*H160,2)</f>
        <v>0</v>
      </c>
      <c r="K160" s="219"/>
      <c r="L160" s="220"/>
      <c r="M160" s="221" t="s">
        <v>1</v>
      </c>
      <c r="N160" s="222" t="s">
        <v>41</v>
      </c>
      <c r="O160" s="62"/>
      <c r="P160" s="165">
        <f>O160*H160</f>
        <v>0</v>
      </c>
      <c r="Q160" s="165">
        <v>0</v>
      </c>
      <c r="R160" s="165">
        <f>Q160*H160</f>
        <v>0</v>
      </c>
      <c r="S160" s="165">
        <v>0</v>
      </c>
      <c r="T160" s="16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453</v>
      </c>
      <c r="AT160" s="167" t="s">
        <v>836</v>
      </c>
      <c r="AU160" s="167" t="s">
        <v>91</v>
      </c>
      <c r="AY160" s="18" t="s">
        <v>203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8" t="s">
        <v>91</v>
      </c>
      <c r="BK160" s="168">
        <f>ROUND(I160*H160,2)</f>
        <v>0</v>
      </c>
      <c r="BL160" s="18" t="s">
        <v>453</v>
      </c>
      <c r="BM160" s="167" t="s">
        <v>301</v>
      </c>
    </row>
    <row r="161" spans="1:65" s="2" customFormat="1" ht="16.5" customHeight="1">
      <c r="A161" s="33"/>
      <c r="B161" s="154"/>
      <c r="C161" s="212" t="s">
        <v>307</v>
      </c>
      <c r="D161" s="212" t="s">
        <v>836</v>
      </c>
      <c r="E161" s="213" t="s">
        <v>3563</v>
      </c>
      <c r="F161" s="214" t="s">
        <v>3564</v>
      </c>
      <c r="G161" s="215" t="s">
        <v>340</v>
      </c>
      <c r="H161" s="216">
        <v>1</v>
      </c>
      <c r="I161" s="217"/>
      <c r="J161" s="218">
        <f>ROUND(I161*H161,2)</f>
        <v>0</v>
      </c>
      <c r="K161" s="219"/>
      <c r="L161" s="220"/>
      <c r="M161" s="221" t="s">
        <v>1</v>
      </c>
      <c r="N161" s="222" t="s">
        <v>41</v>
      </c>
      <c r="O161" s="62"/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453</v>
      </c>
      <c r="AT161" s="167" t="s">
        <v>836</v>
      </c>
      <c r="AU161" s="167" t="s">
        <v>91</v>
      </c>
      <c r="AY161" s="18" t="s">
        <v>203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91</v>
      </c>
      <c r="BK161" s="168">
        <f>ROUND(I161*H161,2)</f>
        <v>0</v>
      </c>
      <c r="BL161" s="18" t="s">
        <v>453</v>
      </c>
      <c r="BM161" s="167" t="s">
        <v>304</v>
      </c>
    </row>
    <row r="162" spans="1:65" s="12" customFormat="1" ht="22.9" customHeight="1">
      <c r="B162" s="143"/>
      <c r="D162" s="144" t="s">
        <v>74</v>
      </c>
      <c r="E162" s="169" t="s">
        <v>391</v>
      </c>
      <c r="F162" s="169" t="s">
        <v>3565</v>
      </c>
      <c r="I162" s="146"/>
      <c r="J162" s="170">
        <f>BK162</f>
        <v>0</v>
      </c>
      <c r="L162" s="143"/>
      <c r="M162" s="148"/>
      <c r="N162" s="149"/>
      <c r="O162" s="149"/>
      <c r="P162" s="150">
        <f>SUM(P163:P164)</f>
        <v>0</v>
      </c>
      <c r="Q162" s="149"/>
      <c r="R162" s="150">
        <f>SUM(R163:R164)</f>
        <v>0</v>
      </c>
      <c r="S162" s="149"/>
      <c r="T162" s="151">
        <f>SUM(T163:T164)</f>
        <v>0</v>
      </c>
      <c r="AR162" s="144" t="s">
        <v>83</v>
      </c>
      <c r="AT162" s="152" t="s">
        <v>74</v>
      </c>
      <c r="AU162" s="152" t="s">
        <v>83</v>
      </c>
      <c r="AY162" s="144" t="s">
        <v>203</v>
      </c>
      <c r="BK162" s="153">
        <f>SUM(BK163:BK164)</f>
        <v>0</v>
      </c>
    </row>
    <row r="163" spans="1:65" s="2" customFormat="1" ht="16.5" customHeight="1">
      <c r="A163" s="33"/>
      <c r="B163" s="154"/>
      <c r="C163" s="212" t="s">
        <v>321</v>
      </c>
      <c r="D163" s="212" t="s">
        <v>836</v>
      </c>
      <c r="E163" s="213" t="s">
        <v>3566</v>
      </c>
      <c r="F163" s="214" t="s">
        <v>3567</v>
      </c>
      <c r="G163" s="215" t="s">
        <v>340</v>
      </c>
      <c r="H163" s="216">
        <v>2</v>
      </c>
      <c r="I163" s="217"/>
      <c r="J163" s="218">
        <f>ROUND(I163*H163,2)</f>
        <v>0</v>
      </c>
      <c r="K163" s="219"/>
      <c r="L163" s="220"/>
      <c r="M163" s="221" t="s">
        <v>1</v>
      </c>
      <c r="N163" s="222" t="s">
        <v>41</v>
      </c>
      <c r="O163" s="62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453</v>
      </c>
      <c r="AT163" s="167" t="s">
        <v>836</v>
      </c>
      <c r="AU163" s="167" t="s">
        <v>91</v>
      </c>
      <c r="AY163" s="18" t="s">
        <v>203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8" t="s">
        <v>91</v>
      </c>
      <c r="BK163" s="168">
        <f>ROUND(I163*H163,2)</f>
        <v>0</v>
      </c>
      <c r="BL163" s="18" t="s">
        <v>453</v>
      </c>
      <c r="BM163" s="167" t="s">
        <v>320</v>
      </c>
    </row>
    <row r="164" spans="1:65" s="2" customFormat="1" ht="16.5" customHeight="1">
      <c r="A164" s="33"/>
      <c r="B164" s="154"/>
      <c r="C164" s="212" t="s">
        <v>262</v>
      </c>
      <c r="D164" s="212" t="s">
        <v>836</v>
      </c>
      <c r="E164" s="213" t="s">
        <v>3568</v>
      </c>
      <c r="F164" s="214" t="s">
        <v>3569</v>
      </c>
      <c r="G164" s="215" t="s">
        <v>340</v>
      </c>
      <c r="H164" s="216">
        <v>2</v>
      </c>
      <c r="I164" s="217"/>
      <c r="J164" s="218">
        <f>ROUND(I164*H164,2)</f>
        <v>0</v>
      </c>
      <c r="K164" s="219"/>
      <c r="L164" s="220"/>
      <c r="M164" s="221" t="s">
        <v>1</v>
      </c>
      <c r="N164" s="222" t="s">
        <v>41</v>
      </c>
      <c r="O164" s="62"/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453</v>
      </c>
      <c r="AT164" s="167" t="s">
        <v>836</v>
      </c>
      <c r="AU164" s="167" t="s">
        <v>91</v>
      </c>
      <c r="AY164" s="18" t="s">
        <v>203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8" t="s">
        <v>91</v>
      </c>
      <c r="BK164" s="168">
        <f>ROUND(I164*H164,2)</f>
        <v>0</v>
      </c>
      <c r="BL164" s="18" t="s">
        <v>453</v>
      </c>
      <c r="BM164" s="167" t="s">
        <v>324</v>
      </c>
    </row>
    <row r="165" spans="1:65" s="12" customFormat="1" ht="22.9" customHeight="1">
      <c r="B165" s="143"/>
      <c r="D165" s="144" t="s">
        <v>74</v>
      </c>
      <c r="E165" s="169" t="s">
        <v>3570</v>
      </c>
      <c r="F165" s="169" t="s">
        <v>3571</v>
      </c>
      <c r="I165" s="146"/>
      <c r="J165" s="170">
        <f>BK165</f>
        <v>0</v>
      </c>
      <c r="L165" s="143"/>
      <c r="M165" s="148"/>
      <c r="N165" s="149"/>
      <c r="O165" s="149"/>
      <c r="P165" s="150">
        <f>P166</f>
        <v>0</v>
      </c>
      <c r="Q165" s="149"/>
      <c r="R165" s="150">
        <f>R166</f>
        <v>0</v>
      </c>
      <c r="S165" s="149"/>
      <c r="T165" s="151">
        <f>T166</f>
        <v>0</v>
      </c>
      <c r="AR165" s="144" t="s">
        <v>215</v>
      </c>
      <c r="AT165" s="152" t="s">
        <v>74</v>
      </c>
      <c r="AU165" s="152" t="s">
        <v>83</v>
      </c>
      <c r="AY165" s="144" t="s">
        <v>203</v>
      </c>
      <c r="BK165" s="153">
        <f>BK166</f>
        <v>0</v>
      </c>
    </row>
    <row r="166" spans="1:65" s="2" customFormat="1" ht="16.5" customHeight="1">
      <c r="A166" s="33"/>
      <c r="B166" s="154"/>
      <c r="C166" s="212" t="s">
        <v>328</v>
      </c>
      <c r="D166" s="212" t="s">
        <v>836</v>
      </c>
      <c r="E166" s="213" t="s">
        <v>3572</v>
      </c>
      <c r="F166" s="214" t="s">
        <v>3571</v>
      </c>
      <c r="G166" s="215" t="s">
        <v>3573</v>
      </c>
      <c r="H166" s="228"/>
      <c r="I166" s="217"/>
      <c r="J166" s="218">
        <f>ROUND(I166*H166,2)</f>
        <v>0</v>
      </c>
      <c r="K166" s="219"/>
      <c r="L166" s="220"/>
      <c r="M166" s="226" t="s">
        <v>1</v>
      </c>
      <c r="N166" s="227" t="s">
        <v>41</v>
      </c>
      <c r="O166" s="173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1473</v>
      </c>
      <c r="AT166" s="167" t="s">
        <v>836</v>
      </c>
      <c r="AU166" s="167" t="s">
        <v>91</v>
      </c>
      <c r="AY166" s="18" t="s">
        <v>203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91</v>
      </c>
      <c r="BK166" s="168">
        <f>ROUND(I166*H166,2)</f>
        <v>0</v>
      </c>
      <c r="BL166" s="18" t="s">
        <v>324</v>
      </c>
      <c r="BM166" s="167" t="s">
        <v>3574</v>
      </c>
    </row>
    <row r="167" spans="1:65" s="2" customFormat="1" ht="6.95" customHeight="1">
      <c r="A167" s="33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34"/>
      <c r="M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</sheetData>
  <autoFilter ref="C127:K166" xr:uid="{00000000-0009-0000-0000-00000F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99"/>
  <sheetViews>
    <sheetView showGridLines="0" topLeftCell="A187" workbookViewId="0">
      <selection activeCell="F196" sqref="F1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143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3495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3575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ROUND(J139,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ROUND((SUM(BE139:BE198)),  2)</f>
        <v>0</v>
      </c>
      <c r="G35" s="109"/>
      <c r="H35" s="109"/>
      <c r="I35" s="110">
        <v>0.2</v>
      </c>
      <c r="J35" s="108">
        <f>ROUND(((SUM(BE139:BE198))*I35),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ROUND((SUM(BF139:BF198)),  2)</f>
        <v>0</v>
      </c>
      <c r="G36" s="109"/>
      <c r="H36" s="109"/>
      <c r="I36" s="110">
        <v>0.2</v>
      </c>
      <c r="J36" s="108">
        <f>ROUND(((SUM(BF139:BF198))*I36),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ROUND((SUM(BG139:BG198)),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ROUND((SUM(BH139:BH198)),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ROUND((SUM(BI139:BI198)),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3495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SO12.2 - SO12.2 Montaž - verejné osvetlenie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J139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3497</v>
      </c>
      <c r="E99" s="126"/>
      <c r="F99" s="126"/>
      <c r="G99" s="126"/>
      <c r="H99" s="126"/>
      <c r="I99" s="126"/>
      <c r="J99" s="127">
        <f>J140</f>
        <v>0</v>
      </c>
      <c r="L99" s="124"/>
    </row>
    <row r="100" spans="1:47" s="10" customFormat="1" ht="19.899999999999999" customHeight="1">
      <c r="B100" s="128"/>
      <c r="D100" s="129" t="s">
        <v>3576</v>
      </c>
      <c r="E100" s="130"/>
      <c r="F100" s="130"/>
      <c r="G100" s="130"/>
      <c r="H100" s="130"/>
      <c r="I100" s="130"/>
      <c r="J100" s="131">
        <f>J141</f>
        <v>0</v>
      </c>
      <c r="L100" s="128"/>
    </row>
    <row r="101" spans="1:47" s="10" customFormat="1" ht="19.899999999999999" customHeight="1">
      <c r="B101" s="128"/>
      <c r="D101" s="129" t="s">
        <v>3499</v>
      </c>
      <c r="E101" s="130"/>
      <c r="F101" s="130"/>
      <c r="G101" s="130"/>
      <c r="H101" s="130"/>
      <c r="I101" s="130"/>
      <c r="J101" s="131">
        <f>J153</f>
        <v>0</v>
      </c>
      <c r="L101" s="128"/>
    </row>
    <row r="102" spans="1:47" s="10" customFormat="1" ht="19.899999999999999" customHeight="1">
      <c r="B102" s="128"/>
      <c r="D102" s="129" t="s">
        <v>3500</v>
      </c>
      <c r="E102" s="130"/>
      <c r="F102" s="130"/>
      <c r="G102" s="130"/>
      <c r="H102" s="130"/>
      <c r="I102" s="130"/>
      <c r="J102" s="131">
        <f>J158</f>
        <v>0</v>
      </c>
      <c r="L102" s="128"/>
    </row>
    <row r="103" spans="1:47" s="10" customFormat="1" ht="19.899999999999999" customHeight="1">
      <c r="B103" s="128"/>
      <c r="D103" s="129" t="s">
        <v>3501</v>
      </c>
      <c r="E103" s="130"/>
      <c r="F103" s="130"/>
      <c r="G103" s="130"/>
      <c r="H103" s="130"/>
      <c r="I103" s="130"/>
      <c r="J103" s="131">
        <f>J164</f>
        <v>0</v>
      </c>
      <c r="L103" s="128"/>
    </row>
    <row r="104" spans="1:47" s="10" customFormat="1" ht="19.899999999999999" customHeight="1">
      <c r="B104" s="128"/>
      <c r="D104" s="129" t="s">
        <v>3577</v>
      </c>
      <c r="E104" s="130"/>
      <c r="F104" s="130"/>
      <c r="G104" s="130"/>
      <c r="H104" s="130"/>
      <c r="I104" s="130"/>
      <c r="J104" s="131">
        <f>J167</f>
        <v>0</v>
      </c>
      <c r="L104" s="128"/>
    </row>
    <row r="105" spans="1:47" s="10" customFormat="1" ht="19.899999999999999" customHeight="1">
      <c r="B105" s="128"/>
      <c r="D105" s="129" t="s">
        <v>3578</v>
      </c>
      <c r="E105" s="130"/>
      <c r="F105" s="130"/>
      <c r="G105" s="130"/>
      <c r="H105" s="130"/>
      <c r="I105" s="130"/>
      <c r="J105" s="131">
        <f>J169</f>
        <v>0</v>
      </c>
      <c r="L105" s="128"/>
    </row>
    <row r="106" spans="1:47" s="10" customFormat="1" ht="19.899999999999999" customHeight="1">
      <c r="B106" s="128"/>
      <c r="D106" s="129" t="s">
        <v>3503</v>
      </c>
      <c r="E106" s="130"/>
      <c r="F106" s="130"/>
      <c r="G106" s="130"/>
      <c r="H106" s="130"/>
      <c r="I106" s="130"/>
      <c r="J106" s="131">
        <f>J171</f>
        <v>0</v>
      </c>
      <c r="L106" s="128"/>
    </row>
    <row r="107" spans="1:47" s="10" customFormat="1" ht="19.899999999999999" customHeight="1">
      <c r="B107" s="128"/>
      <c r="D107" s="129" t="s">
        <v>3579</v>
      </c>
      <c r="E107" s="130"/>
      <c r="F107" s="130"/>
      <c r="G107" s="130"/>
      <c r="H107" s="130"/>
      <c r="I107" s="130"/>
      <c r="J107" s="131">
        <f>J174</f>
        <v>0</v>
      </c>
      <c r="L107" s="128"/>
    </row>
    <row r="108" spans="1:47" s="10" customFormat="1" ht="19.899999999999999" customHeight="1">
      <c r="B108" s="128"/>
      <c r="D108" s="129" t="s">
        <v>3580</v>
      </c>
      <c r="E108" s="130"/>
      <c r="F108" s="130"/>
      <c r="G108" s="130"/>
      <c r="H108" s="130"/>
      <c r="I108" s="130"/>
      <c r="J108" s="131">
        <f>J176</f>
        <v>0</v>
      </c>
      <c r="L108" s="128"/>
    </row>
    <row r="109" spans="1:47" s="10" customFormat="1" ht="19.899999999999999" customHeight="1">
      <c r="B109" s="128"/>
      <c r="D109" s="129" t="s">
        <v>3581</v>
      </c>
      <c r="E109" s="130"/>
      <c r="F109" s="130"/>
      <c r="G109" s="130"/>
      <c r="H109" s="130"/>
      <c r="I109" s="130"/>
      <c r="J109" s="131">
        <f>J179</f>
        <v>0</v>
      </c>
      <c r="L109" s="128"/>
    </row>
    <row r="110" spans="1:47" s="10" customFormat="1" ht="19.899999999999999" customHeight="1">
      <c r="B110" s="128"/>
      <c r="D110" s="129" t="s">
        <v>3582</v>
      </c>
      <c r="E110" s="130"/>
      <c r="F110" s="130"/>
      <c r="G110" s="130"/>
      <c r="H110" s="130"/>
      <c r="I110" s="130"/>
      <c r="J110" s="131">
        <f>J181</f>
        <v>0</v>
      </c>
      <c r="L110" s="128"/>
    </row>
    <row r="111" spans="1:47" s="10" customFormat="1" ht="19.899999999999999" customHeight="1">
      <c r="B111" s="128"/>
      <c r="D111" s="129" t="s">
        <v>3583</v>
      </c>
      <c r="E111" s="130"/>
      <c r="F111" s="130"/>
      <c r="G111" s="130"/>
      <c r="H111" s="130"/>
      <c r="I111" s="130"/>
      <c r="J111" s="131">
        <f>J184</f>
        <v>0</v>
      </c>
      <c r="L111" s="128"/>
    </row>
    <row r="112" spans="1:47" s="10" customFormat="1" ht="19.899999999999999" customHeight="1">
      <c r="B112" s="128"/>
      <c r="D112" s="129" t="s">
        <v>3584</v>
      </c>
      <c r="E112" s="130"/>
      <c r="F112" s="130"/>
      <c r="G112" s="130"/>
      <c r="H112" s="130"/>
      <c r="I112" s="130"/>
      <c r="J112" s="131">
        <f>J186</f>
        <v>0</v>
      </c>
      <c r="L112" s="128"/>
    </row>
    <row r="113" spans="1:31" s="10" customFormat="1" ht="19.899999999999999" customHeight="1">
      <c r="B113" s="128"/>
      <c r="D113" s="129" t="s">
        <v>3585</v>
      </c>
      <c r="E113" s="130"/>
      <c r="F113" s="130"/>
      <c r="G113" s="130"/>
      <c r="H113" s="130"/>
      <c r="I113" s="130"/>
      <c r="J113" s="131">
        <f>J188</f>
        <v>0</v>
      </c>
      <c r="L113" s="128"/>
    </row>
    <row r="114" spans="1:31" s="10" customFormat="1" ht="19.899999999999999" customHeight="1">
      <c r="B114" s="128"/>
      <c r="D114" s="129" t="s">
        <v>3586</v>
      </c>
      <c r="E114" s="130"/>
      <c r="F114" s="130"/>
      <c r="G114" s="130"/>
      <c r="H114" s="130"/>
      <c r="I114" s="130"/>
      <c r="J114" s="131">
        <f>J190</f>
        <v>0</v>
      </c>
      <c r="L114" s="128"/>
    </row>
    <row r="115" spans="1:31" s="10" customFormat="1" ht="19.899999999999999" customHeight="1">
      <c r="B115" s="128"/>
      <c r="D115" s="129" t="s">
        <v>3587</v>
      </c>
      <c r="E115" s="130"/>
      <c r="F115" s="130"/>
      <c r="G115" s="130"/>
      <c r="H115" s="130"/>
      <c r="I115" s="130"/>
      <c r="J115" s="131">
        <f>J193</f>
        <v>0</v>
      </c>
      <c r="L115" s="128"/>
    </row>
    <row r="116" spans="1:31" s="10" customFormat="1" ht="19.899999999999999" customHeight="1">
      <c r="B116" s="128"/>
      <c r="D116" s="129" t="s">
        <v>3588</v>
      </c>
      <c r="E116" s="130"/>
      <c r="F116" s="130"/>
      <c r="G116" s="130"/>
      <c r="H116" s="130"/>
      <c r="I116" s="130"/>
      <c r="J116" s="131">
        <f>J195</f>
        <v>0</v>
      </c>
      <c r="L116" s="128"/>
    </row>
    <row r="117" spans="1:31" s="10" customFormat="1" ht="19.899999999999999" customHeight="1">
      <c r="B117" s="128"/>
      <c r="D117" s="129" t="s">
        <v>3589</v>
      </c>
      <c r="E117" s="130"/>
      <c r="F117" s="130"/>
      <c r="G117" s="130"/>
      <c r="H117" s="130"/>
      <c r="I117" s="130"/>
      <c r="J117" s="131">
        <f>J197</f>
        <v>0</v>
      </c>
      <c r="L117" s="128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>
      <c r="A123" s="3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>
      <c r="A124" s="33"/>
      <c r="B124" s="34"/>
      <c r="C124" s="22" t="s">
        <v>189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14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78" t="str">
        <f>E7</f>
        <v>OBNOVA NÁMESTIA SNP 31.3.2022</v>
      </c>
      <c r="F127" s="279"/>
      <c r="G127" s="279"/>
      <c r="H127" s="279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166</v>
      </c>
      <c r="L128" s="21"/>
    </row>
    <row r="129" spans="1:65" s="2" customFormat="1" ht="16.5" customHeight="1">
      <c r="A129" s="33"/>
      <c r="B129" s="34"/>
      <c r="C129" s="33"/>
      <c r="D129" s="33"/>
      <c r="E129" s="278" t="s">
        <v>3495</v>
      </c>
      <c r="F129" s="277"/>
      <c r="G129" s="277"/>
      <c r="H129" s="277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521</v>
      </c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6.5" customHeight="1">
      <c r="A131" s="33"/>
      <c r="B131" s="34"/>
      <c r="C131" s="33"/>
      <c r="D131" s="33"/>
      <c r="E131" s="238" t="str">
        <f>E11</f>
        <v xml:space="preserve">SO12.2 - SO12.2 Montaž - verejné osvetlenie </v>
      </c>
      <c r="F131" s="277"/>
      <c r="G131" s="277"/>
      <c r="H131" s="277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18</v>
      </c>
      <c r="D133" s="33"/>
      <c r="E133" s="33"/>
      <c r="F133" s="26" t="str">
        <f>F14</f>
        <v>Námestie SNP, Trnava</v>
      </c>
      <c r="G133" s="33"/>
      <c r="H133" s="33"/>
      <c r="I133" s="28" t="s">
        <v>20</v>
      </c>
      <c r="J133" s="59" t="str">
        <f>IF(J14="","",J14)</f>
        <v>31. 3. 2022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40.15" customHeight="1">
      <c r="A135" s="33"/>
      <c r="B135" s="34"/>
      <c r="C135" s="28" t="s">
        <v>22</v>
      </c>
      <c r="D135" s="33"/>
      <c r="E135" s="33"/>
      <c r="F135" s="26" t="str">
        <f>E17</f>
        <v>MESTO TRNAVA, Hlavná č.1,91771 TRNAVA</v>
      </c>
      <c r="G135" s="33"/>
      <c r="H135" s="33"/>
      <c r="I135" s="28" t="s">
        <v>28</v>
      </c>
      <c r="J135" s="31" t="str">
        <f>E23</f>
        <v>ATELIER DV, s.r.o.Ing.Arch.P.ĎURKO a kol.</v>
      </c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26</v>
      </c>
      <c r="D136" s="33"/>
      <c r="E136" s="33"/>
      <c r="F136" s="26" t="str">
        <f>IF(E20="","",E20)</f>
        <v>Vyplň údaj</v>
      </c>
      <c r="G136" s="33"/>
      <c r="H136" s="33"/>
      <c r="I136" s="28" t="s">
        <v>31</v>
      </c>
      <c r="J136" s="31" t="str">
        <f>E26</f>
        <v xml:space="preserve"> </v>
      </c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3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32"/>
      <c r="B138" s="133"/>
      <c r="C138" s="134" t="s">
        <v>190</v>
      </c>
      <c r="D138" s="135" t="s">
        <v>60</v>
      </c>
      <c r="E138" s="135" t="s">
        <v>56</v>
      </c>
      <c r="F138" s="135" t="s">
        <v>57</v>
      </c>
      <c r="G138" s="135" t="s">
        <v>191</v>
      </c>
      <c r="H138" s="135" t="s">
        <v>192</v>
      </c>
      <c r="I138" s="135" t="s">
        <v>193</v>
      </c>
      <c r="J138" s="136" t="s">
        <v>171</v>
      </c>
      <c r="K138" s="137" t="s">
        <v>194</v>
      </c>
      <c r="L138" s="138"/>
      <c r="M138" s="66" t="s">
        <v>1</v>
      </c>
      <c r="N138" s="67" t="s">
        <v>39</v>
      </c>
      <c r="O138" s="67" t="s">
        <v>195</v>
      </c>
      <c r="P138" s="67" t="s">
        <v>196</v>
      </c>
      <c r="Q138" s="67" t="s">
        <v>197</v>
      </c>
      <c r="R138" s="67" t="s">
        <v>198</v>
      </c>
      <c r="S138" s="67" t="s">
        <v>199</v>
      </c>
      <c r="T138" s="68" t="s">
        <v>200</v>
      </c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</row>
    <row r="139" spans="1:65" s="2" customFormat="1" ht="22.9" customHeight="1">
      <c r="A139" s="33"/>
      <c r="B139" s="34"/>
      <c r="C139" s="73" t="s">
        <v>172</v>
      </c>
      <c r="D139" s="33"/>
      <c r="E139" s="33"/>
      <c r="F139" s="33"/>
      <c r="G139" s="33"/>
      <c r="H139" s="33"/>
      <c r="I139" s="33"/>
      <c r="J139" s="139">
        <f>BK139</f>
        <v>0</v>
      </c>
      <c r="K139" s="33"/>
      <c r="L139" s="34"/>
      <c r="M139" s="69"/>
      <c r="N139" s="60"/>
      <c r="O139" s="70"/>
      <c r="P139" s="140">
        <f>P140</f>
        <v>0</v>
      </c>
      <c r="Q139" s="70"/>
      <c r="R139" s="140">
        <f>R140</f>
        <v>0</v>
      </c>
      <c r="S139" s="70"/>
      <c r="T139" s="141">
        <f>T140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74</v>
      </c>
      <c r="AU139" s="18" t="s">
        <v>173</v>
      </c>
      <c r="BK139" s="142">
        <f>BK140</f>
        <v>0</v>
      </c>
    </row>
    <row r="140" spans="1:65" s="12" customFormat="1" ht="25.9" customHeight="1">
      <c r="B140" s="143"/>
      <c r="D140" s="144" t="s">
        <v>74</v>
      </c>
      <c r="E140" s="145" t="s">
        <v>3505</v>
      </c>
      <c r="F140" s="145" t="s">
        <v>3506</v>
      </c>
      <c r="I140" s="146"/>
      <c r="J140" s="147">
        <f>BK140</f>
        <v>0</v>
      </c>
      <c r="L140" s="143"/>
      <c r="M140" s="148"/>
      <c r="N140" s="149"/>
      <c r="O140" s="149"/>
      <c r="P140" s="150">
        <f>P141+P153+P158+P164+P167+P169+P171+P174+P176+P179+P181+P184+P186+P188+P190+P193+P195+P197</f>
        <v>0</v>
      </c>
      <c r="Q140" s="149"/>
      <c r="R140" s="150">
        <f>R141+R153+R158+R164+R167+R169+R171+R174+R176+R179+R181+R184+R186+R188+R190+R193+R195+R197</f>
        <v>0</v>
      </c>
      <c r="S140" s="149"/>
      <c r="T140" s="151">
        <f>T141+T153+T158+T164+T167+T169+T171+T174+T176+T179+T181+T184+T186+T188+T190+T193+T195+T197</f>
        <v>0</v>
      </c>
      <c r="AR140" s="144" t="s">
        <v>215</v>
      </c>
      <c r="AT140" s="152" t="s">
        <v>74</v>
      </c>
      <c r="AU140" s="152" t="s">
        <v>75</v>
      </c>
      <c r="AY140" s="144" t="s">
        <v>203</v>
      </c>
      <c r="BK140" s="153">
        <f>BK141+BK153+BK158+BK164+BK167+BK169+BK171+BK174+BK176+BK179+BK181+BK184+BK186+BK188+BK190+BK193+BK195+BK197</f>
        <v>0</v>
      </c>
    </row>
    <row r="141" spans="1:65" s="12" customFormat="1" ht="22.9" customHeight="1">
      <c r="B141" s="143"/>
      <c r="D141" s="144" t="s">
        <v>74</v>
      </c>
      <c r="E141" s="169" t="s">
        <v>201</v>
      </c>
      <c r="F141" s="169" t="s">
        <v>3590</v>
      </c>
      <c r="I141" s="146"/>
      <c r="J141" s="170">
        <f>BK141</f>
        <v>0</v>
      </c>
      <c r="L141" s="143"/>
      <c r="M141" s="148"/>
      <c r="N141" s="149"/>
      <c r="O141" s="149"/>
      <c r="P141" s="150">
        <f>SUM(P142:P152)</f>
        <v>0</v>
      </c>
      <c r="Q141" s="149"/>
      <c r="R141" s="150">
        <f>SUM(R142:R152)</f>
        <v>0</v>
      </c>
      <c r="S141" s="149"/>
      <c r="T141" s="151">
        <f>SUM(T142:T152)</f>
        <v>0</v>
      </c>
      <c r="AR141" s="144" t="s">
        <v>215</v>
      </c>
      <c r="AT141" s="152" t="s">
        <v>74</v>
      </c>
      <c r="AU141" s="152" t="s">
        <v>83</v>
      </c>
      <c r="AY141" s="144" t="s">
        <v>203</v>
      </c>
      <c r="BK141" s="153">
        <f>SUM(BK142:BK152)</f>
        <v>0</v>
      </c>
    </row>
    <row r="142" spans="1:65" s="2" customFormat="1" ht="16.5" customHeight="1">
      <c r="A142" s="33"/>
      <c r="B142" s="154"/>
      <c r="C142" s="155" t="s">
        <v>83</v>
      </c>
      <c r="D142" s="155" t="s">
        <v>204</v>
      </c>
      <c r="E142" s="156" t="s">
        <v>3591</v>
      </c>
      <c r="F142" s="157" t="s">
        <v>3592</v>
      </c>
      <c r="G142" s="158" t="s">
        <v>340</v>
      </c>
      <c r="H142" s="159">
        <v>18</v>
      </c>
      <c r="I142" s="160"/>
      <c r="J142" s="161">
        <f t="shared" ref="J142:J152" si="0">ROUND(I142*H142,2)</f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ref="P142:P152" si="1">O142*H142</f>
        <v>0</v>
      </c>
      <c r="Q142" s="165">
        <v>0</v>
      </c>
      <c r="R142" s="165">
        <f t="shared" ref="R142:R152" si="2">Q142*H142</f>
        <v>0</v>
      </c>
      <c r="S142" s="165">
        <v>0</v>
      </c>
      <c r="T142" s="166">
        <f t="shared" ref="T142:T152" si="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324</v>
      </c>
      <c r="AT142" s="167" t="s">
        <v>204</v>
      </c>
      <c r="AU142" s="167" t="s">
        <v>91</v>
      </c>
      <c r="AY142" s="18" t="s">
        <v>203</v>
      </c>
      <c r="BE142" s="168">
        <f t="shared" ref="BE142:BE152" si="4">IF(N142="základná",J142,0)</f>
        <v>0</v>
      </c>
      <c r="BF142" s="168">
        <f t="shared" ref="BF142:BF152" si="5">IF(N142="znížená",J142,0)</f>
        <v>0</v>
      </c>
      <c r="BG142" s="168">
        <f t="shared" ref="BG142:BG152" si="6">IF(N142="zákl. prenesená",J142,0)</f>
        <v>0</v>
      </c>
      <c r="BH142" s="168">
        <f t="shared" ref="BH142:BH152" si="7">IF(N142="zníž. prenesená",J142,0)</f>
        <v>0</v>
      </c>
      <c r="BI142" s="168">
        <f t="shared" ref="BI142:BI152" si="8">IF(N142="nulová",J142,0)</f>
        <v>0</v>
      </c>
      <c r="BJ142" s="18" t="s">
        <v>91</v>
      </c>
      <c r="BK142" s="168">
        <f t="shared" ref="BK142:BK152" si="9">ROUND(I142*H142,2)</f>
        <v>0</v>
      </c>
      <c r="BL142" s="18" t="s">
        <v>324</v>
      </c>
      <c r="BM142" s="167" t="s">
        <v>91</v>
      </c>
    </row>
    <row r="143" spans="1:65" s="2" customFormat="1" ht="16.5" customHeight="1">
      <c r="A143" s="33"/>
      <c r="B143" s="154"/>
      <c r="C143" s="155" t="s">
        <v>91</v>
      </c>
      <c r="D143" s="155" t="s">
        <v>204</v>
      </c>
      <c r="E143" s="156" t="s">
        <v>3593</v>
      </c>
      <c r="F143" s="157" t="s">
        <v>3510</v>
      </c>
      <c r="G143" s="158" t="s">
        <v>340</v>
      </c>
      <c r="H143" s="159">
        <v>11</v>
      </c>
      <c r="I143" s="160"/>
      <c r="J143" s="161">
        <f t="shared" si="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324</v>
      </c>
      <c r="AT143" s="167" t="s">
        <v>204</v>
      </c>
      <c r="AU143" s="167" t="s">
        <v>91</v>
      </c>
      <c r="AY143" s="18" t="s">
        <v>203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91</v>
      </c>
      <c r="BK143" s="168">
        <f t="shared" si="9"/>
        <v>0</v>
      </c>
      <c r="BL143" s="18" t="s">
        <v>324</v>
      </c>
      <c r="BM143" s="167" t="s">
        <v>208</v>
      </c>
    </row>
    <row r="144" spans="1:65" s="2" customFormat="1" ht="16.5" customHeight="1">
      <c r="A144" s="33"/>
      <c r="B144" s="154"/>
      <c r="C144" s="155" t="s">
        <v>215</v>
      </c>
      <c r="D144" s="155" t="s">
        <v>204</v>
      </c>
      <c r="E144" s="156" t="s">
        <v>3594</v>
      </c>
      <c r="F144" s="157" t="s">
        <v>3512</v>
      </c>
      <c r="G144" s="158" t="s">
        <v>340</v>
      </c>
      <c r="H144" s="159">
        <v>28</v>
      </c>
      <c r="I144" s="160"/>
      <c r="J144" s="161">
        <f t="shared" si="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324</v>
      </c>
      <c r="AT144" s="167" t="s">
        <v>204</v>
      </c>
      <c r="AU144" s="167" t="s">
        <v>91</v>
      </c>
      <c r="AY144" s="18" t="s">
        <v>203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91</v>
      </c>
      <c r="BK144" s="168">
        <f t="shared" si="9"/>
        <v>0</v>
      </c>
      <c r="BL144" s="18" t="s">
        <v>324</v>
      </c>
      <c r="BM144" s="167" t="s">
        <v>227</v>
      </c>
    </row>
    <row r="145" spans="1:65" s="2" customFormat="1" ht="16.5" customHeight="1">
      <c r="A145" s="33"/>
      <c r="B145" s="154"/>
      <c r="C145" s="155" t="s">
        <v>208</v>
      </c>
      <c r="D145" s="155" t="s">
        <v>204</v>
      </c>
      <c r="E145" s="156" t="s">
        <v>3595</v>
      </c>
      <c r="F145" s="157" t="s">
        <v>3514</v>
      </c>
      <c r="G145" s="158" t="s">
        <v>340</v>
      </c>
      <c r="H145" s="159">
        <v>8</v>
      </c>
      <c r="I145" s="160"/>
      <c r="J145" s="161">
        <f t="shared" si="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324</v>
      </c>
      <c r="AT145" s="167" t="s">
        <v>204</v>
      </c>
      <c r="AU145" s="167" t="s">
        <v>91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324</v>
      </c>
      <c r="BM145" s="167" t="s">
        <v>234</v>
      </c>
    </row>
    <row r="146" spans="1:65" s="2" customFormat="1" ht="16.5" customHeight="1">
      <c r="A146" s="33"/>
      <c r="B146" s="154"/>
      <c r="C146" s="155" t="s">
        <v>223</v>
      </c>
      <c r="D146" s="155" t="s">
        <v>204</v>
      </c>
      <c r="E146" s="156" t="s">
        <v>3596</v>
      </c>
      <c r="F146" s="157" t="s">
        <v>3516</v>
      </c>
      <c r="G146" s="158" t="s">
        <v>340</v>
      </c>
      <c r="H146" s="159">
        <v>2</v>
      </c>
      <c r="I146" s="160"/>
      <c r="J146" s="161">
        <f t="shared" si="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324</v>
      </c>
      <c r="AT146" s="167" t="s">
        <v>204</v>
      </c>
      <c r="AU146" s="167" t="s">
        <v>91</v>
      </c>
      <c r="AY146" s="18" t="s">
        <v>203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91</v>
      </c>
      <c r="BK146" s="168">
        <f t="shared" si="9"/>
        <v>0</v>
      </c>
      <c r="BL146" s="18" t="s">
        <v>324</v>
      </c>
      <c r="BM146" s="167" t="s">
        <v>214</v>
      </c>
    </row>
    <row r="147" spans="1:65" s="2" customFormat="1" ht="16.5" customHeight="1">
      <c r="A147" s="33"/>
      <c r="B147" s="154"/>
      <c r="C147" s="155" t="s">
        <v>227</v>
      </c>
      <c r="D147" s="155" t="s">
        <v>204</v>
      </c>
      <c r="E147" s="156" t="s">
        <v>3597</v>
      </c>
      <c r="F147" s="157" t="s">
        <v>3518</v>
      </c>
      <c r="G147" s="158" t="s">
        <v>340</v>
      </c>
      <c r="H147" s="159">
        <v>4</v>
      </c>
      <c r="I147" s="160"/>
      <c r="J147" s="161">
        <f t="shared" si="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324</v>
      </c>
      <c r="AT147" s="167" t="s">
        <v>204</v>
      </c>
      <c r="AU147" s="167" t="s">
        <v>91</v>
      </c>
      <c r="AY147" s="18" t="s">
        <v>203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91</v>
      </c>
      <c r="BK147" s="168">
        <f t="shared" si="9"/>
        <v>0</v>
      </c>
      <c r="BL147" s="18" t="s">
        <v>324</v>
      </c>
      <c r="BM147" s="167" t="s">
        <v>218</v>
      </c>
    </row>
    <row r="148" spans="1:65" s="2" customFormat="1" ht="16.5" customHeight="1">
      <c r="A148" s="33"/>
      <c r="B148" s="154"/>
      <c r="C148" s="155" t="s">
        <v>231</v>
      </c>
      <c r="D148" s="155" t="s">
        <v>204</v>
      </c>
      <c r="E148" s="156" t="s">
        <v>3598</v>
      </c>
      <c r="F148" s="157" t="s">
        <v>3520</v>
      </c>
      <c r="G148" s="158" t="s">
        <v>340</v>
      </c>
      <c r="H148" s="159">
        <v>4</v>
      </c>
      <c r="I148" s="160"/>
      <c r="J148" s="161">
        <f t="shared" si="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324</v>
      </c>
      <c r="AT148" s="167" t="s">
        <v>204</v>
      </c>
      <c r="AU148" s="167" t="s">
        <v>91</v>
      </c>
      <c r="AY148" s="18" t="s">
        <v>203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91</v>
      </c>
      <c r="BK148" s="168">
        <f t="shared" si="9"/>
        <v>0</v>
      </c>
      <c r="BL148" s="18" t="s">
        <v>324</v>
      </c>
      <c r="BM148" s="167" t="s">
        <v>222</v>
      </c>
    </row>
    <row r="149" spans="1:65" s="2" customFormat="1" ht="16.5" customHeight="1">
      <c r="A149" s="33"/>
      <c r="B149" s="154"/>
      <c r="C149" s="155" t="s">
        <v>234</v>
      </c>
      <c r="D149" s="155" t="s">
        <v>204</v>
      </c>
      <c r="E149" s="156" t="s">
        <v>3599</v>
      </c>
      <c r="F149" s="157" t="s">
        <v>3522</v>
      </c>
      <c r="G149" s="158" t="s">
        <v>340</v>
      </c>
      <c r="H149" s="159">
        <v>2</v>
      </c>
      <c r="I149" s="160"/>
      <c r="J149" s="161">
        <f t="shared" si="0"/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324</v>
      </c>
      <c r="AT149" s="167" t="s">
        <v>204</v>
      </c>
      <c r="AU149" s="167" t="s">
        <v>91</v>
      </c>
      <c r="AY149" s="18" t="s">
        <v>203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91</v>
      </c>
      <c r="BK149" s="168">
        <f t="shared" si="9"/>
        <v>0</v>
      </c>
      <c r="BL149" s="18" t="s">
        <v>324</v>
      </c>
      <c r="BM149" s="167" t="s">
        <v>226</v>
      </c>
    </row>
    <row r="150" spans="1:65" s="2" customFormat="1" ht="16.5" customHeight="1">
      <c r="A150" s="33"/>
      <c r="B150" s="154"/>
      <c r="C150" s="155" t="s">
        <v>238</v>
      </c>
      <c r="D150" s="155" t="s">
        <v>204</v>
      </c>
      <c r="E150" s="156" t="s">
        <v>3600</v>
      </c>
      <c r="F150" s="157" t="s">
        <v>3524</v>
      </c>
      <c r="G150" s="158" t="s">
        <v>340</v>
      </c>
      <c r="H150" s="159">
        <v>2</v>
      </c>
      <c r="I150" s="160"/>
      <c r="J150" s="161">
        <f t="shared" si="0"/>
        <v>0</v>
      </c>
      <c r="K150" s="162"/>
      <c r="L150" s="34"/>
      <c r="M150" s="163" t="s">
        <v>1</v>
      </c>
      <c r="N150" s="164" t="s">
        <v>41</v>
      </c>
      <c r="O150" s="62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324</v>
      </c>
      <c r="AT150" s="167" t="s">
        <v>204</v>
      </c>
      <c r="AU150" s="167" t="s">
        <v>91</v>
      </c>
      <c r="AY150" s="18" t="s">
        <v>203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91</v>
      </c>
      <c r="BK150" s="168">
        <f t="shared" si="9"/>
        <v>0</v>
      </c>
      <c r="BL150" s="18" t="s">
        <v>324</v>
      </c>
      <c r="BM150" s="167" t="s">
        <v>230</v>
      </c>
    </row>
    <row r="151" spans="1:65" s="2" customFormat="1" ht="16.5" customHeight="1">
      <c r="A151" s="33"/>
      <c r="B151" s="154"/>
      <c r="C151" s="155" t="s">
        <v>214</v>
      </c>
      <c r="D151" s="155" t="s">
        <v>204</v>
      </c>
      <c r="E151" s="156" t="s">
        <v>3601</v>
      </c>
      <c r="F151" s="157" t="s">
        <v>3526</v>
      </c>
      <c r="G151" s="158" t="s">
        <v>340</v>
      </c>
      <c r="H151" s="159">
        <v>2</v>
      </c>
      <c r="I151" s="160"/>
      <c r="J151" s="161">
        <f t="shared" si="0"/>
        <v>0</v>
      </c>
      <c r="K151" s="162"/>
      <c r="L151" s="34"/>
      <c r="M151" s="163" t="s">
        <v>1</v>
      </c>
      <c r="N151" s="164" t="s">
        <v>41</v>
      </c>
      <c r="O151" s="62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324</v>
      </c>
      <c r="AT151" s="167" t="s">
        <v>204</v>
      </c>
      <c r="AU151" s="167" t="s">
        <v>91</v>
      </c>
      <c r="AY151" s="18" t="s">
        <v>203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91</v>
      </c>
      <c r="BK151" s="168">
        <f t="shared" si="9"/>
        <v>0</v>
      </c>
      <c r="BL151" s="18" t="s">
        <v>324</v>
      </c>
      <c r="BM151" s="167" t="s">
        <v>7</v>
      </c>
    </row>
    <row r="152" spans="1:65" s="2" customFormat="1" ht="16.5" customHeight="1">
      <c r="A152" s="33"/>
      <c r="B152" s="154"/>
      <c r="C152" s="155" t="s">
        <v>246</v>
      </c>
      <c r="D152" s="155" t="s">
        <v>204</v>
      </c>
      <c r="E152" s="156" t="s">
        <v>3602</v>
      </c>
      <c r="F152" s="157" t="s">
        <v>3532</v>
      </c>
      <c r="G152" s="158" t="s">
        <v>340</v>
      </c>
      <c r="H152" s="159">
        <v>6</v>
      </c>
      <c r="I152" s="160"/>
      <c r="J152" s="161">
        <f t="shared" si="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324</v>
      </c>
      <c r="AT152" s="167" t="s">
        <v>204</v>
      </c>
      <c r="AU152" s="167" t="s">
        <v>91</v>
      </c>
      <c r="AY152" s="18" t="s">
        <v>203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91</v>
      </c>
      <c r="BK152" s="168">
        <f t="shared" si="9"/>
        <v>0</v>
      </c>
      <c r="BL152" s="18" t="s">
        <v>324</v>
      </c>
      <c r="BM152" s="167" t="s">
        <v>245</v>
      </c>
    </row>
    <row r="153" spans="1:65" s="12" customFormat="1" ht="22.9" customHeight="1">
      <c r="B153" s="143"/>
      <c r="D153" s="144" t="s">
        <v>74</v>
      </c>
      <c r="E153" s="169" t="s">
        <v>209</v>
      </c>
      <c r="F153" s="169" t="s">
        <v>3535</v>
      </c>
      <c r="I153" s="146"/>
      <c r="J153" s="170">
        <f>BK153</f>
        <v>0</v>
      </c>
      <c r="L153" s="143"/>
      <c r="M153" s="148"/>
      <c r="N153" s="149"/>
      <c r="O153" s="149"/>
      <c r="P153" s="150">
        <f>SUM(P154:P157)</f>
        <v>0</v>
      </c>
      <c r="Q153" s="149"/>
      <c r="R153" s="150">
        <f>SUM(R154:R157)</f>
        <v>0</v>
      </c>
      <c r="S153" s="149"/>
      <c r="T153" s="151">
        <f>SUM(T154:T157)</f>
        <v>0</v>
      </c>
      <c r="AR153" s="144" t="s">
        <v>91</v>
      </c>
      <c r="AT153" s="152" t="s">
        <v>74</v>
      </c>
      <c r="AU153" s="152" t="s">
        <v>83</v>
      </c>
      <c r="AY153" s="144" t="s">
        <v>203</v>
      </c>
      <c r="BK153" s="153">
        <f>SUM(BK154:BK157)</f>
        <v>0</v>
      </c>
    </row>
    <row r="154" spans="1:65" s="2" customFormat="1" ht="16.5" customHeight="1">
      <c r="A154" s="33"/>
      <c r="B154" s="154"/>
      <c r="C154" s="155" t="s">
        <v>218</v>
      </c>
      <c r="D154" s="155" t="s">
        <v>204</v>
      </c>
      <c r="E154" s="156" t="s">
        <v>3603</v>
      </c>
      <c r="F154" s="157" t="s">
        <v>3604</v>
      </c>
      <c r="G154" s="158" t="s">
        <v>244</v>
      </c>
      <c r="H154" s="159">
        <v>670</v>
      </c>
      <c r="I154" s="160"/>
      <c r="J154" s="161">
        <f>ROUND(I154*H154,2)</f>
        <v>0</v>
      </c>
      <c r="K154" s="162"/>
      <c r="L154" s="34"/>
      <c r="M154" s="163" t="s">
        <v>1</v>
      </c>
      <c r="N154" s="164" t="s">
        <v>41</v>
      </c>
      <c r="O154" s="62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324</v>
      </c>
      <c r="AT154" s="167" t="s">
        <v>204</v>
      </c>
      <c r="AU154" s="167" t="s">
        <v>91</v>
      </c>
      <c r="AY154" s="18" t="s">
        <v>203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91</v>
      </c>
      <c r="BK154" s="168">
        <f>ROUND(I154*H154,2)</f>
        <v>0</v>
      </c>
      <c r="BL154" s="18" t="s">
        <v>324</v>
      </c>
      <c r="BM154" s="167" t="s">
        <v>258</v>
      </c>
    </row>
    <row r="155" spans="1:65" s="2" customFormat="1" ht="16.5" customHeight="1">
      <c r="A155" s="33"/>
      <c r="B155" s="154"/>
      <c r="C155" s="155" t="s">
        <v>253</v>
      </c>
      <c r="D155" s="155" t="s">
        <v>204</v>
      </c>
      <c r="E155" s="156" t="s">
        <v>3605</v>
      </c>
      <c r="F155" s="157" t="s">
        <v>3539</v>
      </c>
      <c r="G155" s="158" t="s">
        <v>244</v>
      </c>
      <c r="H155" s="159">
        <v>380</v>
      </c>
      <c r="I155" s="160"/>
      <c r="J155" s="161">
        <f>ROUND(I155*H155,2)</f>
        <v>0</v>
      </c>
      <c r="K155" s="162"/>
      <c r="L155" s="34"/>
      <c r="M155" s="163" t="s">
        <v>1</v>
      </c>
      <c r="N155" s="164" t="s">
        <v>41</v>
      </c>
      <c r="O155" s="62"/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324</v>
      </c>
      <c r="AT155" s="167" t="s">
        <v>204</v>
      </c>
      <c r="AU155" s="167" t="s">
        <v>91</v>
      </c>
      <c r="AY155" s="18" t="s">
        <v>203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8" t="s">
        <v>91</v>
      </c>
      <c r="BK155" s="168">
        <f>ROUND(I155*H155,2)</f>
        <v>0</v>
      </c>
      <c r="BL155" s="18" t="s">
        <v>324</v>
      </c>
      <c r="BM155" s="167" t="s">
        <v>262</v>
      </c>
    </row>
    <row r="156" spans="1:65" s="2" customFormat="1" ht="16.5" customHeight="1">
      <c r="A156" s="33"/>
      <c r="B156" s="154"/>
      <c r="C156" s="155" t="s">
        <v>222</v>
      </c>
      <c r="D156" s="155" t="s">
        <v>204</v>
      </c>
      <c r="E156" s="156" t="s">
        <v>3606</v>
      </c>
      <c r="F156" s="157" t="s">
        <v>3541</v>
      </c>
      <c r="G156" s="158" t="s">
        <v>244</v>
      </c>
      <c r="H156" s="159">
        <v>2170</v>
      </c>
      <c r="I156" s="160"/>
      <c r="J156" s="161">
        <f>ROUND(I156*H156,2)</f>
        <v>0</v>
      </c>
      <c r="K156" s="162"/>
      <c r="L156" s="34"/>
      <c r="M156" s="163" t="s">
        <v>1</v>
      </c>
      <c r="N156" s="164" t="s">
        <v>41</v>
      </c>
      <c r="O156" s="62"/>
      <c r="P156" s="165">
        <f>O156*H156</f>
        <v>0</v>
      </c>
      <c r="Q156" s="165">
        <v>0</v>
      </c>
      <c r="R156" s="165">
        <f>Q156*H156</f>
        <v>0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324</v>
      </c>
      <c r="AT156" s="167" t="s">
        <v>204</v>
      </c>
      <c r="AU156" s="167" t="s">
        <v>91</v>
      </c>
      <c r="AY156" s="18" t="s">
        <v>203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91</v>
      </c>
      <c r="BK156" s="168">
        <f>ROUND(I156*H156,2)</f>
        <v>0</v>
      </c>
      <c r="BL156" s="18" t="s">
        <v>324</v>
      </c>
      <c r="BM156" s="167" t="s">
        <v>265</v>
      </c>
    </row>
    <row r="157" spans="1:65" s="2" customFormat="1" ht="16.5" customHeight="1">
      <c r="A157" s="33"/>
      <c r="B157" s="154"/>
      <c r="C157" s="155" t="s">
        <v>259</v>
      </c>
      <c r="D157" s="155" t="s">
        <v>204</v>
      </c>
      <c r="E157" s="156" t="s">
        <v>3607</v>
      </c>
      <c r="F157" s="157" t="s">
        <v>3543</v>
      </c>
      <c r="G157" s="158" t="s">
        <v>340</v>
      </c>
      <c r="H157" s="159">
        <v>22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324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324</v>
      </c>
      <c r="BM157" s="167" t="s">
        <v>271</v>
      </c>
    </row>
    <row r="158" spans="1:65" s="12" customFormat="1" ht="22.9" customHeight="1">
      <c r="B158" s="143"/>
      <c r="D158" s="144" t="s">
        <v>74</v>
      </c>
      <c r="E158" s="169" t="s">
        <v>266</v>
      </c>
      <c r="F158" s="169" t="s">
        <v>3544</v>
      </c>
      <c r="I158" s="146"/>
      <c r="J158" s="170">
        <f>BK158</f>
        <v>0</v>
      </c>
      <c r="L158" s="143"/>
      <c r="M158" s="148"/>
      <c r="N158" s="149"/>
      <c r="O158" s="149"/>
      <c r="P158" s="150">
        <f>SUM(P159:P163)</f>
        <v>0</v>
      </c>
      <c r="Q158" s="149"/>
      <c r="R158" s="150">
        <f>SUM(R159:R163)</f>
        <v>0</v>
      </c>
      <c r="S158" s="149"/>
      <c r="T158" s="151">
        <f>SUM(T159:T163)</f>
        <v>0</v>
      </c>
      <c r="AR158" s="144" t="s">
        <v>215</v>
      </c>
      <c r="AT158" s="152" t="s">
        <v>74</v>
      </c>
      <c r="AU158" s="152" t="s">
        <v>83</v>
      </c>
      <c r="AY158" s="144" t="s">
        <v>203</v>
      </c>
      <c r="BK158" s="153">
        <f>SUM(BK159:BK163)</f>
        <v>0</v>
      </c>
    </row>
    <row r="159" spans="1:65" s="2" customFormat="1" ht="16.5" customHeight="1">
      <c r="A159" s="33"/>
      <c r="B159" s="154"/>
      <c r="C159" s="155" t="s">
        <v>226</v>
      </c>
      <c r="D159" s="155" t="s">
        <v>204</v>
      </c>
      <c r="E159" s="156" t="s">
        <v>3608</v>
      </c>
      <c r="F159" s="157" t="s">
        <v>3609</v>
      </c>
      <c r="G159" s="158" t="s">
        <v>244</v>
      </c>
      <c r="H159" s="159">
        <v>145</v>
      </c>
      <c r="I159" s="160"/>
      <c r="J159" s="161">
        <f>ROUND(I159*H159,2)</f>
        <v>0</v>
      </c>
      <c r="K159" s="162"/>
      <c r="L159" s="34"/>
      <c r="M159" s="163" t="s">
        <v>1</v>
      </c>
      <c r="N159" s="164" t="s">
        <v>41</v>
      </c>
      <c r="O159" s="62"/>
      <c r="P159" s="165">
        <f>O159*H159</f>
        <v>0</v>
      </c>
      <c r="Q159" s="165">
        <v>0</v>
      </c>
      <c r="R159" s="165">
        <f>Q159*H159</f>
        <v>0</v>
      </c>
      <c r="S159" s="165">
        <v>0</v>
      </c>
      <c r="T159" s="16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324</v>
      </c>
      <c r="AT159" s="167" t="s">
        <v>204</v>
      </c>
      <c r="AU159" s="167" t="s">
        <v>91</v>
      </c>
      <c r="AY159" s="18" t="s">
        <v>203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8" t="s">
        <v>91</v>
      </c>
      <c r="BK159" s="168">
        <f>ROUND(I159*H159,2)</f>
        <v>0</v>
      </c>
      <c r="BL159" s="18" t="s">
        <v>324</v>
      </c>
      <c r="BM159" s="167" t="s">
        <v>276</v>
      </c>
    </row>
    <row r="160" spans="1:65" s="2" customFormat="1" ht="16.5" customHeight="1">
      <c r="A160" s="33"/>
      <c r="B160" s="154"/>
      <c r="C160" s="155" t="s">
        <v>268</v>
      </c>
      <c r="D160" s="155" t="s">
        <v>204</v>
      </c>
      <c r="E160" s="156" t="s">
        <v>3610</v>
      </c>
      <c r="F160" s="157" t="s">
        <v>3548</v>
      </c>
      <c r="G160" s="158" t="s">
        <v>244</v>
      </c>
      <c r="H160" s="159">
        <v>320</v>
      </c>
      <c r="I160" s="160"/>
      <c r="J160" s="161">
        <f>ROUND(I160*H160,2)</f>
        <v>0</v>
      </c>
      <c r="K160" s="162"/>
      <c r="L160" s="34"/>
      <c r="M160" s="163" t="s">
        <v>1</v>
      </c>
      <c r="N160" s="164" t="s">
        <v>41</v>
      </c>
      <c r="O160" s="62"/>
      <c r="P160" s="165">
        <f>O160*H160</f>
        <v>0</v>
      </c>
      <c r="Q160" s="165">
        <v>0</v>
      </c>
      <c r="R160" s="165">
        <f>Q160*H160</f>
        <v>0</v>
      </c>
      <c r="S160" s="165">
        <v>0</v>
      </c>
      <c r="T160" s="16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324</v>
      </c>
      <c r="AT160" s="167" t="s">
        <v>204</v>
      </c>
      <c r="AU160" s="167" t="s">
        <v>91</v>
      </c>
      <c r="AY160" s="18" t="s">
        <v>203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8" t="s">
        <v>91</v>
      </c>
      <c r="BK160" s="168">
        <f>ROUND(I160*H160,2)</f>
        <v>0</v>
      </c>
      <c r="BL160" s="18" t="s">
        <v>324</v>
      </c>
      <c r="BM160" s="167" t="s">
        <v>280</v>
      </c>
    </row>
    <row r="161" spans="1:65" s="2" customFormat="1" ht="16.5" customHeight="1">
      <c r="A161" s="33"/>
      <c r="B161" s="154"/>
      <c r="C161" s="155" t="s">
        <v>230</v>
      </c>
      <c r="D161" s="155" t="s">
        <v>204</v>
      </c>
      <c r="E161" s="156" t="s">
        <v>3611</v>
      </c>
      <c r="F161" s="157" t="s">
        <v>3550</v>
      </c>
      <c r="G161" s="158" t="s">
        <v>244</v>
      </c>
      <c r="H161" s="159">
        <v>70</v>
      </c>
      <c r="I161" s="160"/>
      <c r="J161" s="161">
        <f>ROUND(I161*H161,2)</f>
        <v>0</v>
      </c>
      <c r="K161" s="162"/>
      <c r="L161" s="34"/>
      <c r="M161" s="163" t="s">
        <v>1</v>
      </c>
      <c r="N161" s="164" t="s">
        <v>41</v>
      </c>
      <c r="O161" s="62"/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324</v>
      </c>
      <c r="AT161" s="167" t="s">
        <v>204</v>
      </c>
      <c r="AU161" s="167" t="s">
        <v>91</v>
      </c>
      <c r="AY161" s="18" t="s">
        <v>203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91</v>
      </c>
      <c r="BK161" s="168">
        <f>ROUND(I161*H161,2)</f>
        <v>0</v>
      </c>
      <c r="BL161" s="18" t="s">
        <v>324</v>
      </c>
      <c r="BM161" s="167" t="s">
        <v>283</v>
      </c>
    </row>
    <row r="162" spans="1:65" s="2" customFormat="1" ht="16.5" customHeight="1">
      <c r="A162" s="33"/>
      <c r="B162" s="154"/>
      <c r="C162" s="155" t="s">
        <v>277</v>
      </c>
      <c r="D162" s="155" t="s">
        <v>204</v>
      </c>
      <c r="E162" s="156" t="s">
        <v>3612</v>
      </c>
      <c r="F162" s="157" t="s">
        <v>3552</v>
      </c>
      <c r="G162" s="158" t="s">
        <v>244</v>
      </c>
      <c r="H162" s="159">
        <v>55</v>
      </c>
      <c r="I162" s="160"/>
      <c r="J162" s="161">
        <f>ROUND(I162*H162,2)</f>
        <v>0</v>
      </c>
      <c r="K162" s="162"/>
      <c r="L162" s="34"/>
      <c r="M162" s="163" t="s">
        <v>1</v>
      </c>
      <c r="N162" s="164" t="s">
        <v>41</v>
      </c>
      <c r="O162" s="62"/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324</v>
      </c>
      <c r="AT162" s="167" t="s">
        <v>204</v>
      </c>
      <c r="AU162" s="167" t="s">
        <v>91</v>
      </c>
      <c r="AY162" s="18" t="s">
        <v>203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8" t="s">
        <v>91</v>
      </c>
      <c r="BK162" s="168">
        <f>ROUND(I162*H162,2)</f>
        <v>0</v>
      </c>
      <c r="BL162" s="18" t="s">
        <v>324</v>
      </c>
      <c r="BM162" s="167" t="s">
        <v>287</v>
      </c>
    </row>
    <row r="163" spans="1:65" s="2" customFormat="1" ht="16.5" customHeight="1">
      <c r="A163" s="33"/>
      <c r="B163" s="154"/>
      <c r="C163" s="155" t="s">
        <v>7</v>
      </c>
      <c r="D163" s="155" t="s">
        <v>204</v>
      </c>
      <c r="E163" s="156" t="s">
        <v>3613</v>
      </c>
      <c r="F163" s="157" t="s">
        <v>3554</v>
      </c>
      <c r="G163" s="158" t="s">
        <v>244</v>
      </c>
      <c r="H163" s="159">
        <v>80</v>
      </c>
      <c r="I163" s="160"/>
      <c r="J163" s="161">
        <f>ROUND(I163*H163,2)</f>
        <v>0</v>
      </c>
      <c r="K163" s="162"/>
      <c r="L163" s="34"/>
      <c r="M163" s="163" t="s">
        <v>1</v>
      </c>
      <c r="N163" s="164" t="s">
        <v>41</v>
      </c>
      <c r="O163" s="62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324</v>
      </c>
      <c r="AT163" s="167" t="s">
        <v>204</v>
      </c>
      <c r="AU163" s="167" t="s">
        <v>91</v>
      </c>
      <c r="AY163" s="18" t="s">
        <v>203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8" t="s">
        <v>91</v>
      </c>
      <c r="BK163" s="168">
        <f>ROUND(I163*H163,2)</f>
        <v>0</v>
      </c>
      <c r="BL163" s="18" t="s">
        <v>324</v>
      </c>
      <c r="BM163" s="167" t="s">
        <v>290</v>
      </c>
    </row>
    <row r="164" spans="1:65" s="12" customFormat="1" ht="22.9" customHeight="1">
      <c r="B164" s="143"/>
      <c r="D164" s="144" t="s">
        <v>74</v>
      </c>
      <c r="E164" s="169" t="s">
        <v>335</v>
      </c>
      <c r="F164" s="169" t="s">
        <v>3555</v>
      </c>
      <c r="I164" s="146"/>
      <c r="J164" s="170">
        <f>BK164</f>
        <v>0</v>
      </c>
      <c r="L164" s="143"/>
      <c r="M164" s="148"/>
      <c r="N164" s="149"/>
      <c r="O164" s="149"/>
      <c r="P164" s="150">
        <f>SUM(P165:P166)</f>
        <v>0</v>
      </c>
      <c r="Q164" s="149"/>
      <c r="R164" s="150">
        <f>SUM(R165:R166)</f>
        <v>0</v>
      </c>
      <c r="S164" s="149"/>
      <c r="T164" s="151">
        <f>SUM(T165:T166)</f>
        <v>0</v>
      </c>
      <c r="AR164" s="144" t="s">
        <v>215</v>
      </c>
      <c r="AT164" s="152" t="s">
        <v>74</v>
      </c>
      <c r="AU164" s="152" t="s">
        <v>83</v>
      </c>
      <c r="AY164" s="144" t="s">
        <v>203</v>
      </c>
      <c r="BK164" s="153">
        <f>SUM(BK165:BK166)</f>
        <v>0</v>
      </c>
    </row>
    <row r="165" spans="1:65" s="2" customFormat="1" ht="16.5" customHeight="1">
      <c r="A165" s="33"/>
      <c r="B165" s="154"/>
      <c r="C165" s="155" t="s">
        <v>284</v>
      </c>
      <c r="D165" s="155" t="s">
        <v>204</v>
      </c>
      <c r="E165" s="156" t="s">
        <v>3614</v>
      </c>
      <c r="F165" s="157" t="s">
        <v>3615</v>
      </c>
      <c r="G165" s="158" t="s">
        <v>244</v>
      </c>
      <c r="H165" s="159">
        <v>180</v>
      </c>
      <c r="I165" s="160"/>
      <c r="J165" s="161">
        <f>ROUND(I165*H165,2)</f>
        <v>0</v>
      </c>
      <c r="K165" s="162"/>
      <c r="L165" s="34"/>
      <c r="M165" s="163" t="s">
        <v>1</v>
      </c>
      <c r="N165" s="164" t="s">
        <v>41</v>
      </c>
      <c r="O165" s="62"/>
      <c r="P165" s="165">
        <f>O165*H165</f>
        <v>0</v>
      </c>
      <c r="Q165" s="165">
        <v>0</v>
      </c>
      <c r="R165" s="165">
        <f>Q165*H165</f>
        <v>0</v>
      </c>
      <c r="S165" s="165">
        <v>0</v>
      </c>
      <c r="T165" s="16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324</v>
      </c>
      <c r="AT165" s="167" t="s">
        <v>204</v>
      </c>
      <c r="AU165" s="167" t="s">
        <v>91</v>
      </c>
      <c r="AY165" s="18" t="s">
        <v>203</v>
      </c>
      <c r="BE165" s="168">
        <f>IF(N165="základná",J165,0)</f>
        <v>0</v>
      </c>
      <c r="BF165" s="168">
        <f>IF(N165="znížená",J165,0)</f>
        <v>0</v>
      </c>
      <c r="BG165" s="168">
        <f>IF(N165="zákl. prenesená",J165,0)</f>
        <v>0</v>
      </c>
      <c r="BH165" s="168">
        <f>IF(N165="zníž. prenesená",J165,0)</f>
        <v>0</v>
      </c>
      <c r="BI165" s="168">
        <f>IF(N165="nulová",J165,0)</f>
        <v>0</v>
      </c>
      <c r="BJ165" s="18" t="s">
        <v>91</v>
      </c>
      <c r="BK165" s="168">
        <f>ROUND(I165*H165,2)</f>
        <v>0</v>
      </c>
      <c r="BL165" s="18" t="s">
        <v>324</v>
      </c>
      <c r="BM165" s="167" t="s">
        <v>294</v>
      </c>
    </row>
    <row r="166" spans="1:65" s="2" customFormat="1" ht="16.5" customHeight="1">
      <c r="A166" s="33"/>
      <c r="B166" s="154"/>
      <c r="C166" s="155" t="s">
        <v>237</v>
      </c>
      <c r="D166" s="155" t="s">
        <v>204</v>
      </c>
      <c r="E166" s="156" t="s">
        <v>3616</v>
      </c>
      <c r="F166" s="157" t="s">
        <v>3559</v>
      </c>
      <c r="G166" s="158" t="s">
        <v>244</v>
      </c>
      <c r="H166" s="159">
        <v>650</v>
      </c>
      <c r="I166" s="160"/>
      <c r="J166" s="161">
        <f>ROUND(I166*H166,2)</f>
        <v>0</v>
      </c>
      <c r="K166" s="162"/>
      <c r="L166" s="34"/>
      <c r="M166" s="163" t="s">
        <v>1</v>
      </c>
      <c r="N166" s="164" t="s">
        <v>41</v>
      </c>
      <c r="O166" s="62"/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324</v>
      </c>
      <c r="AT166" s="167" t="s">
        <v>204</v>
      </c>
      <c r="AU166" s="167" t="s">
        <v>91</v>
      </c>
      <c r="AY166" s="18" t="s">
        <v>203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91</v>
      </c>
      <c r="BK166" s="168">
        <f>ROUND(I166*H166,2)</f>
        <v>0</v>
      </c>
      <c r="BL166" s="18" t="s">
        <v>324</v>
      </c>
      <c r="BM166" s="167" t="s">
        <v>297</v>
      </c>
    </row>
    <row r="167" spans="1:65" s="12" customFormat="1" ht="22.9" customHeight="1">
      <c r="B167" s="143"/>
      <c r="D167" s="144" t="s">
        <v>74</v>
      </c>
      <c r="E167" s="169" t="s">
        <v>349</v>
      </c>
      <c r="F167" s="169" t="s">
        <v>3617</v>
      </c>
      <c r="I167" s="146"/>
      <c r="J167" s="170">
        <f>BK167</f>
        <v>0</v>
      </c>
      <c r="L167" s="143"/>
      <c r="M167" s="148"/>
      <c r="N167" s="149"/>
      <c r="O167" s="149"/>
      <c r="P167" s="150">
        <f>P168</f>
        <v>0</v>
      </c>
      <c r="Q167" s="149"/>
      <c r="R167" s="150">
        <f>R168</f>
        <v>0</v>
      </c>
      <c r="S167" s="149"/>
      <c r="T167" s="151">
        <f>T168</f>
        <v>0</v>
      </c>
      <c r="AR167" s="144" t="s">
        <v>215</v>
      </c>
      <c r="AT167" s="152" t="s">
        <v>74</v>
      </c>
      <c r="AU167" s="152" t="s">
        <v>83</v>
      </c>
      <c r="AY167" s="144" t="s">
        <v>203</v>
      </c>
      <c r="BK167" s="153">
        <f>BK168</f>
        <v>0</v>
      </c>
    </row>
    <row r="168" spans="1:65" s="2" customFormat="1" ht="16.5" customHeight="1">
      <c r="A168" s="33"/>
      <c r="B168" s="154"/>
      <c r="C168" s="155" t="s">
        <v>291</v>
      </c>
      <c r="D168" s="155" t="s">
        <v>204</v>
      </c>
      <c r="E168" s="156" t="s">
        <v>3618</v>
      </c>
      <c r="F168" s="157" t="s">
        <v>3619</v>
      </c>
      <c r="G168" s="158" t="s">
        <v>340</v>
      </c>
      <c r="H168" s="159">
        <v>72</v>
      </c>
      <c r="I168" s="160"/>
      <c r="J168" s="161">
        <f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324</v>
      </c>
      <c r="AT168" s="167" t="s">
        <v>204</v>
      </c>
      <c r="AU168" s="167" t="s">
        <v>91</v>
      </c>
      <c r="AY168" s="18" t="s">
        <v>203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91</v>
      </c>
      <c r="BK168" s="168">
        <f>ROUND(I168*H168,2)</f>
        <v>0</v>
      </c>
      <c r="BL168" s="18" t="s">
        <v>324</v>
      </c>
      <c r="BM168" s="167" t="s">
        <v>301</v>
      </c>
    </row>
    <row r="169" spans="1:65" s="12" customFormat="1" ht="22.9" customHeight="1">
      <c r="B169" s="143"/>
      <c r="D169" s="144" t="s">
        <v>74</v>
      </c>
      <c r="E169" s="169" t="s">
        <v>372</v>
      </c>
      <c r="F169" s="169" t="s">
        <v>3620</v>
      </c>
      <c r="I169" s="146"/>
      <c r="J169" s="170">
        <f>BK169</f>
        <v>0</v>
      </c>
      <c r="L169" s="143"/>
      <c r="M169" s="148"/>
      <c r="N169" s="149"/>
      <c r="O169" s="149"/>
      <c r="P169" s="150">
        <f>P170</f>
        <v>0</v>
      </c>
      <c r="Q169" s="149"/>
      <c r="R169" s="150">
        <f>R170</f>
        <v>0</v>
      </c>
      <c r="S169" s="149"/>
      <c r="T169" s="151">
        <f>T170</f>
        <v>0</v>
      </c>
      <c r="AR169" s="144" t="s">
        <v>215</v>
      </c>
      <c r="AT169" s="152" t="s">
        <v>74</v>
      </c>
      <c r="AU169" s="152" t="s">
        <v>83</v>
      </c>
      <c r="AY169" s="144" t="s">
        <v>203</v>
      </c>
      <c r="BK169" s="153">
        <f>BK170</f>
        <v>0</v>
      </c>
    </row>
    <row r="170" spans="1:65" s="2" customFormat="1" ht="16.5" customHeight="1">
      <c r="A170" s="33"/>
      <c r="B170" s="154"/>
      <c r="C170" s="155" t="s">
        <v>241</v>
      </c>
      <c r="D170" s="155" t="s">
        <v>204</v>
      </c>
      <c r="E170" s="156" t="s">
        <v>3621</v>
      </c>
      <c r="F170" s="157" t="s">
        <v>3622</v>
      </c>
      <c r="G170" s="158" t="s">
        <v>340</v>
      </c>
      <c r="H170" s="159">
        <v>1</v>
      </c>
      <c r="I170" s="160"/>
      <c r="J170" s="161">
        <f>ROUND(I170*H170,2)</f>
        <v>0</v>
      </c>
      <c r="K170" s="162"/>
      <c r="L170" s="34"/>
      <c r="M170" s="163" t="s">
        <v>1</v>
      </c>
      <c r="N170" s="164" t="s">
        <v>41</v>
      </c>
      <c r="O170" s="62"/>
      <c r="P170" s="165">
        <f>O170*H170</f>
        <v>0</v>
      </c>
      <c r="Q170" s="165">
        <v>0</v>
      </c>
      <c r="R170" s="165">
        <f>Q170*H170</f>
        <v>0</v>
      </c>
      <c r="S170" s="165">
        <v>0</v>
      </c>
      <c r="T170" s="16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324</v>
      </c>
      <c r="AT170" s="167" t="s">
        <v>204</v>
      </c>
      <c r="AU170" s="167" t="s">
        <v>91</v>
      </c>
      <c r="AY170" s="18" t="s">
        <v>203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8" t="s">
        <v>91</v>
      </c>
      <c r="BK170" s="168">
        <f>ROUND(I170*H170,2)</f>
        <v>0</v>
      </c>
      <c r="BL170" s="18" t="s">
        <v>324</v>
      </c>
      <c r="BM170" s="167" t="s">
        <v>304</v>
      </c>
    </row>
    <row r="171" spans="1:65" s="12" customFormat="1" ht="22.9" customHeight="1">
      <c r="B171" s="143"/>
      <c r="D171" s="144" t="s">
        <v>74</v>
      </c>
      <c r="E171" s="169" t="s">
        <v>391</v>
      </c>
      <c r="F171" s="169" t="s">
        <v>3565</v>
      </c>
      <c r="I171" s="146"/>
      <c r="J171" s="170">
        <f>BK171</f>
        <v>0</v>
      </c>
      <c r="L171" s="143"/>
      <c r="M171" s="148"/>
      <c r="N171" s="149"/>
      <c r="O171" s="149"/>
      <c r="P171" s="150">
        <f>SUM(P172:P173)</f>
        <v>0</v>
      </c>
      <c r="Q171" s="149"/>
      <c r="R171" s="150">
        <f>SUM(R172:R173)</f>
        <v>0</v>
      </c>
      <c r="S171" s="149"/>
      <c r="T171" s="151">
        <f>SUM(T172:T173)</f>
        <v>0</v>
      </c>
      <c r="AR171" s="144" t="s">
        <v>215</v>
      </c>
      <c r="AT171" s="152" t="s">
        <v>74</v>
      </c>
      <c r="AU171" s="152" t="s">
        <v>83</v>
      </c>
      <c r="AY171" s="144" t="s">
        <v>203</v>
      </c>
      <c r="BK171" s="153">
        <f>SUM(BK172:BK173)</f>
        <v>0</v>
      </c>
    </row>
    <row r="172" spans="1:65" s="2" customFormat="1" ht="16.5" customHeight="1">
      <c r="A172" s="33"/>
      <c r="B172" s="154"/>
      <c r="C172" s="155" t="s">
        <v>298</v>
      </c>
      <c r="D172" s="155" t="s">
        <v>204</v>
      </c>
      <c r="E172" s="156" t="s">
        <v>3623</v>
      </c>
      <c r="F172" s="157" t="s">
        <v>3624</v>
      </c>
      <c r="G172" s="158" t="s">
        <v>340</v>
      </c>
      <c r="H172" s="159">
        <v>4</v>
      </c>
      <c r="I172" s="160"/>
      <c r="J172" s="161">
        <f>ROUND(I172*H172,2)</f>
        <v>0</v>
      </c>
      <c r="K172" s="162"/>
      <c r="L172" s="34"/>
      <c r="M172" s="163" t="s">
        <v>1</v>
      </c>
      <c r="N172" s="164" t="s">
        <v>41</v>
      </c>
      <c r="O172" s="62"/>
      <c r="P172" s="165">
        <f>O172*H172</f>
        <v>0</v>
      </c>
      <c r="Q172" s="165">
        <v>0</v>
      </c>
      <c r="R172" s="165">
        <f>Q172*H172</f>
        <v>0</v>
      </c>
      <c r="S172" s="165">
        <v>0</v>
      </c>
      <c r="T172" s="16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324</v>
      </c>
      <c r="AT172" s="167" t="s">
        <v>204</v>
      </c>
      <c r="AU172" s="167" t="s">
        <v>91</v>
      </c>
      <c r="AY172" s="18" t="s">
        <v>203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91</v>
      </c>
      <c r="BK172" s="168">
        <f>ROUND(I172*H172,2)</f>
        <v>0</v>
      </c>
      <c r="BL172" s="18" t="s">
        <v>324</v>
      </c>
      <c r="BM172" s="167" t="s">
        <v>310</v>
      </c>
    </row>
    <row r="173" spans="1:65" s="2" customFormat="1" ht="16.5" customHeight="1">
      <c r="A173" s="33"/>
      <c r="B173" s="154"/>
      <c r="C173" s="155" t="s">
        <v>245</v>
      </c>
      <c r="D173" s="155" t="s">
        <v>204</v>
      </c>
      <c r="E173" s="156" t="s">
        <v>3625</v>
      </c>
      <c r="F173" s="157" t="s">
        <v>3626</v>
      </c>
      <c r="G173" s="158" t="s">
        <v>340</v>
      </c>
      <c r="H173" s="159">
        <v>2</v>
      </c>
      <c r="I173" s="160"/>
      <c r="J173" s="161">
        <f>ROUND(I173*H173,2)</f>
        <v>0</v>
      </c>
      <c r="K173" s="162"/>
      <c r="L173" s="34"/>
      <c r="M173" s="163" t="s">
        <v>1</v>
      </c>
      <c r="N173" s="164" t="s">
        <v>41</v>
      </c>
      <c r="O173" s="62"/>
      <c r="P173" s="165">
        <f>O173*H173</f>
        <v>0</v>
      </c>
      <c r="Q173" s="165">
        <v>0</v>
      </c>
      <c r="R173" s="165">
        <f>Q173*H173</f>
        <v>0</v>
      </c>
      <c r="S173" s="165">
        <v>0</v>
      </c>
      <c r="T173" s="16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324</v>
      </c>
      <c r="AT173" s="167" t="s">
        <v>204</v>
      </c>
      <c r="AU173" s="167" t="s">
        <v>91</v>
      </c>
      <c r="AY173" s="18" t="s">
        <v>203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8" t="s">
        <v>91</v>
      </c>
      <c r="BK173" s="168">
        <f>ROUND(I173*H173,2)</f>
        <v>0</v>
      </c>
      <c r="BL173" s="18" t="s">
        <v>324</v>
      </c>
      <c r="BM173" s="167" t="s">
        <v>313</v>
      </c>
    </row>
    <row r="174" spans="1:65" s="12" customFormat="1" ht="22.9" customHeight="1">
      <c r="B174" s="143"/>
      <c r="D174" s="144" t="s">
        <v>74</v>
      </c>
      <c r="E174" s="169" t="s">
        <v>400</v>
      </c>
      <c r="F174" s="169" t="s">
        <v>3627</v>
      </c>
      <c r="I174" s="146"/>
      <c r="J174" s="170">
        <f>BK174</f>
        <v>0</v>
      </c>
      <c r="L174" s="143"/>
      <c r="M174" s="148"/>
      <c r="N174" s="149"/>
      <c r="O174" s="149"/>
      <c r="P174" s="150">
        <f>P175</f>
        <v>0</v>
      </c>
      <c r="Q174" s="149"/>
      <c r="R174" s="150">
        <f>R175</f>
        <v>0</v>
      </c>
      <c r="S174" s="149"/>
      <c r="T174" s="151">
        <f>T175</f>
        <v>0</v>
      </c>
      <c r="AR174" s="144" t="s">
        <v>215</v>
      </c>
      <c r="AT174" s="152" t="s">
        <v>74</v>
      </c>
      <c r="AU174" s="152" t="s">
        <v>83</v>
      </c>
      <c r="AY174" s="144" t="s">
        <v>203</v>
      </c>
      <c r="BK174" s="153">
        <f>BK175</f>
        <v>0</v>
      </c>
    </row>
    <row r="175" spans="1:65" s="2" customFormat="1" ht="16.5" customHeight="1">
      <c r="A175" s="33"/>
      <c r="B175" s="154"/>
      <c r="C175" s="155" t="s">
        <v>307</v>
      </c>
      <c r="D175" s="155" t="s">
        <v>204</v>
      </c>
      <c r="E175" s="156" t="s">
        <v>3628</v>
      </c>
      <c r="F175" s="157" t="s">
        <v>3629</v>
      </c>
      <c r="G175" s="158" t="s">
        <v>1871</v>
      </c>
      <c r="H175" s="159">
        <v>1.2</v>
      </c>
      <c r="I175" s="160"/>
      <c r="J175" s="161">
        <f>ROUND(I175*H175,2)</f>
        <v>0</v>
      </c>
      <c r="K175" s="162"/>
      <c r="L175" s="34"/>
      <c r="M175" s="163" t="s">
        <v>1</v>
      </c>
      <c r="N175" s="164" t="s">
        <v>41</v>
      </c>
      <c r="O175" s="62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324</v>
      </c>
      <c r="AT175" s="167" t="s">
        <v>204</v>
      </c>
      <c r="AU175" s="167" t="s">
        <v>91</v>
      </c>
      <c r="AY175" s="18" t="s">
        <v>203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91</v>
      </c>
      <c r="BK175" s="168">
        <f>ROUND(I175*H175,2)</f>
        <v>0</v>
      </c>
      <c r="BL175" s="18" t="s">
        <v>324</v>
      </c>
      <c r="BM175" s="167" t="s">
        <v>317</v>
      </c>
    </row>
    <row r="176" spans="1:65" s="12" customFormat="1" ht="22.9" customHeight="1">
      <c r="B176" s="143"/>
      <c r="D176" s="144" t="s">
        <v>74</v>
      </c>
      <c r="E176" s="169" t="s">
        <v>439</v>
      </c>
      <c r="F176" s="169" t="s">
        <v>3630</v>
      </c>
      <c r="I176" s="146"/>
      <c r="J176" s="170">
        <f>BK176</f>
        <v>0</v>
      </c>
      <c r="L176" s="143"/>
      <c r="M176" s="148"/>
      <c r="N176" s="149"/>
      <c r="O176" s="149"/>
      <c r="P176" s="150">
        <f>SUM(P177:P178)</f>
        <v>0</v>
      </c>
      <c r="Q176" s="149"/>
      <c r="R176" s="150">
        <f>SUM(R177:R178)</f>
        <v>0</v>
      </c>
      <c r="S176" s="149"/>
      <c r="T176" s="151">
        <f>SUM(T177:T178)</f>
        <v>0</v>
      </c>
      <c r="AR176" s="144" t="s">
        <v>215</v>
      </c>
      <c r="AT176" s="152" t="s">
        <v>74</v>
      </c>
      <c r="AU176" s="152" t="s">
        <v>83</v>
      </c>
      <c r="AY176" s="144" t="s">
        <v>203</v>
      </c>
      <c r="BK176" s="153">
        <f>SUM(BK177:BK178)</f>
        <v>0</v>
      </c>
    </row>
    <row r="177" spans="1:65" s="2" customFormat="1" ht="16.5" customHeight="1">
      <c r="A177" s="33"/>
      <c r="B177" s="154"/>
      <c r="C177" s="155" t="s">
        <v>250</v>
      </c>
      <c r="D177" s="155" t="s">
        <v>204</v>
      </c>
      <c r="E177" s="156" t="s">
        <v>3631</v>
      </c>
      <c r="F177" s="157" t="s">
        <v>3632</v>
      </c>
      <c r="G177" s="158" t="s">
        <v>213</v>
      </c>
      <c r="H177" s="159">
        <v>12.2</v>
      </c>
      <c r="I177" s="160"/>
      <c r="J177" s="161">
        <f>ROUND(I177*H177,2)</f>
        <v>0</v>
      </c>
      <c r="K177" s="162"/>
      <c r="L177" s="34"/>
      <c r="M177" s="163" t="s">
        <v>1</v>
      </c>
      <c r="N177" s="164" t="s">
        <v>41</v>
      </c>
      <c r="O177" s="62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324</v>
      </c>
      <c r="AT177" s="167" t="s">
        <v>204</v>
      </c>
      <c r="AU177" s="167" t="s">
        <v>91</v>
      </c>
      <c r="AY177" s="18" t="s">
        <v>203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91</v>
      </c>
      <c r="BK177" s="168">
        <f>ROUND(I177*H177,2)</f>
        <v>0</v>
      </c>
      <c r="BL177" s="18" t="s">
        <v>324</v>
      </c>
      <c r="BM177" s="167" t="s">
        <v>320</v>
      </c>
    </row>
    <row r="178" spans="1:65" s="2" customFormat="1" ht="16.5" customHeight="1">
      <c r="A178" s="33"/>
      <c r="B178" s="154"/>
      <c r="C178" s="155" t="s">
        <v>314</v>
      </c>
      <c r="D178" s="155" t="s">
        <v>204</v>
      </c>
      <c r="E178" s="156" t="s">
        <v>3633</v>
      </c>
      <c r="F178" s="157" t="s">
        <v>3634</v>
      </c>
      <c r="G178" s="158" t="s">
        <v>213</v>
      </c>
      <c r="H178" s="159">
        <v>12</v>
      </c>
      <c r="I178" s="160"/>
      <c r="J178" s="161">
        <f>ROUND(I178*H178,2)</f>
        <v>0</v>
      </c>
      <c r="K178" s="162"/>
      <c r="L178" s="34"/>
      <c r="M178" s="163" t="s">
        <v>1</v>
      </c>
      <c r="N178" s="164" t="s">
        <v>41</v>
      </c>
      <c r="O178" s="62"/>
      <c r="P178" s="165">
        <f>O178*H178</f>
        <v>0</v>
      </c>
      <c r="Q178" s="165">
        <v>0</v>
      </c>
      <c r="R178" s="165">
        <f>Q178*H178</f>
        <v>0</v>
      </c>
      <c r="S178" s="165">
        <v>0</v>
      </c>
      <c r="T178" s="16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324</v>
      </c>
      <c r="AT178" s="167" t="s">
        <v>204</v>
      </c>
      <c r="AU178" s="167" t="s">
        <v>91</v>
      </c>
      <c r="AY178" s="18" t="s">
        <v>203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8" t="s">
        <v>91</v>
      </c>
      <c r="BK178" s="168">
        <f>ROUND(I178*H178,2)</f>
        <v>0</v>
      </c>
      <c r="BL178" s="18" t="s">
        <v>324</v>
      </c>
      <c r="BM178" s="167" t="s">
        <v>324</v>
      </c>
    </row>
    <row r="179" spans="1:65" s="12" customFormat="1" ht="22.9" customHeight="1">
      <c r="B179" s="143"/>
      <c r="D179" s="144" t="s">
        <v>74</v>
      </c>
      <c r="E179" s="169" t="s">
        <v>448</v>
      </c>
      <c r="F179" s="169" t="s">
        <v>3635</v>
      </c>
      <c r="I179" s="146"/>
      <c r="J179" s="170">
        <f>BK179</f>
        <v>0</v>
      </c>
      <c r="L179" s="143"/>
      <c r="M179" s="148"/>
      <c r="N179" s="149"/>
      <c r="O179" s="149"/>
      <c r="P179" s="150">
        <f>P180</f>
        <v>0</v>
      </c>
      <c r="Q179" s="149"/>
      <c r="R179" s="150">
        <f>R180</f>
        <v>0</v>
      </c>
      <c r="S179" s="149"/>
      <c r="T179" s="151">
        <f>T180</f>
        <v>0</v>
      </c>
      <c r="AR179" s="144" t="s">
        <v>215</v>
      </c>
      <c r="AT179" s="152" t="s">
        <v>74</v>
      </c>
      <c r="AU179" s="152" t="s">
        <v>83</v>
      </c>
      <c r="AY179" s="144" t="s">
        <v>203</v>
      </c>
      <c r="BK179" s="153">
        <f>BK180</f>
        <v>0</v>
      </c>
    </row>
    <row r="180" spans="1:65" s="2" customFormat="1" ht="16.5" customHeight="1">
      <c r="A180" s="33"/>
      <c r="B180" s="154"/>
      <c r="C180" s="155" t="s">
        <v>258</v>
      </c>
      <c r="D180" s="155" t="s">
        <v>204</v>
      </c>
      <c r="E180" s="156" t="s">
        <v>3636</v>
      </c>
      <c r="F180" s="157" t="s">
        <v>3637</v>
      </c>
      <c r="G180" s="158" t="s">
        <v>213</v>
      </c>
      <c r="H180" s="159">
        <v>12.2</v>
      </c>
      <c r="I180" s="160"/>
      <c r="J180" s="161">
        <f>ROUND(I180*H180,2)</f>
        <v>0</v>
      </c>
      <c r="K180" s="162"/>
      <c r="L180" s="34"/>
      <c r="M180" s="163" t="s">
        <v>1</v>
      </c>
      <c r="N180" s="164" t="s">
        <v>41</v>
      </c>
      <c r="O180" s="62"/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324</v>
      </c>
      <c r="AT180" s="167" t="s">
        <v>204</v>
      </c>
      <c r="AU180" s="167" t="s">
        <v>91</v>
      </c>
      <c r="AY180" s="18" t="s">
        <v>203</v>
      </c>
      <c r="BE180" s="168">
        <f>IF(N180="základná",J180,0)</f>
        <v>0</v>
      </c>
      <c r="BF180" s="168">
        <f>IF(N180="znížená",J180,0)</f>
        <v>0</v>
      </c>
      <c r="BG180" s="168">
        <f>IF(N180="zákl. prenesená",J180,0)</f>
        <v>0</v>
      </c>
      <c r="BH180" s="168">
        <f>IF(N180="zníž. prenesená",J180,0)</f>
        <v>0</v>
      </c>
      <c r="BI180" s="168">
        <f>IF(N180="nulová",J180,0)</f>
        <v>0</v>
      </c>
      <c r="BJ180" s="18" t="s">
        <v>91</v>
      </c>
      <c r="BK180" s="168">
        <f>ROUND(I180*H180,2)</f>
        <v>0</v>
      </c>
      <c r="BL180" s="18" t="s">
        <v>324</v>
      </c>
      <c r="BM180" s="167" t="s">
        <v>327</v>
      </c>
    </row>
    <row r="181" spans="1:65" s="12" customFormat="1" ht="22.9" customHeight="1">
      <c r="B181" s="143"/>
      <c r="D181" s="144" t="s">
        <v>74</v>
      </c>
      <c r="E181" s="169" t="s">
        <v>482</v>
      </c>
      <c r="F181" s="169" t="s">
        <v>3638</v>
      </c>
      <c r="I181" s="146"/>
      <c r="J181" s="170">
        <f>BK181</f>
        <v>0</v>
      </c>
      <c r="L181" s="143"/>
      <c r="M181" s="148"/>
      <c r="N181" s="149"/>
      <c r="O181" s="149"/>
      <c r="P181" s="150">
        <f>SUM(P182:P183)</f>
        <v>0</v>
      </c>
      <c r="Q181" s="149"/>
      <c r="R181" s="150">
        <f>SUM(R182:R183)</f>
        <v>0</v>
      </c>
      <c r="S181" s="149"/>
      <c r="T181" s="151">
        <f>SUM(T182:T183)</f>
        <v>0</v>
      </c>
      <c r="AR181" s="144" t="s">
        <v>215</v>
      </c>
      <c r="AT181" s="152" t="s">
        <v>74</v>
      </c>
      <c r="AU181" s="152" t="s">
        <v>83</v>
      </c>
      <c r="AY181" s="144" t="s">
        <v>203</v>
      </c>
      <c r="BK181" s="153">
        <f>SUM(BK182:BK183)</f>
        <v>0</v>
      </c>
    </row>
    <row r="182" spans="1:65" s="2" customFormat="1" ht="16.5" customHeight="1">
      <c r="A182" s="33"/>
      <c r="B182" s="154"/>
      <c r="C182" s="155" t="s">
        <v>321</v>
      </c>
      <c r="D182" s="155" t="s">
        <v>204</v>
      </c>
      <c r="E182" s="156" t="s">
        <v>3639</v>
      </c>
      <c r="F182" s="157" t="s">
        <v>3640</v>
      </c>
      <c r="G182" s="158" t="s">
        <v>244</v>
      </c>
      <c r="H182" s="159">
        <v>630</v>
      </c>
      <c r="I182" s="160"/>
      <c r="J182" s="161">
        <f>ROUND(I182*H182,2)</f>
        <v>0</v>
      </c>
      <c r="K182" s="162"/>
      <c r="L182" s="34"/>
      <c r="M182" s="163" t="s">
        <v>1</v>
      </c>
      <c r="N182" s="164" t="s">
        <v>41</v>
      </c>
      <c r="O182" s="62"/>
      <c r="P182" s="165">
        <f>O182*H182</f>
        <v>0</v>
      </c>
      <c r="Q182" s="165">
        <v>0</v>
      </c>
      <c r="R182" s="165">
        <f>Q182*H182</f>
        <v>0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324</v>
      </c>
      <c r="AT182" s="167" t="s">
        <v>204</v>
      </c>
      <c r="AU182" s="167" t="s">
        <v>91</v>
      </c>
      <c r="AY182" s="18" t="s">
        <v>203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91</v>
      </c>
      <c r="BK182" s="168">
        <f>ROUND(I182*H182,2)</f>
        <v>0</v>
      </c>
      <c r="BL182" s="18" t="s">
        <v>324</v>
      </c>
      <c r="BM182" s="167" t="s">
        <v>331</v>
      </c>
    </row>
    <row r="183" spans="1:65" s="2" customFormat="1" ht="16.5" customHeight="1">
      <c r="A183" s="33"/>
      <c r="B183" s="154"/>
      <c r="C183" s="155" t="s">
        <v>262</v>
      </c>
      <c r="D183" s="155" t="s">
        <v>204</v>
      </c>
      <c r="E183" s="156" t="s">
        <v>3641</v>
      </c>
      <c r="F183" s="157" t="s">
        <v>3642</v>
      </c>
      <c r="G183" s="158" t="s">
        <v>244</v>
      </c>
      <c r="H183" s="159">
        <v>450</v>
      </c>
      <c r="I183" s="160"/>
      <c r="J183" s="161">
        <f>ROUND(I183*H183,2)</f>
        <v>0</v>
      </c>
      <c r="K183" s="162"/>
      <c r="L183" s="34"/>
      <c r="M183" s="163" t="s">
        <v>1</v>
      </c>
      <c r="N183" s="164" t="s">
        <v>41</v>
      </c>
      <c r="O183" s="62"/>
      <c r="P183" s="165">
        <f>O183*H183</f>
        <v>0</v>
      </c>
      <c r="Q183" s="165">
        <v>0</v>
      </c>
      <c r="R183" s="165">
        <f>Q183*H183</f>
        <v>0</v>
      </c>
      <c r="S183" s="165">
        <v>0</v>
      </c>
      <c r="T183" s="16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324</v>
      </c>
      <c r="AT183" s="167" t="s">
        <v>204</v>
      </c>
      <c r="AU183" s="167" t="s">
        <v>91</v>
      </c>
      <c r="AY183" s="18" t="s">
        <v>203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8" t="s">
        <v>91</v>
      </c>
      <c r="BK183" s="168">
        <f>ROUND(I183*H183,2)</f>
        <v>0</v>
      </c>
      <c r="BL183" s="18" t="s">
        <v>324</v>
      </c>
      <c r="BM183" s="167" t="s">
        <v>334</v>
      </c>
    </row>
    <row r="184" spans="1:65" s="12" customFormat="1" ht="22.9" customHeight="1">
      <c r="B184" s="143"/>
      <c r="D184" s="144" t="s">
        <v>74</v>
      </c>
      <c r="E184" s="169" t="s">
        <v>487</v>
      </c>
      <c r="F184" s="169" t="s">
        <v>3643</v>
      </c>
      <c r="I184" s="146"/>
      <c r="J184" s="170">
        <f>BK184</f>
        <v>0</v>
      </c>
      <c r="L184" s="143"/>
      <c r="M184" s="148"/>
      <c r="N184" s="149"/>
      <c r="O184" s="149"/>
      <c r="P184" s="150">
        <f>P185</f>
        <v>0</v>
      </c>
      <c r="Q184" s="149"/>
      <c r="R184" s="150">
        <f>R185</f>
        <v>0</v>
      </c>
      <c r="S184" s="149"/>
      <c r="T184" s="151">
        <f>T185</f>
        <v>0</v>
      </c>
      <c r="AR184" s="144" t="s">
        <v>215</v>
      </c>
      <c r="AT184" s="152" t="s">
        <v>74</v>
      </c>
      <c r="AU184" s="152" t="s">
        <v>83</v>
      </c>
      <c r="AY184" s="144" t="s">
        <v>203</v>
      </c>
      <c r="BK184" s="153">
        <f>BK185</f>
        <v>0</v>
      </c>
    </row>
    <row r="185" spans="1:65" s="2" customFormat="1" ht="16.5" customHeight="1">
      <c r="A185" s="33"/>
      <c r="B185" s="154"/>
      <c r="C185" s="155" t="s">
        <v>328</v>
      </c>
      <c r="D185" s="155" t="s">
        <v>204</v>
      </c>
      <c r="E185" s="156" t="s">
        <v>3644</v>
      </c>
      <c r="F185" s="157" t="s">
        <v>3645</v>
      </c>
      <c r="G185" s="158" t="s">
        <v>340</v>
      </c>
      <c r="H185" s="159">
        <v>22</v>
      </c>
      <c r="I185" s="160"/>
      <c r="J185" s="161">
        <f>ROUND(I185*H185,2)</f>
        <v>0</v>
      </c>
      <c r="K185" s="162"/>
      <c r="L185" s="34"/>
      <c r="M185" s="163" t="s">
        <v>1</v>
      </c>
      <c r="N185" s="164" t="s">
        <v>41</v>
      </c>
      <c r="O185" s="62"/>
      <c r="P185" s="165">
        <f>O185*H185</f>
        <v>0</v>
      </c>
      <c r="Q185" s="165">
        <v>0</v>
      </c>
      <c r="R185" s="165">
        <f>Q185*H185</f>
        <v>0</v>
      </c>
      <c r="S185" s="165">
        <v>0</v>
      </c>
      <c r="T185" s="16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324</v>
      </c>
      <c r="AT185" s="167" t="s">
        <v>204</v>
      </c>
      <c r="AU185" s="167" t="s">
        <v>91</v>
      </c>
      <c r="AY185" s="18" t="s">
        <v>203</v>
      </c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18" t="s">
        <v>91</v>
      </c>
      <c r="BK185" s="168">
        <f>ROUND(I185*H185,2)</f>
        <v>0</v>
      </c>
      <c r="BL185" s="18" t="s">
        <v>324</v>
      </c>
      <c r="BM185" s="167" t="s">
        <v>341</v>
      </c>
    </row>
    <row r="186" spans="1:65" s="12" customFormat="1" ht="22.9" customHeight="1">
      <c r="B186" s="143"/>
      <c r="D186" s="144" t="s">
        <v>74</v>
      </c>
      <c r="E186" s="169" t="s">
        <v>3646</v>
      </c>
      <c r="F186" s="169" t="s">
        <v>3647</v>
      </c>
      <c r="I186" s="146"/>
      <c r="J186" s="170">
        <f>BK186</f>
        <v>0</v>
      </c>
      <c r="L186" s="143"/>
      <c r="M186" s="148"/>
      <c r="N186" s="149"/>
      <c r="O186" s="149"/>
      <c r="P186" s="150">
        <f>P187</f>
        <v>0</v>
      </c>
      <c r="Q186" s="149"/>
      <c r="R186" s="150">
        <f>R187</f>
        <v>0</v>
      </c>
      <c r="S186" s="149"/>
      <c r="T186" s="151">
        <f>T187</f>
        <v>0</v>
      </c>
      <c r="AR186" s="144" t="s">
        <v>215</v>
      </c>
      <c r="AT186" s="152" t="s">
        <v>74</v>
      </c>
      <c r="AU186" s="152" t="s">
        <v>83</v>
      </c>
      <c r="AY186" s="144" t="s">
        <v>203</v>
      </c>
      <c r="BK186" s="153">
        <f>BK187</f>
        <v>0</v>
      </c>
    </row>
    <row r="187" spans="1:65" s="2" customFormat="1" ht="24.2" customHeight="1">
      <c r="A187" s="33"/>
      <c r="B187" s="154"/>
      <c r="C187" s="155" t="s">
        <v>265</v>
      </c>
      <c r="D187" s="155" t="s">
        <v>204</v>
      </c>
      <c r="E187" s="156" t="s">
        <v>3648</v>
      </c>
      <c r="F187" s="157" t="s">
        <v>3649</v>
      </c>
      <c r="G187" s="158" t="s">
        <v>244</v>
      </c>
      <c r="H187" s="159">
        <v>1080</v>
      </c>
      <c r="I187" s="160"/>
      <c r="J187" s="161">
        <f>ROUND(I187*H187,2)</f>
        <v>0</v>
      </c>
      <c r="K187" s="162"/>
      <c r="L187" s="34"/>
      <c r="M187" s="163" t="s">
        <v>1</v>
      </c>
      <c r="N187" s="164" t="s">
        <v>41</v>
      </c>
      <c r="O187" s="62"/>
      <c r="P187" s="165">
        <f>O187*H187</f>
        <v>0</v>
      </c>
      <c r="Q187" s="165">
        <v>0</v>
      </c>
      <c r="R187" s="165">
        <f>Q187*H187</f>
        <v>0</v>
      </c>
      <c r="S187" s="165">
        <v>0</v>
      </c>
      <c r="T187" s="16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324</v>
      </c>
      <c r="AT187" s="167" t="s">
        <v>204</v>
      </c>
      <c r="AU187" s="167" t="s">
        <v>91</v>
      </c>
      <c r="AY187" s="18" t="s">
        <v>203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8" t="s">
        <v>91</v>
      </c>
      <c r="BK187" s="168">
        <f>ROUND(I187*H187,2)</f>
        <v>0</v>
      </c>
      <c r="BL187" s="18" t="s">
        <v>324</v>
      </c>
      <c r="BM187" s="167" t="s">
        <v>344</v>
      </c>
    </row>
    <row r="188" spans="1:65" s="12" customFormat="1" ht="22.9" customHeight="1">
      <c r="B188" s="143"/>
      <c r="D188" s="144" t="s">
        <v>74</v>
      </c>
      <c r="E188" s="169" t="s">
        <v>3650</v>
      </c>
      <c r="F188" s="169" t="s">
        <v>3651</v>
      </c>
      <c r="I188" s="146"/>
      <c r="J188" s="170">
        <f>BK188</f>
        <v>0</v>
      </c>
      <c r="L188" s="143"/>
      <c r="M188" s="148"/>
      <c r="N188" s="149"/>
      <c r="O188" s="149"/>
      <c r="P188" s="150">
        <f>P189</f>
        <v>0</v>
      </c>
      <c r="Q188" s="149"/>
      <c r="R188" s="150">
        <f>R189</f>
        <v>0</v>
      </c>
      <c r="S188" s="149"/>
      <c r="T188" s="151">
        <f>T189</f>
        <v>0</v>
      </c>
      <c r="AR188" s="144" t="s">
        <v>215</v>
      </c>
      <c r="AT188" s="152" t="s">
        <v>74</v>
      </c>
      <c r="AU188" s="152" t="s">
        <v>83</v>
      </c>
      <c r="AY188" s="144" t="s">
        <v>203</v>
      </c>
      <c r="BK188" s="153">
        <f>BK189</f>
        <v>0</v>
      </c>
    </row>
    <row r="189" spans="1:65" s="2" customFormat="1" ht="16.5" customHeight="1">
      <c r="A189" s="33"/>
      <c r="B189" s="154"/>
      <c r="C189" s="155" t="s">
        <v>337</v>
      </c>
      <c r="D189" s="155" t="s">
        <v>204</v>
      </c>
      <c r="E189" s="156" t="s">
        <v>3652</v>
      </c>
      <c r="F189" s="157" t="s">
        <v>3653</v>
      </c>
      <c r="G189" s="158" t="s">
        <v>244</v>
      </c>
      <c r="H189" s="159">
        <v>1080</v>
      </c>
      <c r="I189" s="160"/>
      <c r="J189" s="161">
        <f>ROUND(I189*H189,2)</f>
        <v>0</v>
      </c>
      <c r="K189" s="162"/>
      <c r="L189" s="34"/>
      <c r="M189" s="163" t="s">
        <v>1</v>
      </c>
      <c r="N189" s="164" t="s">
        <v>41</v>
      </c>
      <c r="O189" s="62"/>
      <c r="P189" s="165">
        <f>O189*H189</f>
        <v>0</v>
      </c>
      <c r="Q189" s="165">
        <v>0</v>
      </c>
      <c r="R189" s="165">
        <f>Q189*H189</f>
        <v>0</v>
      </c>
      <c r="S189" s="165">
        <v>0</v>
      </c>
      <c r="T189" s="16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324</v>
      </c>
      <c r="AT189" s="167" t="s">
        <v>204</v>
      </c>
      <c r="AU189" s="167" t="s">
        <v>91</v>
      </c>
      <c r="AY189" s="18" t="s">
        <v>203</v>
      </c>
      <c r="BE189" s="168">
        <f>IF(N189="základná",J189,0)</f>
        <v>0</v>
      </c>
      <c r="BF189" s="168">
        <f>IF(N189="znížená",J189,0)</f>
        <v>0</v>
      </c>
      <c r="BG189" s="168">
        <f>IF(N189="zákl. prenesená",J189,0)</f>
        <v>0</v>
      </c>
      <c r="BH189" s="168">
        <f>IF(N189="zníž. prenesená",J189,0)</f>
        <v>0</v>
      </c>
      <c r="BI189" s="168">
        <f>IF(N189="nulová",J189,0)</f>
        <v>0</v>
      </c>
      <c r="BJ189" s="18" t="s">
        <v>91</v>
      </c>
      <c r="BK189" s="168">
        <f>ROUND(I189*H189,2)</f>
        <v>0</v>
      </c>
      <c r="BL189" s="18" t="s">
        <v>324</v>
      </c>
      <c r="BM189" s="167" t="s">
        <v>348</v>
      </c>
    </row>
    <row r="190" spans="1:65" s="12" customFormat="1" ht="22.9" customHeight="1">
      <c r="B190" s="143"/>
      <c r="D190" s="144" t="s">
        <v>74</v>
      </c>
      <c r="E190" s="169" t="s">
        <v>3654</v>
      </c>
      <c r="F190" s="169" t="s">
        <v>3655</v>
      </c>
      <c r="I190" s="146"/>
      <c r="J190" s="170">
        <f>BK190</f>
        <v>0</v>
      </c>
      <c r="L190" s="143"/>
      <c r="M190" s="148"/>
      <c r="N190" s="149"/>
      <c r="O190" s="149"/>
      <c r="P190" s="150">
        <f>SUM(P191:P192)</f>
        <v>0</v>
      </c>
      <c r="Q190" s="149"/>
      <c r="R190" s="150">
        <f>SUM(R191:R192)</f>
        <v>0</v>
      </c>
      <c r="S190" s="149"/>
      <c r="T190" s="151">
        <f>SUM(T191:T192)</f>
        <v>0</v>
      </c>
      <c r="AR190" s="144" t="s">
        <v>215</v>
      </c>
      <c r="AT190" s="152" t="s">
        <v>74</v>
      </c>
      <c r="AU190" s="152" t="s">
        <v>83</v>
      </c>
      <c r="AY190" s="144" t="s">
        <v>203</v>
      </c>
      <c r="BK190" s="153">
        <f>SUM(BK191:BK192)</f>
        <v>0</v>
      </c>
    </row>
    <row r="191" spans="1:65" s="2" customFormat="1" ht="16.5" customHeight="1">
      <c r="A191" s="33"/>
      <c r="B191" s="154"/>
      <c r="C191" s="155" t="s">
        <v>271</v>
      </c>
      <c r="D191" s="155" t="s">
        <v>204</v>
      </c>
      <c r="E191" s="156" t="s">
        <v>3639</v>
      </c>
      <c r="F191" s="157" t="s">
        <v>3640</v>
      </c>
      <c r="G191" s="158" t="s">
        <v>244</v>
      </c>
      <c r="H191" s="159">
        <v>630</v>
      </c>
      <c r="I191" s="160"/>
      <c r="J191" s="161">
        <f>ROUND(I191*H191,2)</f>
        <v>0</v>
      </c>
      <c r="K191" s="162"/>
      <c r="L191" s="34"/>
      <c r="M191" s="163" t="s">
        <v>1</v>
      </c>
      <c r="N191" s="164" t="s">
        <v>41</v>
      </c>
      <c r="O191" s="62"/>
      <c r="P191" s="165">
        <f>O191*H191</f>
        <v>0</v>
      </c>
      <c r="Q191" s="165">
        <v>0</v>
      </c>
      <c r="R191" s="165">
        <f>Q191*H191</f>
        <v>0</v>
      </c>
      <c r="S191" s="165">
        <v>0</v>
      </c>
      <c r="T191" s="16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324</v>
      </c>
      <c r="AT191" s="167" t="s">
        <v>204</v>
      </c>
      <c r="AU191" s="167" t="s">
        <v>91</v>
      </c>
      <c r="AY191" s="18" t="s">
        <v>203</v>
      </c>
      <c r="BE191" s="168">
        <f>IF(N191="základná",J191,0)</f>
        <v>0</v>
      </c>
      <c r="BF191" s="168">
        <f>IF(N191="znížená",J191,0)</f>
        <v>0</v>
      </c>
      <c r="BG191" s="168">
        <f>IF(N191="zákl. prenesená",J191,0)</f>
        <v>0</v>
      </c>
      <c r="BH191" s="168">
        <f>IF(N191="zníž. prenesená",J191,0)</f>
        <v>0</v>
      </c>
      <c r="BI191" s="168">
        <f>IF(N191="nulová",J191,0)</f>
        <v>0</v>
      </c>
      <c r="BJ191" s="18" t="s">
        <v>91</v>
      </c>
      <c r="BK191" s="168">
        <f>ROUND(I191*H191,2)</f>
        <v>0</v>
      </c>
      <c r="BL191" s="18" t="s">
        <v>324</v>
      </c>
      <c r="BM191" s="167" t="s">
        <v>353</v>
      </c>
    </row>
    <row r="192" spans="1:65" s="2" customFormat="1" ht="16.5" customHeight="1">
      <c r="A192" s="33"/>
      <c r="B192" s="154"/>
      <c r="C192" s="155" t="s">
        <v>345</v>
      </c>
      <c r="D192" s="155" t="s">
        <v>204</v>
      </c>
      <c r="E192" s="156" t="s">
        <v>3641</v>
      </c>
      <c r="F192" s="157" t="s">
        <v>3642</v>
      </c>
      <c r="G192" s="158" t="s">
        <v>244</v>
      </c>
      <c r="H192" s="159">
        <v>450</v>
      </c>
      <c r="I192" s="160"/>
      <c r="J192" s="161">
        <f>ROUND(I192*H192,2)</f>
        <v>0</v>
      </c>
      <c r="K192" s="162"/>
      <c r="L192" s="34"/>
      <c r="M192" s="163" t="s">
        <v>1</v>
      </c>
      <c r="N192" s="164" t="s">
        <v>41</v>
      </c>
      <c r="O192" s="62"/>
      <c r="P192" s="165">
        <f>O192*H192</f>
        <v>0</v>
      </c>
      <c r="Q192" s="165">
        <v>0</v>
      </c>
      <c r="R192" s="165">
        <f>Q192*H192</f>
        <v>0</v>
      </c>
      <c r="S192" s="165">
        <v>0</v>
      </c>
      <c r="T192" s="16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324</v>
      </c>
      <c r="AT192" s="167" t="s">
        <v>204</v>
      </c>
      <c r="AU192" s="167" t="s">
        <v>91</v>
      </c>
      <c r="AY192" s="18" t="s">
        <v>203</v>
      </c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18" t="s">
        <v>91</v>
      </c>
      <c r="BK192" s="168">
        <f>ROUND(I192*H192,2)</f>
        <v>0</v>
      </c>
      <c r="BL192" s="18" t="s">
        <v>324</v>
      </c>
      <c r="BM192" s="167" t="s">
        <v>357</v>
      </c>
    </row>
    <row r="193" spans="1:65" s="12" customFormat="1" ht="22.9" customHeight="1">
      <c r="B193" s="143"/>
      <c r="D193" s="144" t="s">
        <v>74</v>
      </c>
      <c r="E193" s="169" t="s">
        <v>3656</v>
      </c>
      <c r="F193" s="169" t="s">
        <v>3657</v>
      </c>
      <c r="I193" s="146"/>
      <c r="J193" s="170">
        <f>BK193</f>
        <v>0</v>
      </c>
      <c r="L193" s="143"/>
      <c r="M193" s="148"/>
      <c r="N193" s="149"/>
      <c r="O193" s="149"/>
      <c r="P193" s="150">
        <f>P194</f>
        <v>0</v>
      </c>
      <c r="Q193" s="149"/>
      <c r="R193" s="150">
        <f>R194</f>
        <v>0</v>
      </c>
      <c r="S193" s="149"/>
      <c r="T193" s="151">
        <f>T194</f>
        <v>0</v>
      </c>
      <c r="AR193" s="144" t="s">
        <v>215</v>
      </c>
      <c r="AT193" s="152" t="s">
        <v>74</v>
      </c>
      <c r="AU193" s="152" t="s">
        <v>83</v>
      </c>
      <c r="AY193" s="144" t="s">
        <v>203</v>
      </c>
      <c r="BK193" s="153">
        <f>BK194</f>
        <v>0</v>
      </c>
    </row>
    <row r="194" spans="1:65" s="2" customFormat="1" ht="16.5" customHeight="1">
      <c r="A194" s="33"/>
      <c r="B194" s="154"/>
      <c r="C194" s="155" t="s">
        <v>276</v>
      </c>
      <c r="D194" s="155" t="s">
        <v>204</v>
      </c>
      <c r="E194" s="156" t="s">
        <v>3658</v>
      </c>
      <c r="F194" s="157" t="s">
        <v>3659</v>
      </c>
      <c r="G194" s="158" t="s">
        <v>213</v>
      </c>
      <c r="H194" s="159">
        <v>15.7</v>
      </c>
      <c r="I194" s="160"/>
      <c r="J194" s="161">
        <f>ROUND(I194*H194,2)</f>
        <v>0</v>
      </c>
      <c r="K194" s="162"/>
      <c r="L194" s="34"/>
      <c r="M194" s="163" t="s">
        <v>1</v>
      </c>
      <c r="N194" s="164" t="s">
        <v>41</v>
      </c>
      <c r="O194" s="62"/>
      <c r="P194" s="165">
        <f>O194*H194</f>
        <v>0</v>
      </c>
      <c r="Q194" s="165">
        <v>0</v>
      </c>
      <c r="R194" s="165">
        <f>Q194*H194</f>
        <v>0</v>
      </c>
      <c r="S194" s="165">
        <v>0</v>
      </c>
      <c r="T194" s="16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7" t="s">
        <v>324</v>
      </c>
      <c r="AT194" s="167" t="s">
        <v>204</v>
      </c>
      <c r="AU194" s="167" t="s">
        <v>91</v>
      </c>
      <c r="AY194" s="18" t="s">
        <v>203</v>
      </c>
      <c r="BE194" s="168">
        <f>IF(N194="základná",J194,0)</f>
        <v>0</v>
      </c>
      <c r="BF194" s="168">
        <f>IF(N194="znížená",J194,0)</f>
        <v>0</v>
      </c>
      <c r="BG194" s="168">
        <f>IF(N194="zákl. prenesená",J194,0)</f>
        <v>0</v>
      </c>
      <c r="BH194" s="168">
        <f>IF(N194="zníž. prenesená",J194,0)</f>
        <v>0</v>
      </c>
      <c r="BI194" s="168">
        <f>IF(N194="nulová",J194,0)</f>
        <v>0</v>
      </c>
      <c r="BJ194" s="18" t="s">
        <v>91</v>
      </c>
      <c r="BK194" s="168">
        <f>ROUND(I194*H194,2)</f>
        <v>0</v>
      </c>
      <c r="BL194" s="18" t="s">
        <v>324</v>
      </c>
      <c r="BM194" s="167" t="s">
        <v>360</v>
      </c>
    </row>
    <row r="195" spans="1:65" s="12" customFormat="1" ht="22.9" customHeight="1">
      <c r="B195" s="143"/>
      <c r="D195" s="144" t="s">
        <v>74</v>
      </c>
      <c r="E195" s="169" t="s">
        <v>3660</v>
      </c>
      <c r="F195" s="169" t="s">
        <v>3661</v>
      </c>
      <c r="I195" s="146"/>
      <c r="J195" s="170">
        <f>BK195</f>
        <v>0</v>
      </c>
      <c r="L195" s="143"/>
      <c r="M195" s="148"/>
      <c r="N195" s="149"/>
      <c r="O195" s="149"/>
      <c r="P195" s="150">
        <f>P196</f>
        <v>0</v>
      </c>
      <c r="Q195" s="149"/>
      <c r="R195" s="150">
        <f>R196</f>
        <v>0</v>
      </c>
      <c r="S195" s="149"/>
      <c r="T195" s="151">
        <f>T196</f>
        <v>0</v>
      </c>
      <c r="AR195" s="144" t="s">
        <v>215</v>
      </c>
      <c r="AT195" s="152" t="s">
        <v>74</v>
      </c>
      <c r="AU195" s="152" t="s">
        <v>83</v>
      </c>
      <c r="AY195" s="144" t="s">
        <v>203</v>
      </c>
      <c r="BK195" s="153">
        <f>BK196</f>
        <v>0</v>
      </c>
    </row>
    <row r="196" spans="1:65" s="2" customFormat="1" ht="33" customHeight="1">
      <c r="A196" s="33"/>
      <c r="B196" s="154"/>
      <c r="C196" s="155" t="s">
        <v>354</v>
      </c>
      <c r="D196" s="155" t="s">
        <v>204</v>
      </c>
      <c r="E196" s="156" t="s">
        <v>3662</v>
      </c>
      <c r="F196" s="157" t="s">
        <v>3663</v>
      </c>
      <c r="G196" s="158" t="s">
        <v>340</v>
      </c>
      <c r="H196" s="159">
        <v>22</v>
      </c>
      <c r="I196" s="160"/>
      <c r="J196" s="161">
        <f>ROUND(I196*H196,2)</f>
        <v>0</v>
      </c>
      <c r="K196" s="162"/>
      <c r="L196" s="34"/>
      <c r="M196" s="163" t="s">
        <v>1</v>
      </c>
      <c r="N196" s="164" t="s">
        <v>41</v>
      </c>
      <c r="O196" s="62"/>
      <c r="P196" s="165">
        <f>O196*H196</f>
        <v>0</v>
      </c>
      <c r="Q196" s="165">
        <v>0</v>
      </c>
      <c r="R196" s="165">
        <f>Q196*H196</f>
        <v>0</v>
      </c>
      <c r="S196" s="165">
        <v>0</v>
      </c>
      <c r="T196" s="16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7" t="s">
        <v>324</v>
      </c>
      <c r="AT196" s="167" t="s">
        <v>204</v>
      </c>
      <c r="AU196" s="167" t="s">
        <v>91</v>
      </c>
      <c r="AY196" s="18" t="s">
        <v>203</v>
      </c>
      <c r="BE196" s="168">
        <f>IF(N196="základná",J196,0)</f>
        <v>0</v>
      </c>
      <c r="BF196" s="168">
        <f>IF(N196="znížená",J196,0)</f>
        <v>0</v>
      </c>
      <c r="BG196" s="168">
        <f>IF(N196="zákl. prenesená",J196,0)</f>
        <v>0</v>
      </c>
      <c r="BH196" s="168">
        <f>IF(N196="zníž. prenesená",J196,0)</f>
        <v>0</v>
      </c>
      <c r="BI196" s="168">
        <f>IF(N196="nulová",J196,0)</f>
        <v>0</v>
      </c>
      <c r="BJ196" s="18" t="s">
        <v>91</v>
      </c>
      <c r="BK196" s="168">
        <f>ROUND(I196*H196,2)</f>
        <v>0</v>
      </c>
      <c r="BL196" s="18" t="s">
        <v>324</v>
      </c>
      <c r="BM196" s="167" t="s">
        <v>3664</v>
      </c>
    </row>
    <row r="197" spans="1:65" s="12" customFormat="1" ht="22.9" customHeight="1">
      <c r="B197" s="143"/>
      <c r="D197" s="144" t="s">
        <v>74</v>
      </c>
      <c r="E197" s="169" t="s">
        <v>3665</v>
      </c>
      <c r="F197" s="169" t="s">
        <v>3666</v>
      </c>
      <c r="I197" s="146"/>
      <c r="J197" s="170">
        <f>BK197</f>
        <v>0</v>
      </c>
      <c r="L197" s="143"/>
      <c r="M197" s="148"/>
      <c r="N197" s="149"/>
      <c r="O197" s="149"/>
      <c r="P197" s="150">
        <f>P198</f>
        <v>0</v>
      </c>
      <c r="Q197" s="149"/>
      <c r="R197" s="150">
        <f>R198</f>
        <v>0</v>
      </c>
      <c r="S197" s="149"/>
      <c r="T197" s="151">
        <f>T198</f>
        <v>0</v>
      </c>
      <c r="AR197" s="144" t="s">
        <v>215</v>
      </c>
      <c r="AT197" s="152" t="s">
        <v>74</v>
      </c>
      <c r="AU197" s="152" t="s">
        <v>83</v>
      </c>
      <c r="AY197" s="144" t="s">
        <v>203</v>
      </c>
      <c r="BK197" s="153">
        <f>BK198</f>
        <v>0</v>
      </c>
    </row>
    <row r="198" spans="1:65" s="2" customFormat="1" ht="16.5" customHeight="1">
      <c r="A198" s="33"/>
      <c r="B198" s="154"/>
      <c r="C198" s="155" t="s">
        <v>280</v>
      </c>
      <c r="D198" s="155" t="s">
        <v>204</v>
      </c>
      <c r="E198" s="156" t="s">
        <v>3667</v>
      </c>
      <c r="F198" s="157" t="s">
        <v>4285</v>
      </c>
      <c r="G198" s="158" t="s">
        <v>207</v>
      </c>
      <c r="H198" s="159">
        <v>40</v>
      </c>
      <c r="I198" s="160"/>
      <c r="J198" s="161">
        <f>ROUND(I198*H198,2)</f>
        <v>0</v>
      </c>
      <c r="K198" s="162"/>
      <c r="L198" s="34"/>
      <c r="M198" s="171" t="s">
        <v>1</v>
      </c>
      <c r="N198" s="172" t="s">
        <v>41</v>
      </c>
      <c r="O198" s="173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324</v>
      </c>
      <c r="AT198" s="167" t="s">
        <v>204</v>
      </c>
      <c r="AU198" s="167" t="s">
        <v>91</v>
      </c>
      <c r="AY198" s="18" t="s">
        <v>203</v>
      </c>
      <c r="BE198" s="168">
        <f>IF(N198="základná",J198,0)</f>
        <v>0</v>
      </c>
      <c r="BF198" s="168">
        <f>IF(N198="znížená",J198,0)</f>
        <v>0</v>
      </c>
      <c r="BG198" s="168">
        <f>IF(N198="zákl. prenesená",J198,0)</f>
        <v>0</v>
      </c>
      <c r="BH198" s="168">
        <f>IF(N198="zníž. prenesená",J198,0)</f>
        <v>0</v>
      </c>
      <c r="BI198" s="168">
        <f>IF(N198="nulová",J198,0)</f>
        <v>0</v>
      </c>
      <c r="BJ198" s="18" t="s">
        <v>91</v>
      </c>
      <c r="BK198" s="168">
        <f>ROUND(I198*H198,2)</f>
        <v>0</v>
      </c>
      <c r="BL198" s="18" t="s">
        <v>324</v>
      </c>
      <c r="BM198" s="167" t="s">
        <v>364</v>
      </c>
    </row>
    <row r="199" spans="1:65" s="2" customFormat="1" ht="6.95" customHeight="1">
      <c r="A199" s="33"/>
      <c r="B199" s="51"/>
      <c r="C199" s="52"/>
      <c r="D199" s="52"/>
      <c r="E199" s="52"/>
      <c r="F199" s="52"/>
      <c r="G199" s="52"/>
      <c r="H199" s="52"/>
      <c r="I199" s="52"/>
      <c r="J199" s="52"/>
      <c r="K199" s="52"/>
      <c r="L199" s="34"/>
      <c r="M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</row>
  </sheetData>
  <autoFilter ref="C138:K198" xr:uid="{00000000-0009-0000-0000-000010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70"/>
  <sheetViews>
    <sheetView showGridLines="0" topLeftCell="A139" workbookViewId="0">
      <selection activeCell="H153" sqref="H1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149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3668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3669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3670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ROUND((SUM(BE129:BE169)),  2)</f>
        <v>0</v>
      </c>
      <c r="G35" s="109"/>
      <c r="H35" s="109"/>
      <c r="I35" s="110">
        <v>0.2</v>
      </c>
      <c r="J35" s="108">
        <f>ROUND(((SUM(BE129:BE169))*I35),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ROUND((SUM(BF129:BF169)),  2)</f>
        <v>0</v>
      </c>
      <c r="G36" s="109"/>
      <c r="H36" s="109"/>
      <c r="I36" s="110">
        <v>0.2</v>
      </c>
      <c r="J36" s="108">
        <f>ROUND(((SUM(BF129:BF169))*I36),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ROUND((SUM(BG129:BG169)),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ROUND((SUM(BH129:BH169)),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ROUND((SUM(BI129:BI169)),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3668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>SO13.1 - SO13.1 Materiál -  rozvody NN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Ing.Alchus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3497</v>
      </c>
      <c r="E99" s="126"/>
      <c r="F99" s="126"/>
      <c r="G99" s="126"/>
      <c r="H99" s="126"/>
      <c r="I99" s="126"/>
      <c r="J99" s="127">
        <f>J130</f>
        <v>0</v>
      </c>
      <c r="L99" s="124"/>
    </row>
    <row r="100" spans="1:47" s="10" customFormat="1" ht="19.899999999999999" customHeight="1">
      <c r="B100" s="128"/>
      <c r="D100" s="129" t="s">
        <v>3671</v>
      </c>
      <c r="E100" s="130"/>
      <c r="F100" s="130"/>
      <c r="G100" s="130"/>
      <c r="H100" s="130"/>
      <c r="I100" s="130"/>
      <c r="J100" s="131">
        <f>J131</f>
        <v>0</v>
      </c>
      <c r="L100" s="128"/>
    </row>
    <row r="101" spans="1:47" s="10" customFormat="1" ht="19.899999999999999" customHeight="1">
      <c r="B101" s="128"/>
      <c r="D101" s="129" t="s">
        <v>3672</v>
      </c>
      <c r="E101" s="130"/>
      <c r="F101" s="130"/>
      <c r="G101" s="130"/>
      <c r="H101" s="130"/>
      <c r="I101" s="130"/>
      <c r="J101" s="131">
        <f>J133</f>
        <v>0</v>
      </c>
      <c r="L101" s="128"/>
    </row>
    <row r="102" spans="1:47" s="10" customFormat="1" ht="19.899999999999999" customHeight="1">
      <c r="B102" s="128"/>
      <c r="D102" s="129" t="s">
        <v>3673</v>
      </c>
      <c r="E102" s="130"/>
      <c r="F102" s="130"/>
      <c r="G102" s="130"/>
      <c r="H102" s="130"/>
      <c r="I102" s="130"/>
      <c r="J102" s="131">
        <f>J136</f>
        <v>0</v>
      </c>
      <c r="L102" s="128"/>
    </row>
    <row r="103" spans="1:47" s="10" customFormat="1" ht="19.899999999999999" customHeight="1">
      <c r="B103" s="128"/>
      <c r="D103" s="129" t="s">
        <v>3674</v>
      </c>
      <c r="E103" s="130"/>
      <c r="F103" s="130"/>
      <c r="G103" s="130"/>
      <c r="H103" s="130"/>
      <c r="I103" s="130"/>
      <c r="J103" s="131">
        <f>J143</f>
        <v>0</v>
      </c>
      <c r="L103" s="128"/>
    </row>
    <row r="104" spans="1:47" s="10" customFormat="1" ht="19.899999999999999" customHeight="1">
      <c r="B104" s="128"/>
      <c r="D104" s="129" t="s">
        <v>3675</v>
      </c>
      <c r="E104" s="130"/>
      <c r="F104" s="130"/>
      <c r="G104" s="130"/>
      <c r="H104" s="130"/>
      <c r="I104" s="130"/>
      <c r="J104" s="131">
        <f>J162</f>
        <v>0</v>
      </c>
      <c r="L104" s="128"/>
    </row>
    <row r="105" spans="1:47" s="10" customFormat="1" ht="19.899999999999999" customHeight="1">
      <c r="B105" s="128"/>
      <c r="D105" s="129" t="s">
        <v>3676</v>
      </c>
      <c r="E105" s="130"/>
      <c r="F105" s="130"/>
      <c r="G105" s="130"/>
      <c r="H105" s="130"/>
      <c r="I105" s="130"/>
      <c r="J105" s="131">
        <f>J164</f>
        <v>0</v>
      </c>
      <c r="L105" s="128"/>
    </row>
    <row r="106" spans="1:47" s="10" customFormat="1" ht="19.899999999999999" customHeight="1">
      <c r="B106" s="128"/>
      <c r="D106" s="129" t="s">
        <v>3677</v>
      </c>
      <c r="E106" s="130"/>
      <c r="F106" s="130"/>
      <c r="G106" s="130"/>
      <c r="H106" s="130"/>
      <c r="I106" s="130"/>
      <c r="J106" s="131">
        <f>J166</f>
        <v>0</v>
      </c>
      <c r="L106" s="128"/>
    </row>
    <row r="107" spans="1:47" s="10" customFormat="1" ht="19.899999999999999" customHeight="1">
      <c r="B107" s="128"/>
      <c r="D107" s="129" t="s">
        <v>3504</v>
      </c>
      <c r="E107" s="130"/>
      <c r="F107" s="130"/>
      <c r="G107" s="130"/>
      <c r="H107" s="130"/>
      <c r="I107" s="130"/>
      <c r="J107" s="131">
        <f>J168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189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8" t="str">
        <f>E7</f>
        <v>OBNOVA NÁMESTIA SNP 31.3.2022</v>
      </c>
      <c r="F117" s="279"/>
      <c r="G117" s="279"/>
      <c r="H117" s="279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166</v>
      </c>
      <c r="L118" s="21"/>
    </row>
    <row r="119" spans="1:31" s="2" customFormat="1" ht="16.5" customHeight="1">
      <c r="A119" s="33"/>
      <c r="B119" s="34"/>
      <c r="C119" s="33"/>
      <c r="D119" s="33"/>
      <c r="E119" s="278" t="s">
        <v>3668</v>
      </c>
      <c r="F119" s="277"/>
      <c r="G119" s="277"/>
      <c r="H119" s="27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521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38" t="str">
        <f>E11</f>
        <v>SO13.1 - SO13.1 Materiál -  rozvody NN</v>
      </c>
      <c r="F121" s="277"/>
      <c r="G121" s="277"/>
      <c r="H121" s="27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F14</f>
        <v>Námestie SNP, Trnava</v>
      </c>
      <c r="G123" s="33"/>
      <c r="H123" s="33"/>
      <c r="I123" s="28" t="s">
        <v>20</v>
      </c>
      <c r="J123" s="59" t="str">
        <f>IF(J14="","",J14)</f>
        <v>31. 3. 2022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15" customHeight="1">
      <c r="A125" s="33"/>
      <c r="B125" s="34"/>
      <c r="C125" s="28" t="s">
        <v>22</v>
      </c>
      <c r="D125" s="33"/>
      <c r="E125" s="33"/>
      <c r="F125" s="26" t="str">
        <f>E17</f>
        <v>MESTO TRNAVA, Hlavná č.1,91771 TRNAVA</v>
      </c>
      <c r="G125" s="33"/>
      <c r="H125" s="33"/>
      <c r="I125" s="28" t="s">
        <v>28</v>
      </c>
      <c r="J125" s="31" t="str">
        <f>E23</f>
        <v>ATELIER DV, s.r.o.Ing.Arch.P.ĎURKO a kol.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Ing.Alchus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2"/>
      <c r="B128" s="133"/>
      <c r="C128" s="134" t="s">
        <v>190</v>
      </c>
      <c r="D128" s="135" t="s">
        <v>60</v>
      </c>
      <c r="E128" s="135" t="s">
        <v>56</v>
      </c>
      <c r="F128" s="135" t="s">
        <v>57</v>
      </c>
      <c r="G128" s="135" t="s">
        <v>191</v>
      </c>
      <c r="H128" s="135" t="s">
        <v>192</v>
      </c>
      <c r="I128" s="135" t="s">
        <v>193</v>
      </c>
      <c r="J128" s="136" t="s">
        <v>171</v>
      </c>
      <c r="K128" s="137" t="s">
        <v>194</v>
      </c>
      <c r="L128" s="138"/>
      <c r="M128" s="66" t="s">
        <v>1</v>
      </c>
      <c r="N128" s="67" t="s">
        <v>39</v>
      </c>
      <c r="O128" s="67" t="s">
        <v>195</v>
      </c>
      <c r="P128" s="67" t="s">
        <v>196</v>
      </c>
      <c r="Q128" s="67" t="s">
        <v>197</v>
      </c>
      <c r="R128" s="67" t="s">
        <v>198</v>
      </c>
      <c r="S128" s="67" t="s">
        <v>199</v>
      </c>
      <c r="T128" s="68" t="s">
        <v>200</v>
      </c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</row>
    <row r="129" spans="1:65" s="2" customFormat="1" ht="22.9" customHeight="1">
      <c r="A129" s="33"/>
      <c r="B129" s="34"/>
      <c r="C129" s="73" t="s">
        <v>172</v>
      </c>
      <c r="D129" s="33"/>
      <c r="E129" s="33"/>
      <c r="F129" s="33"/>
      <c r="G129" s="33"/>
      <c r="H129" s="33"/>
      <c r="I129" s="33"/>
      <c r="J129" s="139">
        <f>BK129</f>
        <v>0</v>
      </c>
      <c r="K129" s="33"/>
      <c r="L129" s="34"/>
      <c r="M129" s="69"/>
      <c r="N129" s="60"/>
      <c r="O129" s="70"/>
      <c r="P129" s="140">
        <f>P130</f>
        <v>0</v>
      </c>
      <c r="Q129" s="70"/>
      <c r="R129" s="140">
        <f>R130</f>
        <v>0</v>
      </c>
      <c r="S129" s="70"/>
      <c r="T129" s="141">
        <f>T130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173</v>
      </c>
      <c r="BK129" s="142">
        <f>BK130</f>
        <v>0</v>
      </c>
    </row>
    <row r="130" spans="1:65" s="12" customFormat="1" ht="25.9" customHeight="1">
      <c r="B130" s="143"/>
      <c r="D130" s="144" t="s">
        <v>74</v>
      </c>
      <c r="E130" s="145" t="s">
        <v>3505</v>
      </c>
      <c r="F130" s="145" t="s">
        <v>3506</v>
      </c>
      <c r="I130" s="146"/>
      <c r="J130" s="147">
        <f>BK130</f>
        <v>0</v>
      </c>
      <c r="L130" s="143"/>
      <c r="M130" s="148"/>
      <c r="N130" s="149"/>
      <c r="O130" s="149"/>
      <c r="P130" s="150">
        <f>P131+P133+P136+P143+P162+P164+P166+P168</f>
        <v>0</v>
      </c>
      <c r="Q130" s="149"/>
      <c r="R130" s="150">
        <f>R131+R133+R136+R143+R162+R164+R166+R168</f>
        <v>0</v>
      </c>
      <c r="S130" s="149"/>
      <c r="T130" s="151">
        <f>T131+T133+T136+T143+T162+T164+T166+T168</f>
        <v>0</v>
      </c>
      <c r="AR130" s="144" t="s">
        <v>215</v>
      </c>
      <c r="AT130" s="152" t="s">
        <v>74</v>
      </c>
      <c r="AU130" s="152" t="s">
        <v>75</v>
      </c>
      <c r="AY130" s="144" t="s">
        <v>203</v>
      </c>
      <c r="BK130" s="153">
        <f>BK131+BK133+BK136+BK143+BK162+BK164+BK166+BK168</f>
        <v>0</v>
      </c>
    </row>
    <row r="131" spans="1:65" s="12" customFormat="1" ht="22.9" customHeight="1">
      <c r="B131" s="143"/>
      <c r="D131" s="144" t="s">
        <v>74</v>
      </c>
      <c r="E131" s="169" t="s">
        <v>201</v>
      </c>
      <c r="F131" s="169" t="s">
        <v>3678</v>
      </c>
      <c r="I131" s="146"/>
      <c r="J131" s="170">
        <f>BK131</f>
        <v>0</v>
      </c>
      <c r="L131" s="143"/>
      <c r="M131" s="148"/>
      <c r="N131" s="149"/>
      <c r="O131" s="149"/>
      <c r="P131" s="150">
        <f>P132</f>
        <v>0</v>
      </c>
      <c r="Q131" s="149"/>
      <c r="R131" s="150">
        <f>R132</f>
        <v>0</v>
      </c>
      <c r="S131" s="149"/>
      <c r="T131" s="151">
        <f>T132</f>
        <v>0</v>
      </c>
      <c r="AR131" s="144" t="s">
        <v>215</v>
      </c>
      <c r="AT131" s="152" t="s">
        <v>74</v>
      </c>
      <c r="AU131" s="152" t="s">
        <v>83</v>
      </c>
      <c r="AY131" s="144" t="s">
        <v>203</v>
      </c>
      <c r="BK131" s="153">
        <f>BK132</f>
        <v>0</v>
      </c>
    </row>
    <row r="132" spans="1:65" s="2" customFormat="1" ht="16.5" customHeight="1">
      <c r="A132" s="33"/>
      <c r="B132" s="154"/>
      <c r="C132" s="212" t="s">
        <v>83</v>
      </c>
      <c r="D132" s="212" t="s">
        <v>836</v>
      </c>
      <c r="E132" s="213" t="s">
        <v>3679</v>
      </c>
      <c r="F132" s="214" t="s">
        <v>3680</v>
      </c>
      <c r="G132" s="215" t="s">
        <v>340</v>
      </c>
      <c r="H132" s="216">
        <v>1</v>
      </c>
      <c r="I132" s="217"/>
      <c r="J132" s="218">
        <f>ROUND(I132*H132,2)</f>
        <v>0</v>
      </c>
      <c r="K132" s="219"/>
      <c r="L132" s="220"/>
      <c r="M132" s="221" t="s">
        <v>1</v>
      </c>
      <c r="N132" s="222" t="s">
        <v>41</v>
      </c>
      <c r="O132" s="62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453</v>
      </c>
      <c r="AT132" s="167" t="s">
        <v>836</v>
      </c>
      <c r="AU132" s="167" t="s">
        <v>91</v>
      </c>
      <c r="AY132" s="18" t="s">
        <v>203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91</v>
      </c>
      <c r="BK132" s="168">
        <f>ROUND(I132*H132,2)</f>
        <v>0</v>
      </c>
      <c r="BL132" s="18" t="s">
        <v>453</v>
      </c>
      <c r="BM132" s="167" t="s">
        <v>91</v>
      </c>
    </row>
    <row r="133" spans="1:65" s="12" customFormat="1" ht="22.9" customHeight="1">
      <c r="B133" s="143"/>
      <c r="D133" s="144" t="s">
        <v>74</v>
      </c>
      <c r="E133" s="169" t="s">
        <v>209</v>
      </c>
      <c r="F133" s="169" t="s">
        <v>3681</v>
      </c>
      <c r="I133" s="146"/>
      <c r="J133" s="170">
        <f>BK133</f>
        <v>0</v>
      </c>
      <c r="L133" s="143"/>
      <c r="M133" s="148"/>
      <c r="N133" s="149"/>
      <c r="O133" s="149"/>
      <c r="P133" s="150">
        <f>SUM(P134:P135)</f>
        <v>0</v>
      </c>
      <c r="Q133" s="149"/>
      <c r="R133" s="150">
        <f>SUM(R134:R135)</f>
        <v>0</v>
      </c>
      <c r="S133" s="149"/>
      <c r="T133" s="151">
        <f>SUM(T134:T135)</f>
        <v>0</v>
      </c>
      <c r="AR133" s="144" t="s">
        <v>215</v>
      </c>
      <c r="AT133" s="152" t="s">
        <v>74</v>
      </c>
      <c r="AU133" s="152" t="s">
        <v>83</v>
      </c>
      <c r="AY133" s="144" t="s">
        <v>203</v>
      </c>
      <c r="BK133" s="153">
        <f>SUM(BK134:BK135)</f>
        <v>0</v>
      </c>
    </row>
    <row r="134" spans="1:65" s="2" customFormat="1" ht="16.5" customHeight="1">
      <c r="A134" s="33"/>
      <c r="B134" s="154"/>
      <c r="C134" s="212" t="s">
        <v>91</v>
      </c>
      <c r="D134" s="212" t="s">
        <v>836</v>
      </c>
      <c r="E134" s="213" t="s">
        <v>3682</v>
      </c>
      <c r="F134" s="214" t="s">
        <v>3683</v>
      </c>
      <c r="G134" s="215" t="s">
        <v>244</v>
      </c>
      <c r="H134" s="216">
        <v>87</v>
      </c>
      <c r="I134" s="217"/>
      <c r="J134" s="218">
        <f>ROUND(I134*H134,2)</f>
        <v>0</v>
      </c>
      <c r="K134" s="219"/>
      <c r="L134" s="220"/>
      <c r="M134" s="221" t="s">
        <v>1</v>
      </c>
      <c r="N134" s="222" t="s">
        <v>41</v>
      </c>
      <c r="O134" s="62"/>
      <c r="P134" s="165">
        <f>O134*H134</f>
        <v>0</v>
      </c>
      <c r="Q134" s="165">
        <v>0</v>
      </c>
      <c r="R134" s="165">
        <f>Q134*H134</f>
        <v>0</v>
      </c>
      <c r="S134" s="165">
        <v>0</v>
      </c>
      <c r="T134" s="16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453</v>
      </c>
      <c r="AT134" s="167" t="s">
        <v>836</v>
      </c>
      <c r="AU134" s="167" t="s">
        <v>91</v>
      </c>
      <c r="AY134" s="18" t="s">
        <v>203</v>
      </c>
      <c r="BE134" s="168">
        <f>IF(N134="základná",J134,0)</f>
        <v>0</v>
      </c>
      <c r="BF134" s="168">
        <f>IF(N134="znížená",J134,0)</f>
        <v>0</v>
      </c>
      <c r="BG134" s="168">
        <f>IF(N134="zákl. prenesená",J134,0)</f>
        <v>0</v>
      </c>
      <c r="BH134" s="168">
        <f>IF(N134="zníž. prenesená",J134,0)</f>
        <v>0</v>
      </c>
      <c r="BI134" s="168">
        <f>IF(N134="nulová",J134,0)</f>
        <v>0</v>
      </c>
      <c r="BJ134" s="18" t="s">
        <v>91</v>
      </c>
      <c r="BK134" s="168">
        <f>ROUND(I134*H134,2)</f>
        <v>0</v>
      </c>
      <c r="BL134" s="18" t="s">
        <v>453</v>
      </c>
      <c r="BM134" s="167" t="s">
        <v>208</v>
      </c>
    </row>
    <row r="135" spans="1:65" s="2" customFormat="1" ht="16.5" customHeight="1">
      <c r="A135" s="33"/>
      <c r="B135" s="154"/>
      <c r="C135" s="212" t="s">
        <v>215</v>
      </c>
      <c r="D135" s="212" t="s">
        <v>836</v>
      </c>
      <c r="E135" s="213" t="s">
        <v>3684</v>
      </c>
      <c r="F135" s="214" t="s">
        <v>3685</v>
      </c>
      <c r="G135" s="215" t="s">
        <v>244</v>
      </c>
      <c r="H135" s="216">
        <v>15</v>
      </c>
      <c r="I135" s="217"/>
      <c r="J135" s="218">
        <f>ROUND(I135*H135,2)</f>
        <v>0</v>
      </c>
      <c r="K135" s="219"/>
      <c r="L135" s="220"/>
      <c r="M135" s="221" t="s">
        <v>1</v>
      </c>
      <c r="N135" s="222" t="s">
        <v>41</v>
      </c>
      <c r="O135" s="62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453</v>
      </c>
      <c r="AT135" s="167" t="s">
        <v>836</v>
      </c>
      <c r="AU135" s="167" t="s">
        <v>91</v>
      </c>
      <c r="AY135" s="18" t="s">
        <v>203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91</v>
      </c>
      <c r="BK135" s="168">
        <f>ROUND(I135*H135,2)</f>
        <v>0</v>
      </c>
      <c r="BL135" s="18" t="s">
        <v>453</v>
      </c>
      <c r="BM135" s="167" t="s">
        <v>227</v>
      </c>
    </row>
    <row r="136" spans="1:65" s="12" customFormat="1" ht="22.9" customHeight="1">
      <c r="B136" s="143"/>
      <c r="D136" s="144" t="s">
        <v>74</v>
      </c>
      <c r="E136" s="169" t="s">
        <v>266</v>
      </c>
      <c r="F136" s="169" t="s">
        <v>3535</v>
      </c>
      <c r="I136" s="146"/>
      <c r="J136" s="170">
        <f>BK136</f>
        <v>0</v>
      </c>
      <c r="L136" s="143"/>
      <c r="M136" s="148"/>
      <c r="N136" s="149"/>
      <c r="O136" s="149"/>
      <c r="P136" s="150">
        <f>SUM(P137:P142)</f>
        <v>0</v>
      </c>
      <c r="Q136" s="149"/>
      <c r="R136" s="150">
        <f>SUM(R137:R142)</f>
        <v>0</v>
      </c>
      <c r="S136" s="149"/>
      <c r="T136" s="151">
        <f>SUM(T137:T142)</f>
        <v>0</v>
      </c>
      <c r="AR136" s="144" t="s">
        <v>215</v>
      </c>
      <c r="AT136" s="152" t="s">
        <v>74</v>
      </c>
      <c r="AU136" s="152" t="s">
        <v>83</v>
      </c>
      <c r="AY136" s="144" t="s">
        <v>203</v>
      </c>
      <c r="BK136" s="153">
        <f>SUM(BK137:BK142)</f>
        <v>0</v>
      </c>
    </row>
    <row r="137" spans="1:65" s="2" customFormat="1" ht="16.5" customHeight="1">
      <c r="A137" s="33"/>
      <c r="B137" s="154"/>
      <c r="C137" s="212" t="s">
        <v>208</v>
      </c>
      <c r="D137" s="212" t="s">
        <v>836</v>
      </c>
      <c r="E137" s="213" t="s">
        <v>3686</v>
      </c>
      <c r="F137" s="214" t="s">
        <v>3687</v>
      </c>
      <c r="G137" s="215" t="s">
        <v>244</v>
      </c>
      <c r="H137" s="216">
        <v>105</v>
      </c>
      <c r="I137" s="217"/>
      <c r="J137" s="218">
        <f t="shared" ref="J137:J142" si="0">ROUND(I137*H137,2)</f>
        <v>0</v>
      </c>
      <c r="K137" s="219"/>
      <c r="L137" s="220"/>
      <c r="M137" s="221" t="s">
        <v>1</v>
      </c>
      <c r="N137" s="222" t="s">
        <v>41</v>
      </c>
      <c r="O137" s="62"/>
      <c r="P137" s="165">
        <f t="shared" ref="P137:P142" si="1">O137*H137</f>
        <v>0</v>
      </c>
      <c r="Q137" s="165">
        <v>0</v>
      </c>
      <c r="R137" s="165">
        <f t="shared" ref="R137:R142" si="2">Q137*H137</f>
        <v>0</v>
      </c>
      <c r="S137" s="165">
        <v>0</v>
      </c>
      <c r="T137" s="166">
        <f t="shared" ref="T137:T142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453</v>
      </c>
      <c r="AT137" s="167" t="s">
        <v>836</v>
      </c>
      <c r="AU137" s="167" t="s">
        <v>91</v>
      </c>
      <c r="AY137" s="18" t="s">
        <v>203</v>
      </c>
      <c r="BE137" s="168">
        <f t="shared" ref="BE137:BE142" si="4">IF(N137="základná",J137,0)</f>
        <v>0</v>
      </c>
      <c r="BF137" s="168">
        <f t="shared" ref="BF137:BF142" si="5">IF(N137="znížená",J137,0)</f>
        <v>0</v>
      </c>
      <c r="BG137" s="168">
        <f t="shared" ref="BG137:BG142" si="6">IF(N137="zákl. prenesená",J137,0)</f>
        <v>0</v>
      </c>
      <c r="BH137" s="168">
        <f t="shared" ref="BH137:BH142" si="7">IF(N137="zníž. prenesená",J137,0)</f>
        <v>0</v>
      </c>
      <c r="BI137" s="168">
        <f t="shared" ref="BI137:BI142" si="8">IF(N137="nulová",J137,0)</f>
        <v>0</v>
      </c>
      <c r="BJ137" s="18" t="s">
        <v>91</v>
      </c>
      <c r="BK137" s="168">
        <f t="shared" ref="BK137:BK142" si="9">ROUND(I137*H137,2)</f>
        <v>0</v>
      </c>
      <c r="BL137" s="18" t="s">
        <v>453</v>
      </c>
      <c r="BM137" s="167" t="s">
        <v>234</v>
      </c>
    </row>
    <row r="138" spans="1:65" s="2" customFormat="1" ht="16.5" customHeight="1">
      <c r="A138" s="33"/>
      <c r="B138" s="154"/>
      <c r="C138" s="212" t="s">
        <v>223</v>
      </c>
      <c r="D138" s="212" t="s">
        <v>836</v>
      </c>
      <c r="E138" s="213" t="s">
        <v>3688</v>
      </c>
      <c r="F138" s="214" t="s">
        <v>3689</v>
      </c>
      <c r="G138" s="215" t="s">
        <v>244</v>
      </c>
      <c r="H138" s="216">
        <v>54</v>
      </c>
      <c r="I138" s="217"/>
      <c r="J138" s="218">
        <f t="shared" si="0"/>
        <v>0</v>
      </c>
      <c r="K138" s="219"/>
      <c r="L138" s="220"/>
      <c r="M138" s="221" t="s">
        <v>1</v>
      </c>
      <c r="N138" s="222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453</v>
      </c>
      <c r="AT138" s="167" t="s">
        <v>836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453</v>
      </c>
      <c r="BM138" s="167" t="s">
        <v>214</v>
      </c>
    </row>
    <row r="139" spans="1:65" s="2" customFormat="1" ht="16.5" customHeight="1">
      <c r="A139" s="33"/>
      <c r="B139" s="154"/>
      <c r="C139" s="212" t="s">
        <v>227</v>
      </c>
      <c r="D139" s="212" t="s">
        <v>836</v>
      </c>
      <c r="E139" s="213" t="s">
        <v>3690</v>
      </c>
      <c r="F139" s="214" t="s">
        <v>3691</v>
      </c>
      <c r="G139" s="215" t="s">
        <v>244</v>
      </c>
      <c r="H139" s="216">
        <v>205</v>
      </c>
      <c r="I139" s="217"/>
      <c r="J139" s="218">
        <f t="shared" si="0"/>
        <v>0</v>
      </c>
      <c r="K139" s="219"/>
      <c r="L139" s="220"/>
      <c r="M139" s="221" t="s">
        <v>1</v>
      </c>
      <c r="N139" s="222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453</v>
      </c>
      <c r="AT139" s="167" t="s">
        <v>836</v>
      </c>
      <c r="AU139" s="167" t="s">
        <v>91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453</v>
      </c>
      <c r="BM139" s="167" t="s">
        <v>218</v>
      </c>
    </row>
    <row r="140" spans="1:65" s="2" customFormat="1" ht="16.5" customHeight="1">
      <c r="A140" s="33"/>
      <c r="B140" s="154"/>
      <c r="C140" s="212" t="s">
        <v>231</v>
      </c>
      <c r="D140" s="212" t="s">
        <v>836</v>
      </c>
      <c r="E140" s="213" t="s">
        <v>3692</v>
      </c>
      <c r="F140" s="214" t="s">
        <v>3693</v>
      </c>
      <c r="G140" s="215" t="s">
        <v>244</v>
      </c>
      <c r="H140" s="216">
        <v>83</v>
      </c>
      <c r="I140" s="217"/>
      <c r="J140" s="218">
        <f t="shared" si="0"/>
        <v>0</v>
      </c>
      <c r="K140" s="219"/>
      <c r="L140" s="220"/>
      <c r="M140" s="221" t="s">
        <v>1</v>
      </c>
      <c r="N140" s="222" t="s">
        <v>41</v>
      </c>
      <c r="O140" s="62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453</v>
      </c>
      <c r="AT140" s="167" t="s">
        <v>836</v>
      </c>
      <c r="AU140" s="167" t="s">
        <v>91</v>
      </c>
      <c r="AY140" s="18" t="s">
        <v>203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91</v>
      </c>
      <c r="BK140" s="168">
        <f t="shared" si="9"/>
        <v>0</v>
      </c>
      <c r="BL140" s="18" t="s">
        <v>453</v>
      </c>
      <c r="BM140" s="167" t="s">
        <v>222</v>
      </c>
    </row>
    <row r="141" spans="1:65" s="2" customFormat="1" ht="16.5" customHeight="1">
      <c r="A141" s="33"/>
      <c r="B141" s="154"/>
      <c r="C141" s="212" t="s">
        <v>234</v>
      </c>
      <c r="D141" s="212" t="s">
        <v>836</v>
      </c>
      <c r="E141" s="213" t="s">
        <v>3694</v>
      </c>
      <c r="F141" s="214" t="s">
        <v>3695</v>
      </c>
      <c r="G141" s="215" t="s">
        <v>244</v>
      </c>
      <c r="H141" s="216">
        <v>680</v>
      </c>
      <c r="I141" s="217"/>
      <c r="J141" s="218">
        <f t="shared" si="0"/>
        <v>0</v>
      </c>
      <c r="K141" s="219"/>
      <c r="L141" s="220"/>
      <c r="M141" s="221" t="s">
        <v>1</v>
      </c>
      <c r="N141" s="222" t="s">
        <v>41</v>
      </c>
      <c r="O141" s="62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453</v>
      </c>
      <c r="AT141" s="167" t="s">
        <v>836</v>
      </c>
      <c r="AU141" s="167" t="s">
        <v>91</v>
      </c>
      <c r="AY141" s="18" t="s">
        <v>203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91</v>
      </c>
      <c r="BK141" s="168">
        <f t="shared" si="9"/>
        <v>0</v>
      </c>
      <c r="BL141" s="18" t="s">
        <v>453</v>
      </c>
      <c r="BM141" s="167" t="s">
        <v>226</v>
      </c>
    </row>
    <row r="142" spans="1:65" s="2" customFormat="1" ht="16.5" customHeight="1">
      <c r="A142" s="33"/>
      <c r="B142" s="154"/>
      <c r="C142" s="212" t="s">
        <v>238</v>
      </c>
      <c r="D142" s="212" t="s">
        <v>836</v>
      </c>
      <c r="E142" s="213" t="s">
        <v>3696</v>
      </c>
      <c r="F142" s="214" t="s">
        <v>3697</v>
      </c>
      <c r="G142" s="215" t="s">
        <v>244</v>
      </c>
      <c r="H142" s="216">
        <v>255</v>
      </c>
      <c r="I142" s="217"/>
      <c r="J142" s="218">
        <f t="shared" si="0"/>
        <v>0</v>
      </c>
      <c r="K142" s="219"/>
      <c r="L142" s="220"/>
      <c r="M142" s="221" t="s">
        <v>1</v>
      </c>
      <c r="N142" s="222" t="s">
        <v>41</v>
      </c>
      <c r="O142" s="62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453</v>
      </c>
      <c r="AT142" s="167" t="s">
        <v>836</v>
      </c>
      <c r="AU142" s="167" t="s">
        <v>91</v>
      </c>
      <c r="AY142" s="18" t="s">
        <v>203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91</v>
      </c>
      <c r="BK142" s="168">
        <f t="shared" si="9"/>
        <v>0</v>
      </c>
      <c r="BL142" s="18" t="s">
        <v>453</v>
      </c>
      <c r="BM142" s="167" t="s">
        <v>230</v>
      </c>
    </row>
    <row r="143" spans="1:65" s="12" customFormat="1" ht="22.9" customHeight="1">
      <c r="B143" s="143"/>
      <c r="D143" s="144" t="s">
        <v>74</v>
      </c>
      <c r="E143" s="169" t="s">
        <v>272</v>
      </c>
      <c r="F143" s="169" t="s">
        <v>3544</v>
      </c>
      <c r="I143" s="146"/>
      <c r="J143" s="170">
        <f>BK143</f>
        <v>0</v>
      </c>
      <c r="L143" s="143"/>
      <c r="M143" s="148"/>
      <c r="N143" s="149"/>
      <c r="O143" s="149"/>
      <c r="P143" s="150">
        <f>SUM(P144:P161)</f>
        <v>0</v>
      </c>
      <c r="Q143" s="149"/>
      <c r="R143" s="150">
        <f>SUM(R144:R161)</f>
        <v>0</v>
      </c>
      <c r="S143" s="149"/>
      <c r="T143" s="151">
        <f>SUM(T144:T161)</f>
        <v>0</v>
      </c>
      <c r="AR143" s="144" t="s">
        <v>215</v>
      </c>
      <c r="AT143" s="152" t="s">
        <v>74</v>
      </c>
      <c r="AU143" s="152" t="s">
        <v>83</v>
      </c>
      <c r="AY143" s="144" t="s">
        <v>203</v>
      </c>
      <c r="BK143" s="153">
        <f>SUM(BK144:BK161)</f>
        <v>0</v>
      </c>
    </row>
    <row r="144" spans="1:65" s="2" customFormat="1" ht="16.5" customHeight="1">
      <c r="A144" s="33"/>
      <c r="B144" s="154"/>
      <c r="C144" s="212" t="s">
        <v>214</v>
      </c>
      <c r="D144" s="212" t="s">
        <v>836</v>
      </c>
      <c r="E144" s="213" t="s">
        <v>3698</v>
      </c>
      <c r="F144" s="214" t="s">
        <v>3699</v>
      </c>
      <c r="G144" s="215" t="s">
        <v>244</v>
      </c>
      <c r="H144" s="216">
        <v>67</v>
      </c>
      <c r="I144" s="217"/>
      <c r="J144" s="218">
        <f t="shared" ref="J144:J161" si="10">ROUND(I144*H144,2)</f>
        <v>0</v>
      </c>
      <c r="K144" s="219"/>
      <c r="L144" s="220"/>
      <c r="M144" s="221" t="s">
        <v>1</v>
      </c>
      <c r="N144" s="222" t="s">
        <v>41</v>
      </c>
      <c r="O144" s="62"/>
      <c r="P144" s="165">
        <f t="shared" ref="P144:P161" si="11">O144*H144</f>
        <v>0</v>
      </c>
      <c r="Q144" s="165">
        <v>0</v>
      </c>
      <c r="R144" s="165">
        <f t="shared" ref="R144:R161" si="12">Q144*H144</f>
        <v>0</v>
      </c>
      <c r="S144" s="165">
        <v>0</v>
      </c>
      <c r="T144" s="166">
        <f t="shared" ref="T144:T161" si="1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453</v>
      </c>
      <c r="AT144" s="167" t="s">
        <v>836</v>
      </c>
      <c r="AU144" s="167" t="s">
        <v>91</v>
      </c>
      <c r="AY144" s="18" t="s">
        <v>203</v>
      </c>
      <c r="BE144" s="168">
        <f t="shared" ref="BE144:BE161" si="14">IF(N144="základná",J144,0)</f>
        <v>0</v>
      </c>
      <c r="BF144" s="168">
        <f t="shared" ref="BF144:BF161" si="15">IF(N144="znížená",J144,0)</f>
        <v>0</v>
      </c>
      <c r="BG144" s="168">
        <f t="shared" ref="BG144:BG161" si="16">IF(N144="zákl. prenesená",J144,0)</f>
        <v>0</v>
      </c>
      <c r="BH144" s="168">
        <f t="shared" ref="BH144:BH161" si="17">IF(N144="zníž. prenesená",J144,0)</f>
        <v>0</v>
      </c>
      <c r="BI144" s="168">
        <f t="shared" ref="BI144:BI161" si="18">IF(N144="nulová",J144,0)</f>
        <v>0</v>
      </c>
      <c r="BJ144" s="18" t="s">
        <v>91</v>
      </c>
      <c r="BK144" s="168">
        <f t="shared" ref="BK144:BK161" si="19">ROUND(I144*H144,2)</f>
        <v>0</v>
      </c>
      <c r="BL144" s="18" t="s">
        <v>453</v>
      </c>
      <c r="BM144" s="167" t="s">
        <v>7</v>
      </c>
    </row>
    <row r="145" spans="1:65" s="2" customFormat="1" ht="16.5" customHeight="1">
      <c r="A145" s="33"/>
      <c r="B145" s="154"/>
      <c r="C145" s="212" t="s">
        <v>246</v>
      </c>
      <c r="D145" s="212" t="s">
        <v>836</v>
      </c>
      <c r="E145" s="213" t="s">
        <v>3553</v>
      </c>
      <c r="F145" s="214" t="s">
        <v>3554</v>
      </c>
      <c r="G145" s="215" t="s">
        <v>244</v>
      </c>
      <c r="H145" s="216">
        <v>16</v>
      </c>
      <c r="I145" s="217"/>
      <c r="J145" s="218">
        <f t="shared" si="10"/>
        <v>0</v>
      </c>
      <c r="K145" s="219"/>
      <c r="L145" s="220"/>
      <c r="M145" s="221" t="s">
        <v>1</v>
      </c>
      <c r="N145" s="222" t="s">
        <v>41</v>
      </c>
      <c r="O145" s="62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453</v>
      </c>
      <c r="AT145" s="167" t="s">
        <v>836</v>
      </c>
      <c r="AU145" s="167" t="s">
        <v>91</v>
      </c>
      <c r="AY145" s="18" t="s">
        <v>203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91</v>
      </c>
      <c r="BK145" s="168">
        <f t="shared" si="19"/>
        <v>0</v>
      </c>
      <c r="BL145" s="18" t="s">
        <v>453</v>
      </c>
      <c r="BM145" s="167" t="s">
        <v>237</v>
      </c>
    </row>
    <row r="146" spans="1:65" s="2" customFormat="1" ht="16.5" customHeight="1">
      <c r="A146" s="33"/>
      <c r="B146" s="154"/>
      <c r="C146" s="212" t="s">
        <v>218</v>
      </c>
      <c r="D146" s="212" t="s">
        <v>836</v>
      </c>
      <c r="E146" s="213" t="s">
        <v>3700</v>
      </c>
      <c r="F146" s="214" t="s">
        <v>3701</v>
      </c>
      <c r="G146" s="215" t="s">
        <v>244</v>
      </c>
      <c r="H146" s="216">
        <v>125</v>
      </c>
      <c r="I146" s="217"/>
      <c r="J146" s="218">
        <f t="shared" si="10"/>
        <v>0</v>
      </c>
      <c r="K146" s="219"/>
      <c r="L146" s="220"/>
      <c r="M146" s="221" t="s">
        <v>1</v>
      </c>
      <c r="N146" s="222" t="s">
        <v>41</v>
      </c>
      <c r="O146" s="62"/>
      <c r="P146" s="165">
        <f t="shared" si="11"/>
        <v>0</v>
      </c>
      <c r="Q146" s="165">
        <v>0</v>
      </c>
      <c r="R146" s="165">
        <f t="shared" si="12"/>
        <v>0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453</v>
      </c>
      <c r="AT146" s="167" t="s">
        <v>836</v>
      </c>
      <c r="AU146" s="167" t="s">
        <v>91</v>
      </c>
      <c r="AY146" s="18" t="s">
        <v>203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91</v>
      </c>
      <c r="BK146" s="168">
        <f t="shared" si="19"/>
        <v>0</v>
      </c>
      <c r="BL146" s="18" t="s">
        <v>453</v>
      </c>
      <c r="BM146" s="167" t="s">
        <v>241</v>
      </c>
    </row>
    <row r="147" spans="1:65" s="2" customFormat="1" ht="16.5" customHeight="1">
      <c r="A147" s="33"/>
      <c r="B147" s="154"/>
      <c r="C147" s="212" t="s">
        <v>253</v>
      </c>
      <c r="D147" s="212" t="s">
        <v>836</v>
      </c>
      <c r="E147" s="213" t="s">
        <v>3702</v>
      </c>
      <c r="F147" s="214" t="s">
        <v>3703</v>
      </c>
      <c r="G147" s="215" t="s">
        <v>244</v>
      </c>
      <c r="H147" s="216">
        <v>120</v>
      </c>
      <c r="I147" s="217"/>
      <c r="J147" s="218">
        <f t="shared" si="10"/>
        <v>0</v>
      </c>
      <c r="K147" s="219"/>
      <c r="L147" s="220"/>
      <c r="M147" s="221" t="s">
        <v>1</v>
      </c>
      <c r="N147" s="222" t="s">
        <v>41</v>
      </c>
      <c r="O147" s="62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453</v>
      </c>
      <c r="AT147" s="167" t="s">
        <v>836</v>
      </c>
      <c r="AU147" s="167" t="s">
        <v>91</v>
      </c>
      <c r="AY147" s="18" t="s">
        <v>203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91</v>
      </c>
      <c r="BK147" s="168">
        <f t="shared" si="19"/>
        <v>0</v>
      </c>
      <c r="BL147" s="18" t="s">
        <v>453</v>
      </c>
      <c r="BM147" s="167" t="s">
        <v>245</v>
      </c>
    </row>
    <row r="148" spans="1:65" s="2" customFormat="1" ht="16.5" customHeight="1">
      <c r="A148" s="33"/>
      <c r="B148" s="154"/>
      <c r="C148" s="212" t="s">
        <v>222</v>
      </c>
      <c r="D148" s="212" t="s">
        <v>836</v>
      </c>
      <c r="E148" s="213" t="s">
        <v>3704</v>
      </c>
      <c r="F148" s="214" t="s">
        <v>3705</v>
      </c>
      <c r="G148" s="215" t="s">
        <v>244</v>
      </c>
      <c r="H148" s="216">
        <v>100</v>
      </c>
      <c r="I148" s="217"/>
      <c r="J148" s="218">
        <f t="shared" si="10"/>
        <v>0</v>
      </c>
      <c r="K148" s="219"/>
      <c r="L148" s="220"/>
      <c r="M148" s="221" t="s">
        <v>1</v>
      </c>
      <c r="N148" s="222" t="s">
        <v>41</v>
      </c>
      <c r="O148" s="62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453</v>
      </c>
      <c r="AT148" s="167" t="s">
        <v>836</v>
      </c>
      <c r="AU148" s="167" t="s">
        <v>91</v>
      </c>
      <c r="AY148" s="18" t="s">
        <v>203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91</v>
      </c>
      <c r="BK148" s="168">
        <f t="shared" si="19"/>
        <v>0</v>
      </c>
      <c r="BL148" s="18" t="s">
        <v>453</v>
      </c>
      <c r="BM148" s="167" t="s">
        <v>250</v>
      </c>
    </row>
    <row r="149" spans="1:65" s="2" customFormat="1" ht="16.5" customHeight="1">
      <c r="A149" s="33"/>
      <c r="B149" s="154"/>
      <c r="C149" s="212" t="s">
        <v>259</v>
      </c>
      <c r="D149" s="212" t="s">
        <v>836</v>
      </c>
      <c r="E149" s="213" t="s">
        <v>3706</v>
      </c>
      <c r="F149" s="214" t="s">
        <v>3707</v>
      </c>
      <c r="G149" s="215" t="s">
        <v>340</v>
      </c>
      <c r="H149" s="216">
        <v>60</v>
      </c>
      <c r="I149" s="217"/>
      <c r="J149" s="218">
        <f t="shared" si="10"/>
        <v>0</v>
      </c>
      <c r="K149" s="219"/>
      <c r="L149" s="220"/>
      <c r="M149" s="221" t="s">
        <v>1</v>
      </c>
      <c r="N149" s="222" t="s">
        <v>41</v>
      </c>
      <c r="O149" s="62"/>
      <c r="P149" s="165">
        <f t="shared" si="11"/>
        <v>0</v>
      </c>
      <c r="Q149" s="165">
        <v>0</v>
      </c>
      <c r="R149" s="165">
        <f t="shared" si="12"/>
        <v>0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453</v>
      </c>
      <c r="AT149" s="167" t="s">
        <v>836</v>
      </c>
      <c r="AU149" s="167" t="s">
        <v>91</v>
      </c>
      <c r="AY149" s="18" t="s">
        <v>203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91</v>
      </c>
      <c r="BK149" s="168">
        <f t="shared" si="19"/>
        <v>0</v>
      </c>
      <c r="BL149" s="18" t="s">
        <v>453</v>
      </c>
      <c r="BM149" s="167" t="s">
        <v>258</v>
      </c>
    </row>
    <row r="150" spans="1:65" s="2" customFormat="1" ht="16.5" customHeight="1">
      <c r="A150" s="33"/>
      <c r="B150" s="154"/>
      <c r="C150" s="212" t="s">
        <v>226</v>
      </c>
      <c r="D150" s="212" t="s">
        <v>836</v>
      </c>
      <c r="E150" s="213" t="s">
        <v>3708</v>
      </c>
      <c r="F150" s="214" t="s">
        <v>3709</v>
      </c>
      <c r="G150" s="215" t="s">
        <v>340</v>
      </c>
      <c r="H150" s="216">
        <v>42</v>
      </c>
      <c r="I150" s="217"/>
      <c r="J150" s="218">
        <f t="shared" si="10"/>
        <v>0</v>
      </c>
      <c r="K150" s="219"/>
      <c r="L150" s="220"/>
      <c r="M150" s="221" t="s">
        <v>1</v>
      </c>
      <c r="N150" s="222" t="s">
        <v>41</v>
      </c>
      <c r="O150" s="62"/>
      <c r="P150" s="165">
        <f t="shared" si="11"/>
        <v>0</v>
      </c>
      <c r="Q150" s="165">
        <v>0</v>
      </c>
      <c r="R150" s="165">
        <f t="shared" si="12"/>
        <v>0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453</v>
      </c>
      <c r="AT150" s="167" t="s">
        <v>836</v>
      </c>
      <c r="AU150" s="167" t="s">
        <v>91</v>
      </c>
      <c r="AY150" s="18" t="s">
        <v>203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91</v>
      </c>
      <c r="BK150" s="168">
        <f t="shared" si="19"/>
        <v>0</v>
      </c>
      <c r="BL150" s="18" t="s">
        <v>453</v>
      </c>
      <c r="BM150" s="167" t="s">
        <v>262</v>
      </c>
    </row>
    <row r="151" spans="1:65" s="2" customFormat="1" ht="16.5" customHeight="1">
      <c r="A151" s="33"/>
      <c r="B151" s="154"/>
      <c r="C151" s="212" t="s">
        <v>268</v>
      </c>
      <c r="D151" s="212" t="s">
        <v>836</v>
      </c>
      <c r="E151" s="213" t="s">
        <v>3710</v>
      </c>
      <c r="F151" s="214" t="s">
        <v>3711</v>
      </c>
      <c r="G151" s="215" t="s">
        <v>340</v>
      </c>
      <c r="H151" s="216">
        <v>68</v>
      </c>
      <c r="I151" s="217"/>
      <c r="J151" s="218">
        <f t="shared" si="10"/>
        <v>0</v>
      </c>
      <c r="K151" s="219"/>
      <c r="L151" s="220"/>
      <c r="M151" s="221" t="s">
        <v>1</v>
      </c>
      <c r="N151" s="222" t="s">
        <v>41</v>
      </c>
      <c r="O151" s="62"/>
      <c r="P151" s="165">
        <f t="shared" si="11"/>
        <v>0</v>
      </c>
      <c r="Q151" s="165">
        <v>0</v>
      </c>
      <c r="R151" s="165">
        <f t="shared" si="12"/>
        <v>0</v>
      </c>
      <c r="S151" s="165">
        <v>0</v>
      </c>
      <c r="T151" s="16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453</v>
      </c>
      <c r="AT151" s="167" t="s">
        <v>836</v>
      </c>
      <c r="AU151" s="167" t="s">
        <v>91</v>
      </c>
      <c r="AY151" s="18" t="s">
        <v>203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8" t="s">
        <v>91</v>
      </c>
      <c r="BK151" s="168">
        <f t="shared" si="19"/>
        <v>0</v>
      </c>
      <c r="BL151" s="18" t="s">
        <v>453</v>
      </c>
      <c r="BM151" s="167" t="s">
        <v>265</v>
      </c>
    </row>
    <row r="152" spans="1:65" s="2" customFormat="1" ht="16.5" customHeight="1">
      <c r="A152" s="33"/>
      <c r="B152" s="154"/>
      <c r="C152" s="212" t="s">
        <v>230</v>
      </c>
      <c r="D152" s="212" t="s">
        <v>836</v>
      </c>
      <c r="E152" s="213" t="s">
        <v>3712</v>
      </c>
      <c r="F152" s="214" t="s">
        <v>3713</v>
      </c>
      <c r="G152" s="215" t="s">
        <v>340</v>
      </c>
      <c r="H152" s="216">
        <v>14</v>
      </c>
      <c r="I152" s="217"/>
      <c r="J152" s="218">
        <f t="shared" si="10"/>
        <v>0</v>
      </c>
      <c r="K152" s="219"/>
      <c r="L152" s="220"/>
      <c r="M152" s="221" t="s">
        <v>1</v>
      </c>
      <c r="N152" s="222" t="s">
        <v>41</v>
      </c>
      <c r="O152" s="62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453</v>
      </c>
      <c r="AT152" s="167" t="s">
        <v>836</v>
      </c>
      <c r="AU152" s="167" t="s">
        <v>91</v>
      </c>
      <c r="AY152" s="18" t="s">
        <v>203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91</v>
      </c>
      <c r="BK152" s="168">
        <f t="shared" si="19"/>
        <v>0</v>
      </c>
      <c r="BL152" s="18" t="s">
        <v>453</v>
      </c>
      <c r="BM152" s="167" t="s">
        <v>271</v>
      </c>
    </row>
    <row r="153" spans="1:65" s="2" customFormat="1" ht="16.5" customHeight="1">
      <c r="A153" s="33"/>
      <c r="B153" s="154"/>
      <c r="C153" s="212" t="s">
        <v>277</v>
      </c>
      <c r="D153" s="212" t="s">
        <v>836</v>
      </c>
      <c r="E153" s="213" t="s">
        <v>3714</v>
      </c>
      <c r="F153" s="214" t="s">
        <v>3715</v>
      </c>
      <c r="G153" s="215" t="s">
        <v>340</v>
      </c>
      <c r="H153" s="216">
        <v>1</v>
      </c>
      <c r="I153" s="217"/>
      <c r="J153" s="218">
        <f t="shared" si="10"/>
        <v>0</v>
      </c>
      <c r="K153" s="219"/>
      <c r="L153" s="220"/>
      <c r="M153" s="221" t="s">
        <v>1</v>
      </c>
      <c r="N153" s="222" t="s">
        <v>41</v>
      </c>
      <c r="O153" s="62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453</v>
      </c>
      <c r="AT153" s="167" t="s">
        <v>836</v>
      </c>
      <c r="AU153" s="167" t="s">
        <v>91</v>
      </c>
      <c r="AY153" s="18" t="s">
        <v>203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91</v>
      </c>
      <c r="BK153" s="168">
        <f t="shared" si="19"/>
        <v>0</v>
      </c>
      <c r="BL153" s="18" t="s">
        <v>453</v>
      </c>
      <c r="BM153" s="167" t="s">
        <v>276</v>
      </c>
    </row>
    <row r="154" spans="1:65" s="2" customFormat="1" ht="66.75" customHeight="1">
      <c r="A154" s="33"/>
      <c r="B154" s="154"/>
      <c r="C154" s="212" t="s">
        <v>7</v>
      </c>
      <c r="D154" s="212" t="s">
        <v>836</v>
      </c>
      <c r="E154" s="213" t="s">
        <v>3716</v>
      </c>
      <c r="F154" s="214" t="s">
        <v>4286</v>
      </c>
      <c r="G154" s="215" t="s">
        <v>340</v>
      </c>
      <c r="H154" s="216">
        <v>2</v>
      </c>
      <c r="I154" s="217"/>
      <c r="J154" s="218">
        <f t="shared" si="10"/>
        <v>0</v>
      </c>
      <c r="K154" s="219"/>
      <c r="L154" s="220"/>
      <c r="M154" s="221" t="s">
        <v>1</v>
      </c>
      <c r="N154" s="222" t="s">
        <v>41</v>
      </c>
      <c r="O154" s="62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453</v>
      </c>
      <c r="AT154" s="167" t="s">
        <v>836</v>
      </c>
      <c r="AU154" s="167" t="s">
        <v>91</v>
      </c>
      <c r="AY154" s="18" t="s">
        <v>203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91</v>
      </c>
      <c r="BK154" s="168">
        <f t="shared" si="19"/>
        <v>0</v>
      </c>
      <c r="BL154" s="18" t="s">
        <v>453</v>
      </c>
      <c r="BM154" s="167" t="s">
        <v>280</v>
      </c>
    </row>
    <row r="155" spans="1:65" s="2" customFormat="1" ht="16.5" customHeight="1">
      <c r="A155" s="33"/>
      <c r="B155" s="154"/>
      <c r="C155" s="212" t="s">
        <v>284</v>
      </c>
      <c r="D155" s="212" t="s">
        <v>836</v>
      </c>
      <c r="E155" s="213" t="s">
        <v>3717</v>
      </c>
      <c r="F155" s="214" t="s">
        <v>3718</v>
      </c>
      <c r="G155" s="215" t="s">
        <v>340</v>
      </c>
      <c r="H155" s="216">
        <v>2</v>
      </c>
      <c r="I155" s="217"/>
      <c r="J155" s="218">
        <f t="shared" si="10"/>
        <v>0</v>
      </c>
      <c r="K155" s="219"/>
      <c r="L155" s="220"/>
      <c r="M155" s="221" t="s">
        <v>1</v>
      </c>
      <c r="N155" s="222" t="s">
        <v>41</v>
      </c>
      <c r="O155" s="62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453</v>
      </c>
      <c r="AT155" s="167" t="s">
        <v>836</v>
      </c>
      <c r="AU155" s="167" t="s">
        <v>91</v>
      </c>
      <c r="AY155" s="18" t="s">
        <v>203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91</v>
      </c>
      <c r="BK155" s="168">
        <f t="shared" si="19"/>
        <v>0</v>
      </c>
      <c r="BL155" s="18" t="s">
        <v>453</v>
      </c>
      <c r="BM155" s="167" t="s">
        <v>283</v>
      </c>
    </row>
    <row r="156" spans="1:65" s="2" customFormat="1" ht="24.2" customHeight="1">
      <c r="A156" s="33"/>
      <c r="B156" s="154"/>
      <c r="C156" s="212" t="s">
        <v>237</v>
      </c>
      <c r="D156" s="212" t="s">
        <v>836</v>
      </c>
      <c r="E156" s="213" t="s">
        <v>3719</v>
      </c>
      <c r="F156" s="214" t="s">
        <v>3720</v>
      </c>
      <c r="G156" s="215" t="s">
        <v>340</v>
      </c>
      <c r="H156" s="216">
        <v>2</v>
      </c>
      <c r="I156" s="217"/>
      <c r="J156" s="218">
        <f t="shared" si="10"/>
        <v>0</v>
      </c>
      <c r="K156" s="219"/>
      <c r="L156" s="220"/>
      <c r="M156" s="221" t="s">
        <v>1</v>
      </c>
      <c r="N156" s="222" t="s">
        <v>41</v>
      </c>
      <c r="O156" s="62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453</v>
      </c>
      <c r="AT156" s="167" t="s">
        <v>836</v>
      </c>
      <c r="AU156" s="167" t="s">
        <v>91</v>
      </c>
      <c r="AY156" s="18" t="s">
        <v>203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91</v>
      </c>
      <c r="BK156" s="168">
        <f t="shared" si="19"/>
        <v>0</v>
      </c>
      <c r="BL156" s="18" t="s">
        <v>453</v>
      </c>
      <c r="BM156" s="167" t="s">
        <v>287</v>
      </c>
    </row>
    <row r="157" spans="1:65" s="2" customFormat="1" ht="16.5" customHeight="1">
      <c r="A157" s="33"/>
      <c r="B157" s="154"/>
      <c r="C157" s="212" t="s">
        <v>291</v>
      </c>
      <c r="D157" s="212" t="s">
        <v>836</v>
      </c>
      <c r="E157" s="213" t="s">
        <v>3721</v>
      </c>
      <c r="F157" s="214" t="s">
        <v>3722</v>
      </c>
      <c r="G157" s="215" t="s">
        <v>340</v>
      </c>
      <c r="H157" s="216">
        <v>2</v>
      </c>
      <c r="I157" s="217"/>
      <c r="J157" s="218">
        <f t="shared" si="10"/>
        <v>0</v>
      </c>
      <c r="K157" s="219"/>
      <c r="L157" s="220"/>
      <c r="M157" s="221" t="s">
        <v>1</v>
      </c>
      <c r="N157" s="222" t="s">
        <v>41</v>
      </c>
      <c r="O157" s="62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453</v>
      </c>
      <c r="AT157" s="167" t="s">
        <v>836</v>
      </c>
      <c r="AU157" s="167" t="s">
        <v>91</v>
      </c>
      <c r="AY157" s="18" t="s">
        <v>203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8" t="s">
        <v>91</v>
      </c>
      <c r="BK157" s="168">
        <f t="shared" si="19"/>
        <v>0</v>
      </c>
      <c r="BL157" s="18" t="s">
        <v>453</v>
      </c>
      <c r="BM157" s="167" t="s">
        <v>290</v>
      </c>
    </row>
    <row r="158" spans="1:65" s="2" customFormat="1" ht="16.5" customHeight="1">
      <c r="A158" s="33"/>
      <c r="B158" s="154"/>
      <c r="C158" s="212" t="s">
        <v>241</v>
      </c>
      <c r="D158" s="212" t="s">
        <v>836</v>
      </c>
      <c r="E158" s="213" t="s">
        <v>3723</v>
      </c>
      <c r="F158" s="214" t="s">
        <v>3724</v>
      </c>
      <c r="G158" s="215" t="s">
        <v>340</v>
      </c>
      <c r="H158" s="216">
        <v>2</v>
      </c>
      <c r="I158" s="217"/>
      <c r="J158" s="218">
        <f t="shared" si="10"/>
        <v>0</v>
      </c>
      <c r="K158" s="219"/>
      <c r="L158" s="220"/>
      <c r="M158" s="221" t="s">
        <v>1</v>
      </c>
      <c r="N158" s="222" t="s">
        <v>41</v>
      </c>
      <c r="O158" s="62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453</v>
      </c>
      <c r="AT158" s="167" t="s">
        <v>836</v>
      </c>
      <c r="AU158" s="167" t="s">
        <v>91</v>
      </c>
      <c r="AY158" s="18" t="s">
        <v>203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91</v>
      </c>
      <c r="BK158" s="168">
        <f t="shared" si="19"/>
        <v>0</v>
      </c>
      <c r="BL158" s="18" t="s">
        <v>453</v>
      </c>
      <c r="BM158" s="167" t="s">
        <v>294</v>
      </c>
    </row>
    <row r="159" spans="1:65" s="2" customFormat="1" ht="16.5" customHeight="1">
      <c r="A159" s="33"/>
      <c r="B159" s="154"/>
      <c r="C159" s="212" t="s">
        <v>298</v>
      </c>
      <c r="D159" s="212" t="s">
        <v>836</v>
      </c>
      <c r="E159" s="213" t="s">
        <v>3725</v>
      </c>
      <c r="F159" s="214" t="s">
        <v>3726</v>
      </c>
      <c r="G159" s="215" t="s">
        <v>340</v>
      </c>
      <c r="H159" s="216">
        <v>2</v>
      </c>
      <c r="I159" s="217"/>
      <c r="J159" s="218">
        <f t="shared" si="10"/>
        <v>0</v>
      </c>
      <c r="K159" s="219"/>
      <c r="L159" s="220"/>
      <c r="M159" s="221" t="s">
        <v>1</v>
      </c>
      <c r="N159" s="222" t="s">
        <v>41</v>
      </c>
      <c r="O159" s="62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453</v>
      </c>
      <c r="AT159" s="167" t="s">
        <v>836</v>
      </c>
      <c r="AU159" s="167" t="s">
        <v>91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453</v>
      </c>
      <c r="BM159" s="167" t="s">
        <v>297</v>
      </c>
    </row>
    <row r="160" spans="1:65" s="2" customFormat="1" ht="16.5" customHeight="1">
      <c r="A160" s="33"/>
      <c r="B160" s="154"/>
      <c r="C160" s="212" t="s">
        <v>245</v>
      </c>
      <c r="D160" s="212" t="s">
        <v>836</v>
      </c>
      <c r="E160" s="213" t="s">
        <v>3727</v>
      </c>
      <c r="F160" s="214" t="s">
        <v>3728</v>
      </c>
      <c r="G160" s="215" t="s">
        <v>340</v>
      </c>
      <c r="H160" s="216">
        <v>2</v>
      </c>
      <c r="I160" s="217"/>
      <c r="J160" s="218">
        <f t="shared" si="10"/>
        <v>0</v>
      </c>
      <c r="K160" s="219"/>
      <c r="L160" s="220"/>
      <c r="M160" s="221" t="s">
        <v>1</v>
      </c>
      <c r="N160" s="222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453</v>
      </c>
      <c r="AT160" s="167" t="s">
        <v>836</v>
      </c>
      <c r="AU160" s="167" t="s">
        <v>91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453</v>
      </c>
      <c r="BM160" s="167" t="s">
        <v>301</v>
      </c>
    </row>
    <row r="161" spans="1:65" s="2" customFormat="1" ht="16.5" customHeight="1">
      <c r="A161" s="33"/>
      <c r="B161" s="154"/>
      <c r="C161" s="212" t="s">
        <v>307</v>
      </c>
      <c r="D161" s="212" t="s">
        <v>836</v>
      </c>
      <c r="E161" s="213" t="s">
        <v>3729</v>
      </c>
      <c r="F161" s="214" t="s">
        <v>3730</v>
      </c>
      <c r="G161" s="215" t="s">
        <v>340</v>
      </c>
      <c r="H161" s="216">
        <v>2</v>
      </c>
      <c r="I161" s="217"/>
      <c r="J161" s="218">
        <f t="shared" si="10"/>
        <v>0</v>
      </c>
      <c r="K161" s="219"/>
      <c r="L161" s="220"/>
      <c r="M161" s="221" t="s">
        <v>1</v>
      </c>
      <c r="N161" s="222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453</v>
      </c>
      <c r="AT161" s="167" t="s">
        <v>836</v>
      </c>
      <c r="AU161" s="167" t="s">
        <v>91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453</v>
      </c>
      <c r="BM161" s="167" t="s">
        <v>304</v>
      </c>
    </row>
    <row r="162" spans="1:65" s="12" customFormat="1" ht="22.9" customHeight="1">
      <c r="B162" s="143"/>
      <c r="D162" s="144" t="s">
        <v>74</v>
      </c>
      <c r="E162" s="169" t="s">
        <v>335</v>
      </c>
      <c r="F162" s="169" t="s">
        <v>3731</v>
      </c>
      <c r="I162" s="146"/>
      <c r="J162" s="170">
        <f>BK162</f>
        <v>0</v>
      </c>
      <c r="L162" s="143"/>
      <c r="M162" s="148"/>
      <c r="N162" s="149"/>
      <c r="O162" s="149"/>
      <c r="P162" s="150">
        <f>P163</f>
        <v>0</v>
      </c>
      <c r="Q162" s="149"/>
      <c r="R162" s="150">
        <f>R163</f>
        <v>0</v>
      </c>
      <c r="S162" s="149"/>
      <c r="T162" s="151">
        <f>T163</f>
        <v>0</v>
      </c>
      <c r="AR162" s="144" t="s">
        <v>215</v>
      </c>
      <c r="AT162" s="152" t="s">
        <v>74</v>
      </c>
      <c r="AU162" s="152" t="s">
        <v>83</v>
      </c>
      <c r="AY162" s="144" t="s">
        <v>203</v>
      </c>
      <c r="BK162" s="153">
        <f>BK163</f>
        <v>0</v>
      </c>
    </row>
    <row r="163" spans="1:65" s="2" customFormat="1" ht="16.5" customHeight="1">
      <c r="A163" s="33"/>
      <c r="B163" s="154"/>
      <c r="C163" s="212" t="s">
        <v>250</v>
      </c>
      <c r="D163" s="212" t="s">
        <v>836</v>
      </c>
      <c r="E163" s="213" t="s">
        <v>3732</v>
      </c>
      <c r="F163" s="214" t="s">
        <v>3733</v>
      </c>
      <c r="G163" s="215" t="s">
        <v>244</v>
      </c>
      <c r="H163" s="216">
        <v>10</v>
      </c>
      <c r="I163" s="217"/>
      <c r="J163" s="218">
        <f>ROUND(I163*H163,2)</f>
        <v>0</v>
      </c>
      <c r="K163" s="219"/>
      <c r="L163" s="220"/>
      <c r="M163" s="221" t="s">
        <v>1</v>
      </c>
      <c r="N163" s="222" t="s">
        <v>41</v>
      </c>
      <c r="O163" s="62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453</v>
      </c>
      <c r="AT163" s="167" t="s">
        <v>836</v>
      </c>
      <c r="AU163" s="167" t="s">
        <v>91</v>
      </c>
      <c r="AY163" s="18" t="s">
        <v>203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8" t="s">
        <v>91</v>
      </c>
      <c r="BK163" s="168">
        <f>ROUND(I163*H163,2)</f>
        <v>0</v>
      </c>
      <c r="BL163" s="18" t="s">
        <v>453</v>
      </c>
      <c r="BM163" s="167" t="s">
        <v>320</v>
      </c>
    </row>
    <row r="164" spans="1:65" s="12" customFormat="1" ht="22.9" customHeight="1">
      <c r="B164" s="143"/>
      <c r="D164" s="144" t="s">
        <v>74</v>
      </c>
      <c r="E164" s="169" t="s">
        <v>372</v>
      </c>
      <c r="F164" s="169" t="s">
        <v>3734</v>
      </c>
      <c r="I164" s="146"/>
      <c r="J164" s="170">
        <f>BK164</f>
        <v>0</v>
      </c>
      <c r="L164" s="143"/>
      <c r="M164" s="148"/>
      <c r="N164" s="149"/>
      <c r="O164" s="149"/>
      <c r="P164" s="150">
        <f>P165</f>
        <v>0</v>
      </c>
      <c r="Q164" s="149"/>
      <c r="R164" s="150">
        <f>R165</f>
        <v>0</v>
      </c>
      <c r="S164" s="149"/>
      <c r="T164" s="151">
        <f>T165</f>
        <v>0</v>
      </c>
      <c r="AR164" s="144" t="s">
        <v>215</v>
      </c>
      <c r="AT164" s="152" t="s">
        <v>74</v>
      </c>
      <c r="AU164" s="152" t="s">
        <v>83</v>
      </c>
      <c r="AY164" s="144" t="s">
        <v>203</v>
      </c>
      <c r="BK164" s="153">
        <f>BK165</f>
        <v>0</v>
      </c>
    </row>
    <row r="165" spans="1:65" s="2" customFormat="1" ht="16.5" customHeight="1">
      <c r="A165" s="33"/>
      <c r="B165" s="154"/>
      <c r="C165" s="212" t="s">
        <v>314</v>
      </c>
      <c r="D165" s="212" t="s">
        <v>836</v>
      </c>
      <c r="E165" s="213" t="s">
        <v>3735</v>
      </c>
      <c r="F165" s="214" t="s">
        <v>3736</v>
      </c>
      <c r="G165" s="215" t="s">
        <v>340</v>
      </c>
      <c r="H165" s="216">
        <v>4</v>
      </c>
      <c r="I165" s="217"/>
      <c r="J165" s="218">
        <f>ROUND(I165*H165,2)</f>
        <v>0</v>
      </c>
      <c r="K165" s="219"/>
      <c r="L165" s="220"/>
      <c r="M165" s="221" t="s">
        <v>1</v>
      </c>
      <c r="N165" s="222" t="s">
        <v>41</v>
      </c>
      <c r="O165" s="62"/>
      <c r="P165" s="165">
        <f>O165*H165</f>
        <v>0</v>
      </c>
      <c r="Q165" s="165">
        <v>0</v>
      </c>
      <c r="R165" s="165">
        <f>Q165*H165</f>
        <v>0</v>
      </c>
      <c r="S165" s="165">
        <v>0</v>
      </c>
      <c r="T165" s="16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453</v>
      </c>
      <c r="AT165" s="167" t="s">
        <v>836</v>
      </c>
      <c r="AU165" s="167" t="s">
        <v>91</v>
      </c>
      <c r="AY165" s="18" t="s">
        <v>203</v>
      </c>
      <c r="BE165" s="168">
        <f>IF(N165="základná",J165,0)</f>
        <v>0</v>
      </c>
      <c r="BF165" s="168">
        <f>IF(N165="znížená",J165,0)</f>
        <v>0</v>
      </c>
      <c r="BG165" s="168">
        <f>IF(N165="zákl. prenesená",J165,0)</f>
        <v>0</v>
      </c>
      <c r="BH165" s="168">
        <f>IF(N165="zníž. prenesená",J165,0)</f>
        <v>0</v>
      </c>
      <c r="BI165" s="168">
        <f>IF(N165="nulová",J165,0)</f>
        <v>0</v>
      </c>
      <c r="BJ165" s="18" t="s">
        <v>91</v>
      </c>
      <c r="BK165" s="168">
        <f>ROUND(I165*H165,2)</f>
        <v>0</v>
      </c>
      <c r="BL165" s="18" t="s">
        <v>453</v>
      </c>
      <c r="BM165" s="167" t="s">
        <v>324</v>
      </c>
    </row>
    <row r="166" spans="1:65" s="12" customFormat="1" ht="22.9" customHeight="1">
      <c r="B166" s="143"/>
      <c r="D166" s="144" t="s">
        <v>74</v>
      </c>
      <c r="E166" s="169" t="s">
        <v>391</v>
      </c>
      <c r="F166" s="169" t="s">
        <v>3737</v>
      </c>
      <c r="I166" s="146"/>
      <c r="J166" s="170">
        <f>BK166</f>
        <v>0</v>
      </c>
      <c r="L166" s="143"/>
      <c r="M166" s="148"/>
      <c r="N166" s="149"/>
      <c r="O166" s="149"/>
      <c r="P166" s="150">
        <f>P167</f>
        <v>0</v>
      </c>
      <c r="Q166" s="149"/>
      <c r="R166" s="150">
        <f>R167</f>
        <v>0</v>
      </c>
      <c r="S166" s="149"/>
      <c r="T166" s="151">
        <f>T167</f>
        <v>0</v>
      </c>
      <c r="AR166" s="144" t="s">
        <v>215</v>
      </c>
      <c r="AT166" s="152" t="s">
        <v>74</v>
      </c>
      <c r="AU166" s="152" t="s">
        <v>83</v>
      </c>
      <c r="AY166" s="144" t="s">
        <v>203</v>
      </c>
      <c r="BK166" s="153">
        <f>BK167</f>
        <v>0</v>
      </c>
    </row>
    <row r="167" spans="1:65" s="2" customFormat="1" ht="16.5" customHeight="1">
      <c r="A167" s="33"/>
      <c r="B167" s="154"/>
      <c r="C167" s="212" t="s">
        <v>258</v>
      </c>
      <c r="D167" s="212" t="s">
        <v>836</v>
      </c>
      <c r="E167" s="213" t="s">
        <v>3738</v>
      </c>
      <c r="F167" s="214" t="s">
        <v>3739</v>
      </c>
      <c r="G167" s="215" t="s">
        <v>340</v>
      </c>
      <c r="H167" s="216">
        <v>4</v>
      </c>
      <c r="I167" s="217"/>
      <c r="J167" s="218">
        <f>ROUND(I167*H167,2)</f>
        <v>0</v>
      </c>
      <c r="K167" s="219"/>
      <c r="L167" s="220"/>
      <c r="M167" s="221" t="s">
        <v>1</v>
      </c>
      <c r="N167" s="222" t="s">
        <v>41</v>
      </c>
      <c r="O167" s="62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453</v>
      </c>
      <c r="AT167" s="167" t="s">
        <v>836</v>
      </c>
      <c r="AU167" s="167" t="s">
        <v>91</v>
      </c>
      <c r="AY167" s="18" t="s">
        <v>203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91</v>
      </c>
      <c r="BK167" s="168">
        <f>ROUND(I167*H167,2)</f>
        <v>0</v>
      </c>
      <c r="BL167" s="18" t="s">
        <v>453</v>
      </c>
      <c r="BM167" s="167" t="s">
        <v>327</v>
      </c>
    </row>
    <row r="168" spans="1:65" s="12" customFormat="1" ht="22.9" customHeight="1">
      <c r="B168" s="143"/>
      <c r="D168" s="144" t="s">
        <v>74</v>
      </c>
      <c r="E168" s="169" t="s">
        <v>3570</v>
      </c>
      <c r="F168" s="169" t="s">
        <v>3571</v>
      </c>
      <c r="I168" s="146"/>
      <c r="J168" s="170">
        <f>BK168</f>
        <v>0</v>
      </c>
      <c r="L168" s="143"/>
      <c r="M168" s="148"/>
      <c r="N168" s="149"/>
      <c r="O168" s="149"/>
      <c r="P168" s="150">
        <f>P169</f>
        <v>0</v>
      </c>
      <c r="Q168" s="149"/>
      <c r="R168" s="150">
        <f>R169</f>
        <v>0</v>
      </c>
      <c r="S168" s="149"/>
      <c r="T168" s="151">
        <f>T169</f>
        <v>0</v>
      </c>
      <c r="AR168" s="144" t="s">
        <v>215</v>
      </c>
      <c r="AT168" s="152" t="s">
        <v>74</v>
      </c>
      <c r="AU168" s="152" t="s">
        <v>83</v>
      </c>
      <c r="AY168" s="144" t="s">
        <v>203</v>
      </c>
      <c r="BK168" s="153">
        <f>BK169</f>
        <v>0</v>
      </c>
    </row>
    <row r="169" spans="1:65" s="2" customFormat="1" ht="16.5" customHeight="1">
      <c r="A169" s="33"/>
      <c r="B169" s="154"/>
      <c r="C169" s="212" t="s">
        <v>321</v>
      </c>
      <c r="D169" s="212" t="s">
        <v>836</v>
      </c>
      <c r="E169" s="213" t="s">
        <v>3572</v>
      </c>
      <c r="F169" s="214" t="s">
        <v>3571</v>
      </c>
      <c r="G169" s="215" t="s">
        <v>3573</v>
      </c>
      <c r="H169" s="228"/>
      <c r="I169" s="217"/>
      <c r="J169" s="218">
        <f>ROUND(I169*H169,2)</f>
        <v>0</v>
      </c>
      <c r="K169" s="219"/>
      <c r="L169" s="220"/>
      <c r="M169" s="226" t="s">
        <v>1</v>
      </c>
      <c r="N169" s="227" t="s">
        <v>41</v>
      </c>
      <c r="O169" s="173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1473</v>
      </c>
      <c r="AT169" s="167" t="s">
        <v>836</v>
      </c>
      <c r="AU169" s="167" t="s">
        <v>91</v>
      </c>
      <c r="AY169" s="18" t="s">
        <v>203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8" t="s">
        <v>91</v>
      </c>
      <c r="BK169" s="168">
        <f>ROUND(I169*H169,2)</f>
        <v>0</v>
      </c>
      <c r="BL169" s="18" t="s">
        <v>324</v>
      </c>
      <c r="BM169" s="167" t="s">
        <v>3740</v>
      </c>
    </row>
    <row r="170" spans="1:65" s="2" customFormat="1" ht="6.95" customHeight="1">
      <c r="A170" s="33"/>
      <c r="B170" s="51"/>
      <c r="C170" s="52"/>
      <c r="D170" s="52"/>
      <c r="E170" s="52"/>
      <c r="F170" s="52"/>
      <c r="G170" s="52"/>
      <c r="H170" s="52"/>
      <c r="I170" s="52"/>
      <c r="J170" s="52"/>
      <c r="K170" s="52"/>
      <c r="L170" s="34"/>
      <c r="M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</row>
  </sheetData>
  <autoFilter ref="C128:K169" xr:uid="{00000000-0009-0000-0000-000011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203"/>
  <sheetViews>
    <sheetView showGridLines="0" topLeftCell="A190" workbookViewId="0">
      <selection activeCell="F196" sqref="F1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152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3668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3741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ROUND(J137,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ROUND((SUM(BE137:BE202)),  2)</f>
        <v>0</v>
      </c>
      <c r="G35" s="109"/>
      <c r="H35" s="109"/>
      <c r="I35" s="110">
        <v>0.2</v>
      </c>
      <c r="J35" s="108">
        <f>ROUND(((SUM(BE137:BE202))*I35),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ROUND((SUM(BF137:BF202)),  2)</f>
        <v>0</v>
      </c>
      <c r="G36" s="109"/>
      <c r="H36" s="109"/>
      <c r="I36" s="110">
        <v>0.2</v>
      </c>
      <c r="J36" s="108">
        <f>ROUND(((SUM(BF137:BF202))*I36),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ROUND((SUM(BG137:BG202)),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ROUND((SUM(BH137:BH202)),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ROUND((SUM(BI137:BI202)),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3668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>SO13.2 - SO13.2  Montaž -  rozvody NN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J137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3497</v>
      </c>
      <c r="E99" s="126"/>
      <c r="F99" s="126"/>
      <c r="G99" s="126"/>
      <c r="H99" s="126"/>
      <c r="I99" s="126"/>
      <c r="J99" s="127">
        <f>J138</f>
        <v>0</v>
      </c>
      <c r="L99" s="124"/>
    </row>
    <row r="100" spans="1:47" s="10" customFormat="1" ht="19.899999999999999" customHeight="1">
      <c r="B100" s="128"/>
      <c r="D100" s="129" t="s">
        <v>3672</v>
      </c>
      <c r="E100" s="130"/>
      <c r="F100" s="130"/>
      <c r="G100" s="130"/>
      <c r="H100" s="130"/>
      <c r="I100" s="130"/>
      <c r="J100" s="131">
        <f>J140</f>
        <v>0</v>
      </c>
      <c r="L100" s="128"/>
    </row>
    <row r="101" spans="1:47" s="10" customFormat="1" ht="19.899999999999999" customHeight="1">
      <c r="B101" s="128"/>
      <c r="D101" s="129" t="s">
        <v>3673</v>
      </c>
      <c r="E101" s="130"/>
      <c r="F101" s="130"/>
      <c r="G101" s="130"/>
      <c r="H101" s="130"/>
      <c r="I101" s="130"/>
      <c r="J101" s="131">
        <f>J143</f>
        <v>0</v>
      </c>
      <c r="L101" s="128"/>
    </row>
    <row r="102" spans="1:47" s="10" customFormat="1" ht="19.899999999999999" customHeight="1">
      <c r="B102" s="128"/>
      <c r="D102" s="129" t="s">
        <v>3674</v>
      </c>
      <c r="E102" s="130"/>
      <c r="F102" s="130"/>
      <c r="G102" s="130"/>
      <c r="H102" s="130"/>
      <c r="I102" s="130"/>
      <c r="J102" s="131">
        <f>J150</f>
        <v>0</v>
      </c>
      <c r="L102" s="128"/>
    </row>
    <row r="103" spans="1:47" s="10" customFormat="1" ht="19.899999999999999" customHeight="1">
      <c r="B103" s="128"/>
      <c r="D103" s="129" t="s">
        <v>3742</v>
      </c>
      <c r="E103" s="130"/>
      <c r="F103" s="130"/>
      <c r="G103" s="130"/>
      <c r="H103" s="130"/>
      <c r="I103" s="130"/>
      <c r="J103" s="131">
        <f>J170</f>
        <v>0</v>
      </c>
      <c r="L103" s="128"/>
    </row>
    <row r="104" spans="1:47" s="10" customFormat="1" ht="19.899999999999999" customHeight="1">
      <c r="B104" s="128"/>
      <c r="D104" s="129" t="s">
        <v>3743</v>
      </c>
      <c r="E104" s="130"/>
      <c r="F104" s="130"/>
      <c r="G104" s="130"/>
      <c r="H104" s="130"/>
      <c r="I104" s="130"/>
      <c r="J104" s="131">
        <f>J172</f>
        <v>0</v>
      </c>
      <c r="L104" s="128"/>
    </row>
    <row r="105" spans="1:47" s="10" customFormat="1" ht="19.899999999999999" customHeight="1">
      <c r="B105" s="128"/>
      <c r="D105" s="129" t="s">
        <v>3676</v>
      </c>
      <c r="E105" s="130"/>
      <c r="F105" s="130"/>
      <c r="G105" s="130"/>
      <c r="H105" s="130"/>
      <c r="I105" s="130"/>
      <c r="J105" s="131">
        <f>J174</f>
        <v>0</v>
      </c>
      <c r="L105" s="128"/>
    </row>
    <row r="106" spans="1:47" s="10" customFormat="1" ht="19.899999999999999" customHeight="1">
      <c r="B106" s="128"/>
      <c r="D106" s="129" t="s">
        <v>3677</v>
      </c>
      <c r="E106" s="130"/>
      <c r="F106" s="130"/>
      <c r="G106" s="130"/>
      <c r="H106" s="130"/>
      <c r="I106" s="130"/>
      <c r="J106" s="131">
        <f>J176</f>
        <v>0</v>
      </c>
      <c r="L106" s="128"/>
    </row>
    <row r="107" spans="1:47" s="10" customFormat="1" ht="19.899999999999999" customHeight="1">
      <c r="B107" s="128"/>
      <c r="D107" s="129" t="s">
        <v>3579</v>
      </c>
      <c r="E107" s="130"/>
      <c r="F107" s="130"/>
      <c r="G107" s="130"/>
      <c r="H107" s="130"/>
      <c r="I107" s="130"/>
      <c r="J107" s="131">
        <f>J178</f>
        <v>0</v>
      </c>
      <c r="L107" s="128"/>
    </row>
    <row r="108" spans="1:47" s="10" customFormat="1" ht="19.899999999999999" customHeight="1">
      <c r="B108" s="128"/>
      <c r="D108" s="129" t="s">
        <v>3744</v>
      </c>
      <c r="E108" s="130"/>
      <c r="F108" s="130"/>
      <c r="G108" s="130"/>
      <c r="H108" s="130"/>
      <c r="I108" s="130"/>
      <c r="J108" s="131">
        <f>J180</f>
        <v>0</v>
      </c>
      <c r="L108" s="128"/>
    </row>
    <row r="109" spans="1:47" s="10" customFormat="1" ht="19.899999999999999" customHeight="1">
      <c r="B109" s="128"/>
      <c r="D109" s="129" t="s">
        <v>3745</v>
      </c>
      <c r="E109" s="130"/>
      <c r="F109" s="130"/>
      <c r="G109" s="130"/>
      <c r="H109" s="130"/>
      <c r="I109" s="130"/>
      <c r="J109" s="131">
        <f>J183</f>
        <v>0</v>
      </c>
      <c r="L109" s="128"/>
    </row>
    <row r="110" spans="1:47" s="10" customFormat="1" ht="19.899999999999999" customHeight="1">
      <c r="B110" s="128"/>
      <c r="D110" s="129" t="s">
        <v>3746</v>
      </c>
      <c r="E110" s="130"/>
      <c r="F110" s="130"/>
      <c r="G110" s="130"/>
      <c r="H110" s="130"/>
      <c r="I110" s="130"/>
      <c r="J110" s="131">
        <f>J185</f>
        <v>0</v>
      </c>
      <c r="L110" s="128"/>
    </row>
    <row r="111" spans="1:47" s="10" customFormat="1" ht="19.899999999999999" customHeight="1">
      <c r="B111" s="128"/>
      <c r="D111" s="129" t="s">
        <v>3747</v>
      </c>
      <c r="E111" s="130"/>
      <c r="F111" s="130"/>
      <c r="G111" s="130"/>
      <c r="H111" s="130"/>
      <c r="I111" s="130"/>
      <c r="J111" s="131">
        <f>J187</f>
        <v>0</v>
      </c>
      <c r="L111" s="128"/>
    </row>
    <row r="112" spans="1:47" s="10" customFormat="1" ht="19.899999999999999" customHeight="1">
      <c r="B112" s="128"/>
      <c r="D112" s="129" t="s">
        <v>3748</v>
      </c>
      <c r="E112" s="130"/>
      <c r="F112" s="130"/>
      <c r="G112" s="130"/>
      <c r="H112" s="130"/>
      <c r="I112" s="130"/>
      <c r="J112" s="131">
        <f>J189</f>
        <v>0</v>
      </c>
      <c r="L112" s="128"/>
    </row>
    <row r="113" spans="1:31" s="10" customFormat="1" ht="19.899999999999999" customHeight="1">
      <c r="B113" s="128"/>
      <c r="D113" s="129" t="s">
        <v>3749</v>
      </c>
      <c r="E113" s="130"/>
      <c r="F113" s="130"/>
      <c r="G113" s="130"/>
      <c r="H113" s="130"/>
      <c r="I113" s="130"/>
      <c r="J113" s="131">
        <f>J192</f>
        <v>0</v>
      </c>
      <c r="L113" s="128"/>
    </row>
    <row r="114" spans="1:31" s="10" customFormat="1" ht="19.899999999999999" customHeight="1">
      <c r="B114" s="128"/>
      <c r="D114" s="129" t="s">
        <v>3750</v>
      </c>
      <c r="E114" s="130"/>
      <c r="F114" s="130"/>
      <c r="G114" s="130"/>
      <c r="H114" s="130"/>
      <c r="I114" s="130"/>
      <c r="J114" s="131">
        <f>J194</f>
        <v>0</v>
      </c>
      <c r="L114" s="128"/>
    </row>
    <row r="115" spans="1:31" s="10" customFormat="1" ht="19.899999999999999" customHeight="1">
      <c r="B115" s="128"/>
      <c r="D115" s="129" t="s">
        <v>3751</v>
      </c>
      <c r="E115" s="130"/>
      <c r="F115" s="130"/>
      <c r="G115" s="130"/>
      <c r="H115" s="130"/>
      <c r="I115" s="130"/>
      <c r="J115" s="131">
        <f>J201</f>
        <v>0</v>
      </c>
      <c r="L115" s="128"/>
    </row>
    <row r="116" spans="1:31" s="2" customFormat="1" ht="21.7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21" spans="1:31" s="2" customFormat="1" ht="6.95" customHeight="1">
      <c r="A121" s="33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4.95" customHeight="1">
      <c r="A122" s="33"/>
      <c r="B122" s="34"/>
      <c r="C122" s="22" t="s">
        <v>189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14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78" t="str">
        <f>E7</f>
        <v>OBNOVA NÁMESTIA SNP 31.3.2022</v>
      </c>
      <c r="F125" s="279"/>
      <c r="G125" s="279"/>
      <c r="H125" s="279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1" customFormat="1" ht="12" customHeight="1">
      <c r="B126" s="21"/>
      <c r="C126" s="28" t="s">
        <v>166</v>
      </c>
      <c r="L126" s="21"/>
    </row>
    <row r="127" spans="1:31" s="2" customFormat="1" ht="16.5" customHeight="1">
      <c r="A127" s="33"/>
      <c r="B127" s="34"/>
      <c r="C127" s="33"/>
      <c r="D127" s="33"/>
      <c r="E127" s="278" t="s">
        <v>3668</v>
      </c>
      <c r="F127" s="277"/>
      <c r="G127" s="277"/>
      <c r="H127" s="277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521</v>
      </c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38" t="str">
        <f>E11</f>
        <v>SO13.2 - SO13.2  Montaž -  rozvody NN</v>
      </c>
      <c r="F129" s="277"/>
      <c r="G129" s="277"/>
      <c r="H129" s="277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18</v>
      </c>
      <c r="D131" s="33"/>
      <c r="E131" s="33"/>
      <c r="F131" s="26" t="str">
        <f>F14</f>
        <v>Námestie SNP, Trnava</v>
      </c>
      <c r="G131" s="33"/>
      <c r="H131" s="33"/>
      <c r="I131" s="28" t="s">
        <v>20</v>
      </c>
      <c r="J131" s="59" t="str">
        <f>IF(J14="","",J14)</f>
        <v>31. 3. 2022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40.15" customHeight="1">
      <c r="A133" s="33"/>
      <c r="B133" s="34"/>
      <c r="C133" s="28" t="s">
        <v>22</v>
      </c>
      <c r="D133" s="33"/>
      <c r="E133" s="33"/>
      <c r="F133" s="26" t="str">
        <f>E17</f>
        <v>MESTO TRNAVA, Hlavná č.1,91771 TRNAVA</v>
      </c>
      <c r="G133" s="33"/>
      <c r="H133" s="33"/>
      <c r="I133" s="28" t="s">
        <v>28</v>
      </c>
      <c r="J133" s="31" t="str">
        <f>E23</f>
        <v>ATELIER DV, s.r.o.Ing.Arch.P.ĎURKO a kol.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8" t="s">
        <v>26</v>
      </c>
      <c r="D134" s="33"/>
      <c r="E134" s="33"/>
      <c r="F134" s="26" t="str">
        <f>IF(E20="","",E20)</f>
        <v>Vyplň údaj</v>
      </c>
      <c r="G134" s="33"/>
      <c r="H134" s="33"/>
      <c r="I134" s="28" t="s">
        <v>31</v>
      </c>
      <c r="J134" s="31" t="str">
        <f>E26</f>
        <v xml:space="preserve"> </v>
      </c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32"/>
      <c r="B136" s="133"/>
      <c r="C136" s="134" t="s">
        <v>190</v>
      </c>
      <c r="D136" s="135" t="s">
        <v>60</v>
      </c>
      <c r="E136" s="135" t="s">
        <v>56</v>
      </c>
      <c r="F136" s="135" t="s">
        <v>57</v>
      </c>
      <c r="G136" s="135" t="s">
        <v>191</v>
      </c>
      <c r="H136" s="135" t="s">
        <v>192</v>
      </c>
      <c r="I136" s="135" t="s">
        <v>193</v>
      </c>
      <c r="J136" s="136" t="s">
        <v>171</v>
      </c>
      <c r="K136" s="137" t="s">
        <v>194</v>
      </c>
      <c r="L136" s="138"/>
      <c r="M136" s="66" t="s">
        <v>1</v>
      </c>
      <c r="N136" s="67" t="s">
        <v>39</v>
      </c>
      <c r="O136" s="67" t="s">
        <v>195</v>
      </c>
      <c r="P136" s="67" t="s">
        <v>196</v>
      </c>
      <c r="Q136" s="67" t="s">
        <v>197</v>
      </c>
      <c r="R136" s="67" t="s">
        <v>198</v>
      </c>
      <c r="S136" s="67" t="s">
        <v>199</v>
      </c>
      <c r="T136" s="68" t="s">
        <v>200</v>
      </c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</row>
    <row r="137" spans="1:65" s="2" customFormat="1" ht="22.9" customHeight="1">
      <c r="A137" s="33"/>
      <c r="B137" s="34"/>
      <c r="C137" s="73" t="s">
        <v>172</v>
      </c>
      <c r="D137" s="33"/>
      <c r="E137" s="33"/>
      <c r="F137" s="33"/>
      <c r="G137" s="33"/>
      <c r="H137" s="33"/>
      <c r="I137" s="33"/>
      <c r="J137" s="139">
        <f>BK137</f>
        <v>0</v>
      </c>
      <c r="K137" s="33"/>
      <c r="L137" s="34"/>
      <c r="M137" s="69"/>
      <c r="N137" s="60"/>
      <c r="O137" s="70"/>
      <c r="P137" s="140">
        <f>P138</f>
        <v>0</v>
      </c>
      <c r="Q137" s="70"/>
      <c r="R137" s="140">
        <f>R138</f>
        <v>0</v>
      </c>
      <c r="S137" s="70"/>
      <c r="T137" s="141">
        <f>T138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8" t="s">
        <v>74</v>
      </c>
      <c r="AU137" s="18" t="s">
        <v>173</v>
      </c>
      <c r="BK137" s="142">
        <f>BK138</f>
        <v>0</v>
      </c>
    </row>
    <row r="138" spans="1:65" s="12" customFormat="1" ht="25.9" customHeight="1">
      <c r="B138" s="143"/>
      <c r="D138" s="144" t="s">
        <v>74</v>
      </c>
      <c r="E138" s="145" t="s">
        <v>3505</v>
      </c>
      <c r="F138" s="145" t="s">
        <v>3506</v>
      </c>
      <c r="I138" s="146"/>
      <c r="J138" s="147">
        <f>BK138</f>
        <v>0</v>
      </c>
      <c r="L138" s="143"/>
      <c r="M138" s="148"/>
      <c r="N138" s="149"/>
      <c r="O138" s="149"/>
      <c r="P138" s="150">
        <f>P139+P140+P143+P150+P170+P172+P174+P176+P178+P180+P183+P185+P187+P189+P192+P194+P201</f>
        <v>0</v>
      </c>
      <c r="Q138" s="149"/>
      <c r="R138" s="150">
        <f>R139+R140+R143+R150+R170+R172+R174+R176+R178+R180+R183+R185+R187+R189+R192+R194+R201</f>
        <v>0</v>
      </c>
      <c r="S138" s="149"/>
      <c r="T138" s="151">
        <f>T139+T140+T143+T150+T170+T172+T174+T176+T178+T180+T183+T185+T187+T189+T192+T194+T201</f>
        <v>0</v>
      </c>
      <c r="AR138" s="144" t="s">
        <v>215</v>
      </c>
      <c r="AT138" s="152" t="s">
        <v>74</v>
      </c>
      <c r="AU138" s="152" t="s">
        <v>75</v>
      </c>
      <c r="AY138" s="144" t="s">
        <v>203</v>
      </c>
      <c r="BK138" s="153">
        <f>BK139+BK140+BK143+BK150+BK170+BK172+BK174+BK176+BK178+BK180+BK183+BK185+BK187+BK189+BK192+BK194+BK201</f>
        <v>0</v>
      </c>
    </row>
    <row r="139" spans="1:65" s="2" customFormat="1" ht="16.5" customHeight="1">
      <c r="A139" s="33"/>
      <c r="B139" s="154"/>
      <c r="C139" s="155" t="s">
        <v>83</v>
      </c>
      <c r="D139" s="155" t="s">
        <v>204</v>
      </c>
      <c r="E139" s="156" t="s">
        <v>3752</v>
      </c>
      <c r="F139" s="157" t="s">
        <v>3680</v>
      </c>
      <c r="G139" s="158" t="s">
        <v>340</v>
      </c>
      <c r="H139" s="159">
        <v>1</v>
      </c>
      <c r="I139" s="160"/>
      <c r="J139" s="161">
        <f>ROUND(I139*H139,2)</f>
        <v>0</v>
      </c>
      <c r="K139" s="162"/>
      <c r="L139" s="34"/>
      <c r="M139" s="163" t="s">
        <v>1</v>
      </c>
      <c r="N139" s="164" t="s">
        <v>41</v>
      </c>
      <c r="O139" s="62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324</v>
      </c>
      <c r="AT139" s="167" t="s">
        <v>204</v>
      </c>
      <c r="AU139" s="167" t="s">
        <v>83</v>
      </c>
      <c r="AY139" s="18" t="s">
        <v>203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91</v>
      </c>
      <c r="BK139" s="168">
        <f>ROUND(I139*H139,2)</f>
        <v>0</v>
      </c>
      <c r="BL139" s="18" t="s">
        <v>324</v>
      </c>
      <c r="BM139" s="167" t="s">
        <v>91</v>
      </c>
    </row>
    <row r="140" spans="1:65" s="12" customFormat="1" ht="22.9" customHeight="1">
      <c r="B140" s="143"/>
      <c r="D140" s="144" t="s">
        <v>74</v>
      </c>
      <c r="E140" s="169" t="s">
        <v>209</v>
      </c>
      <c r="F140" s="169" t="s">
        <v>3681</v>
      </c>
      <c r="I140" s="146"/>
      <c r="J140" s="170">
        <f>BK140</f>
        <v>0</v>
      </c>
      <c r="L140" s="143"/>
      <c r="M140" s="148"/>
      <c r="N140" s="149"/>
      <c r="O140" s="149"/>
      <c r="P140" s="150">
        <f>SUM(P141:P142)</f>
        <v>0</v>
      </c>
      <c r="Q140" s="149"/>
      <c r="R140" s="150">
        <f>SUM(R141:R142)</f>
        <v>0</v>
      </c>
      <c r="S140" s="149"/>
      <c r="T140" s="151">
        <f>SUM(T141:T142)</f>
        <v>0</v>
      </c>
      <c r="AR140" s="144" t="s">
        <v>215</v>
      </c>
      <c r="AT140" s="152" t="s">
        <v>74</v>
      </c>
      <c r="AU140" s="152" t="s">
        <v>83</v>
      </c>
      <c r="AY140" s="144" t="s">
        <v>203</v>
      </c>
      <c r="BK140" s="153">
        <f>SUM(BK141:BK142)</f>
        <v>0</v>
      </c>
    </row>
    <row r="141" spans="1:65" s="2" customFormat="1" ht="16.5" customHeight="1">
      <c r="A141" s="33"/>
      <c r="B141" s="154"/>
      <c r="C141" s="155" t="s">
        <v>91</v>
      </c>
      <c r="D141" s="155" t="s">
        <v>204</v>
      </c>
      <c r="E141" s="156" t="s">
        <v>3753</v>
      </c>
      <c r="F141" s="157" t="s">
        <v>3683</v>
      </c>
      <c r="G141" s="158" t="s">
        <v>244</v>
      </c>
      <c r="H141" s="159">
        <v>87</v>
      </c>
      <c r="I141" s="160"/>
      <c r="J141" s="161">
        <f>ROUND(I141*H141,2)</f>
        <v>0</v>
      </c>
      <c r="K141" s="162"/>
      <c r="L141" s="34"/>
      <c r="M141" s="163" t="s">
        <v>1</v>
      </c>
      <c r="N141" s="164" t="s">
        <v>41</v>
      </c>
      <c r="O141" s="62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324</v>
      </c>
      <c r="AT141" s="167" t="s">
        <v>204</v>
      </c>
      <c r="AU141" s="167" t="s">
        <v>91</v>
      </c>
      <c r="AY141" s="18" t="s">
        <v>203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91</v>
      </c>
      <c r="BK141" s="168">
        <f>ROUND(I141*H141,2)</f>
        <v>0</v>
      </c>
      <c r="BL141" s="18" t="s">
        <v>324</v>
      </c>
      <c r="BM141" s="167" t="s">
        <v>208</v>
      </c>
    </row>
    <row r="142" spans="1:65" s="2" customFormat="1" ht="16.5" customHeight="1">
      <c r="A142" s="33"/>
      <c r="B142" s="154"/>
      <c r="C142" s="155" t="s">
        <v>215</v>
      </c>
      <c r="D142" s="155" t="s">
        <v>204</v>
      </c>
      <c r="E142" s="156" t="s">
        <v>3754</v>
      </c>
      <c r="F142" s="157" t="s">
        <v>3685</v>
      </c>
      <c r="G142" s="158" t="s">
        <v>244</v>
      </c>
      <c r="H142" s="159">
        <v>15</v>
      </c>
      <c r="I142" s="160"/>
      <c r="J142" s="161">
        <f>ROUND(I142*H142,2)</f>
        <v>0</v>
      </c>
      <c r="K142" s="162"/>
      <c r="L142" s="34"/>
      <c r="M142" s="163" t="s">
        <v>1</v>
      </c>
      <c r="N142" s="164" t="s">
        <v>41</v>
      </c>
      <c r="O142" s="62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324</v>
      </c>
      <c r="AT142" s="167" t="s">
        <v>204</v>
      </c>
      <c r="AU142" s="167" t="s">
        <v>91</v>
      </c>
      <c r="AY142" s="18" t="s">
        <v>203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91</v>
      </c>
      <c r="BK142" s="168">
        <f>ROUND(I142*H142,2)</f>
        <v>0</v>
      </c>
      <c r="BL142" s="18" t="s">
        <v>324</v>
      </c>
      <c r="BM142" s="167" t="s">
        <v>227</v>
      </c>
    </row>
    <row r="143" spans="1:65" s="12" customFormat="1" ht="22.9" customHeight="1">
      <c r="B143" s="143"/>
      <c r="D143" s="144" t="s">
        <v>74</v>
      </c>
      <c r="E143" s="169" t="s">
        <v>266</v>
      </c>
      <c r="F143" s="169" t="s">
        <v>3535</v>
      </c>
      <c r="I143" s="146"/>
      <c r="J143" s="170">
        <f>BK143</f>
        <v>0</v>
      </c>
      <c r="L143" s="143"/>
      <c r="M143" s="148"/>
      <c r="N143" s="149"/>
      <c r="O143" s="149"/>
      <c r="P143" s="150">
        <f>SUM(P144:P149)</f>
        <v>0</v>
      </c>
      <c r="Q143" s="149"/>
      <c r="R143" s="150">
        <f>SUM(R144:R149)</f>
        <v>0</v>
      </c>
      <c r="S143" s="149"/>
      <c r="T143" s="151">
        <f>SUM(T144:T149)</f>
        <v>0</v>
      </c>
      <c r="AR143" s="144" t="s">
        <v>215</v>
      </c>
      <c r="AT143" s="152" t="s">
        <v>74</v>
      </c>
      <c r="AU143" s="152" t="s">
        <v>83</v>
      </c>
      <c r="AY143" s="144" t="s">
        <v>203</v>
      </c>
      <c r="BK143" s="153">
        <f>SUM(BK144:BK149)</f>
        <v>0</v>
      </c>
    </row>
    <row r="144" spans="1:65" s="2" customFormat="1" ht="16.5" customHeight="1">
      <c r="A144" s="33"/>
      <c r="B144" s="154"/>
      <c r="C144" s="155" t="s">
        <v>208</v>
      </c>
      <c r="D144" s="155" t="s">
        <v>204</v>
      </c>
      <c r="E144" s="156" t="s">
        <v>3755</v>
      </c>
      <c r="F144" s="157" t="s">
        <v>3687</v>
      </c>
      <c r="G144" s="158" t="s">
        <v>244</v>
      </c>
      <c r="H144" s="159">
        <v>105</v>
      </c>
      <c r="I144" s="160"/>
      <c r="J144" s="161">
        <f t="shared" ref="J144:J149" si="0"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ref="P144:P149" si="1">O144*H144</f>
        <v>0</v>
      </c>
      <c r="Q144" s="165">
        <v>0</v>
      </c>
      <c r="R144" s="165">
        <f t="shared" ref="R144:R149" si="2">Q144*H144</f>
        <v>0</v>
      </c>
      <c r="S144" s="165">
        <v>0</v>
      </c>
      <c r="T144" s="166">
        <f t="shared" ref="T144:T149" si="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324</v>
      </c>
      <c r="AT144" s="167" t="s">
        <v>204</v>
      </c>
      <c r="AU144" s="167" t="s">
        <v>91</v>
      </c>
      <c r="AY144" s="18" t="s">
        <v>203</v>
      </c>
      <c r="BE144" s="168">
        <f t="shared" ref="BE144:BE149" si="4">IF(N144="základná",J144,0)</f>
        <v>0</v>
      </c>
      <c r="BF144" s="168">
        <f t="shared" ref="BF144:BF149" si="5">IF(N144="znížená",J144,0)</f>
        <v>0</v>
      </c>
      <c r="BG144" s="168">
        <f t="shared" ref="BG144:BG149" si="6">IF(N144="zákl. prenesená",J144,0)</f>
        <v>0</v>
      </c>
      <c r="BH144" s="168">
        <f t="shared" ref="BH144:BH149" si="7">IF(N144="zníž. prenesená",J144,0)</f>
        <v>0</v>
      </c>
      <c r="BI144" s="168">
        <f t="shared" ref="BI144:BI149" si="8">IF(N144="nulová",J144,0)</f>
        <v>0</v>
      </c>
      <c r="BJ144" s="18" t="s">
        <v>91</v>
      </c>
      <c r="BK144" s="168">
        <f t="shared" ref="BK144:BK149" si="9">ROUND(I144*H144,2)</f>
        <v>0</v>
      </c>
      <c r="BL144" s="18" t="s">
        <v>324</v>
      </c>
      <c r="BM144" s="167" t="s">
        <v>234</v>
      </c>
    </row>
    <row r="145" spans="1:65" s="2" customFormat="1" ht="16.5" customHeight="1">
      <c r="A145" s="33"/>
      <c r="B145" s="154"/>
      <c r="C145" s="155" t="s">
        <v>223</v>
      </c>
      <c r="D145" s="155" t="s">
        <v>204</v>
      </c>
      <c r="E145" s="156" t="s">
        <v>3756</v>
      </c>
      <c r="F145" s="157" t="s">
        <v>3689</v>
      </c>
      <c r="G145" s="158" t="s">
        <v>244</v>
      </c>
      <c r="H145" s="159">
        <v>54</v>
      </c>
      <c r="I145" s="160"/>
      <c r="J145" s="161">
        <f t="shared" si="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324</v>
      </c>
      <c r="AT145" s="167" t="s">
        <v>204</v>
      </c>
      <c r="AU145" s="167" t="s">
        <v>91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324</v>
      </c>
      <c r="BM145" s="167" t="s">
        <v>214</v>
      </c>
    </row>
    <row r="146" spans="1:65" s="2" customFormat="1" ht="16.5" customHeight="1">
      <c r="A146" s="33"/>
      <c r="B146" s="154"/>
      <c r="C146" s="155" t="s">
        <v>227</v>
      </c>
      <c r="D146" s="155" t="s">
        <v>204</v>
      </c>
      <c r="E146" s="156" t="s">
        <v>3757</v>
      </c>
      <c r="F146" s="157" t="s">
        <v>3691</v>
      </c>
      <c r="G146" s="158" t="s">
        <v>244</v>
      </c>
      <c r="H146" s="159">
        <v>205</v>
      </c>
      <c r="I146" s="160"/>
      <c r="J146" s="161">
        <f t="shared" si="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324</v>
      </c>
      <c r="AT146" s="167" t="s">
        <v>204</v>
      </c>
      <c r="AU146" s="167" t="s">
        <v>91</v>
      </c>
      <c r="AY146" s="18" t="s">
        <v>203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91</v>
      </c>
      <c r="BK146" s="168">
        <f t="shared" si="9"/>
        <v>0</v>
      </c>
      <c r="BL146" s="18" t="s">
        <v>324</v>
      </c>
      <c r="BM146" s="167" t="s">
        <v>218</v>
      </c>
    </row>
    <row r="147" spans="1:65" s="2" customFormat="1" ht="16.5" customHeight="1">
      <c r="A147" s="33"/>
      <c r="B147" s="154"/>
      <c r="C147" s="155" t="s">
        <v>231</v>
      </c>
      <c r="D147" s="155" t="s">
        <v>204</v>
      </c>
      <c r="E147" s="156" t="s">
        <v>3758</v>
      </c>
      <c r="F147" s="157" t="s">
        <v>3693</v>
      </c>
      <c r="G147" s="158" t="s">
        <v>244</v>
      </c>
      <c r="H147" s="159">
        <v>83</v>
      </c>
      <c r="I147" s="160"/>
      <c r="J147" s="161">
        <f t="shared" si="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324</v>
      </c>
      <c r="AT147" s="167" t="s">
        <v>204</v>
      </c>
      <c r="AU147" s="167" t="s">
        <v>91</v>
      </c>
      <c r="AY147" s="18" t="s">
        <v>203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91</v>
      </c>
      <c r="BK147" s="168">
        <f t="shared" si="9"/>
        <v>0</v>
      </c>
      <c r="BL147" s="18" t="s">
        <v>324</v>
      </c>
      <c r="BM147" s="167" t="s">
        <v>222</v>
      </c>
    </row>
    <row r="148" spans="1:65" s="2" customFormat="1" ht="16.5" customHeight="1">
      <c r="A148" s="33"/>
      <c r="B148" s="154"/>
      <c r="C148" s="155" t="s">
        <v>234</v>
      </c>
      <c r="D148" s="155" t="s">
        <v>204</v>
      </c>
      <c r="E148" s="156" t="s">
        <v>3759</v>
      </c>
      <c r="F148" s="157" t="s">
        <v>3695</v>
      </c>
      <c r="G148" s="158" t="s">
        <v>244</v>
      </c>
      <c r="H148" s="159">
        <v>680</v>
      </c>
      <c r="I148" s="160"/>
      <c r="J148" s="161">
        <f t="shared" si="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324</v>
      </c>
      <c r="AT148" s="167" t="s">
        <v>204</v>
      </c>
      <c r="AU148" s="167" t="s">
        <v>91</v>
      </c>
      <c r="AY148" s="18" t="s">
        <v>203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91</v>
      </c>
      <c r="BK148" s="168">
        <f t="shared" si="9"/>
        <v>0</v>
      </c>
      <c r="BL148" s="18" t="s">
        <v>324</v>
      </c>
      <c r="BM148" s="167" t="s">
        <v>226</v>
      </c>
    </row>
    <row r="149" spans="1:65" s="2" customFormat="1" ht="16.5" customHeight="1">
      <c r="A149" s="33"/>
      <c r="B149" s="154"/>
      <c r="C149" s="155" t="s">
        <v>238</v>
      </c>
      <c r="D149" s="155" t="s">
        <v>204</v>
      </c>
      <c r="E149" s="156" t="s">
        <v>3760</v>
      </c>
      <c r="F149" s="157" t="s">
        <v>3697</v>
      </c>
      <c r="G149" s="158" t="s">
        <v>244</v>
      </c>
      <c r="H149" s="159">
        <v>255</v>
      </c>
      <c r="I149" s="160"/>
      <c r="J149" s="161">
        <f t="shared" si="0"/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324</v>
      </c>
      <c r="AT149" s="167" t="s">
        <v>204</v>
      </c>
      <c r="AU149" s="167" t="s">
        <v>91</v>
      </c>
      <c r="AY149" s="18" t="s">
        <v>203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91</v>
      </c>
      <c r="BK149" s="168">
        <f t="shared" si="9"/>
        <v>0</v>
      </c>
      <c r="BL149" s="18" t="s">
        <v>324</v>
      </c>
      <c r="BM149" s="167" t="s">
        <v>230</v>
      </c>
    </row>
    <row r="150" spans="1:65" s="12" customFormat="1" ht="22.9" customHeight="1">
      <c r="B150" s="143"/>
      <c r="D150" s="144" t="s">
        <v>74</v>
      </c>
      <c r="E150" s="169" t="s">
        <v>272</v>
      </c>
      <c r="F150" s="169" t="s">
        <v>3544</v>
      </c>
      <c r="I150" s="146"/>
      <c r="J150" s="170">
        <f>BK150</f>
        <v>0</v>
      </c>
      <c r="L150" s="143"/>
      <c r="M150" s="148"/>
      <c r="N150" s="149"/>
      <c r="O150" s="149"/>
      <c r="P150" s="150">
        <f>SUM(P151:P169)</f>
        <v>0</v>
      </c>
      <c r="Q150" s="149"/>
      <c r="R150" s="150">
        <f>SUM(R151:R169)</f>
        <v>0</v>
      </c>
      <c r="S150" s="149"/>
      <c r="T150" s="151">
        <f>SUM(T151:T169)</f>
        <v>0</v>
      </c>
      <c r="AR150" s="144" t="s">
        <v>215</v>
      </c>
      <c r="AT150" s="152" t="s">
        <v>74</v>
      </c>
      <c r="AU150" s="152" t="s">
        <v>83</v>
      </c>
      <c r="AY150" s="144" t="s">
        <v>203</v>
      </c>
      <c r="BK150" s="153">
        <f>SUM(BK151:BK169)</f>
        <v>0</v>
      </c>
    </row>
    <row r="151" spans="1:65" s="2" customFormat="1" ht="16.5" customHeight="1">
      <c r="A151" s="33"/>
      <c r="B151" s="154"/>
      <c r="C151" s="155" t="s">
        <v>214</v>
      </c>
      <c r="D151" s="155" t="s">
        <v>204</v>
      </c>
      <c r="E151" s="156" t="s">
        <v>3761</v>
      </c>
      <c r="F151" s="157" t="s">
        <v>3699</v>
      </c>
      <c r="G151" s="158" t="s">
        <v>244</v>
      </c>
      <c r="H151" s="159">
        <v>67</v>
      </c>
      <c r="I151" s="160"/>
      <c r="J151" s="161">
        <f t="shared" ref="J151:J169" si="10">ROUND(I151*H151,2)</f>
        <v>0</v>
      </c>
      <c r="K151" s="162"/>
      <c r="L151" s="34"/>
      <c r="M151" s="163" t="s">
        <v>1</v>
      </c>
      <c r="N151" s="164" t="s">
        <v>41</v>
      </c>
      <c r="O151" s="62"/>
      <c r="P151" s="165">
        <f t="shared" ref="P151:P169" si="11">O151*H151</f>
        <v>0</v>
      </c>
      <c r="Q151" s="165">
        <v>0</v>
      </c>
      <c r="R151" s="165">
        <f t="shared" ref="R151:R169" si="12">Q151*H151</f>
        <v>0</v>
      </c>
      <c r="S151" s="165">
        <v>0</v>
      </c>
      <c r="T151" s="166">
        <f t="shared" ref="T151:T169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324</v>
      </c>
      <c r="AT151" s="167" t="s">
        <v>204</v>
      </c>
      <c r="AU151" s="167" t="s">
        <v>91</v>
      </c>
      <c r="AY151" s="18" t="s">
        <v>203</v>
      </c>
      <c r="BE151" s="168">
        <f t="shared" ref="BE151:BE169" si="14">IF(N151="základná",J151,0)</f>
        <v>0</v>
      </c>
      <c r="BF151" s="168">
        <f t="shared" ref="BF151:BF169" si="15">IF(N151="znížená",J151,0)</f>
        <v>0</v>
      </c>
      <c r="BG151" s="168">
        <f t="shared" ref="BG151:BG169" si="16">IF(N151="zákl. prenesená",J151,0)</f>
        <v>0</v>
      </c>
      <c r="BH151" s="168">
        <f t="shared" ref="BH151:BH169" si="17">IF(N151="zníž. prenesená",J151,0)</f>
        <v>0</v>
      </c>
      <c r="BI151" s="168">
        <f t="shared" ref="BI151:BI169" si="18">IF(N151="nulová",J151,0)</f>
        <v>0</v>
      </c>
      <c r="BJ151" s="18" t="s">
        <v>91</v>
      </c>
      <c r="BK151" s="168">
        <f t="shared" ref="BK151:BK169" si="19">ROUND(I151*H151,2)</f>
        <v>0</v>
      </c>
      <c r="BL151" s="18" t="s">
        <v>324</v>
      </c>
      <c r="BM151" s="167" t="s">
        <v>7</v>
      </c>
    </row>
    <row r="152" spans="1:65" s="2" customFormat="1" ht="16.5" customHeight="1">
      <c r="A152" s="33"/>
      <c r="B152" s="154"/>
      <c r="C152" s="155" t="s">
        <v>246</v>
      </c>
      <c r="D152" s="155" t="s">
        <v>204</v>
      </c>
      <c r="E152" s="156" t="s">
        <v>3613</v>
      </c>
      <c r="F152" s="157" t="s">
        <v>3554</v>
      </c>
      <c r="G152" s="158" t="s">
        <v>244</v>
      </c>
      <c r="H152" s="159">
        <v>16</v>
      </c>
      <c r="I152" s="160"/>
      <c r="J152" s="161">
        <f t="shared" si="1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324</v>
      </c>
      <c r="AT152" s="167" t="s">
        <v>204</v>
      </c>
      <c r="AU152" s="167" t="s">
        <v>91</v>
      </c>
      <c r="AY152" s="18" t="s">
        <v>203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91</v>
      </c>
      <c r="BK152" s="168">
        <f t="shared" si="19"/>
        <v>0</v>
      </c>
      <c r="BL152" s="18" t="s">
        <v>324</v>
      </c>
      <c r="BM152" s="167" t="s">
        <v>237</v>
      </c>
    </row>
    <row r="153" spans="1:65" s="2" customFormat="1" ht="16.5" customHeight="1">
      <c r="A153" s="33"/>
      <c r="B153" s="154"/>
      <c r="C153" s="155" t="s">
        <v>218</v>
      </c>
      <c r="D153" s="155" t="s">
        <v>204</v>
      </c>
      <c r="E153" s="156" t="s">
        <v>3762</v>
      </c>
      <c r="F153" s="157" t="s">
        <v>3701</v>
      </c>
      <c r="G153" s="158" t="s">
        <v>244</v>
      </c>
      <c r="H153" s="159">
        <v>125</v>
      </c>
      <c r="I153" s="160"/>
      <c r="J153" s="161">
        <f t="shared" si="10"/>
        <v>0</v>
      </c>
      <c r="K153" s="162"/>
      <c r="L153" s="34"/>
      <c r="M153" s="163" t="s">
        <v>1</v>
      </c>
      <c r="N153" s="164" t="s">
        <v>41</v>
      </c>
      <c r="O153" s="62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324</v>
      </c>
      <c r="AT153" s="167" t="s">
        <v>204</v>
      </c>
      <c r="AU153" s="167" t="s">
        <v>91</v>
      </c>
      <c r="AY153" s="18" t="s">
        <v>203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91</v>
      </c>
      <c r="BK153" s="168">
        <f t="shared" si="19"/>
        <v>0</v>
      </c>
      <c r="BL153" s="18" t="s">
        <v>324</v>
      </c>
      <c r="BM153" s="167" t="s">
        <v>241</v>
      </c>
    </row>
    <row r="154" spans="1:65" s="2" customFormat="1" ht="16.5" customHeight="1">
      <c r="A154" s="33"/>
      <c r="B154" s="154"/>
      <c r="C154" s="155" t="s">
        <v>253</v>
      </c>
      <c r="D154" s="155" t="s">
        <v>204</v>
      </c>
      <c r="E154" s="156" t="s">
        <v>3763</v>
      </c>
      <c r="F154" s="157" t="s">
        <v>3703</v>
      </c>
      <c r="G154" s="158" t="s">
        <v>244</v>
      </c>
      <c r="H154" s="159">
        <v>120</v>
      </c>
      <c r="I154" s="160"/>
      <c r="J154" s="161">
        <f t="shared" si="10"/>
        <v>0</v>
      </c>
      <c r="K154" s="162"/>
      <c r="L154" s="34"/>
      <c r="M154" s="163" t="s">
        <v>1</v>
      </c>
      <c r="N154" s="164" t="s">
        <v>41</v>
      </c>
      <c r="O154" s="62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324</v>
      </c>
      <c r="AT154" s="167" t="s">
        <v>204</v>
      </c>
      <c r="AU154" s="167" t="s">
        <v>91</v>
      </c>
      <c r="AY154" s="18" t="s">
        <v>203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91</v>
      </c>
      <c r="BK154" s="168">
        <f t="shared" si="19"/>
        <v>0</v>
      </c>
      <c r="BL154" s="18" t="s">
        <v>324</v>
      </c>
      <c r="BM154" s="167" t="s">
        <v>245</v>
      </c>
    </row>
    <row r="155" spans="1:65" s="2" customFormat="1" ht="16.5" customHeight="1">
      <c r="A155" s="33"/>
      <c r="B155" s="154"/>
      <c r="C155" s="155" t="s">
        <v>222</v>
      </c>
      <c r="D155" s="155" t="s">
        <v>204</v>
      </c>
      <c r="E155" s="156" t="s">
        <v>3764</v>
      </c>
      <c r="F155" s="157" t="s">
        <v>3705</v>
      </c>
      <c r="G155" s="158" t="s">
        <v>244</v>
      </c>
      <c r="H155" s="159">
        <v>100</v>
      </c>
      <c r="I155" s="160"/>
      <c r="J155" s="161">
        <f t="shared" si="10"/>
        <v>0</v>
      </c>
      <c r="K155" s="162"/>
      <c r="L155" s="34"/>
      <c r="M155" s="163" t="s">
        <v>1</v>
      </c>
      <c r="N155" s="164" t="s">
        <v>41</v>
      </c>
      <c r="O155" s="62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324</v>
      </c>
      <c r="AT155" s="167" t="s">
        <v>204</v>
      </c>
      <c r="AU155" s="167" t="s">
        <v>91</v>
      </c>
      <c r="AY155" s="18" t="s">
        <v>203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91</v>
      </c>
      <c r="BK155" s="168">
        <f t="shared" si="19"/>
        <v>0</v>
      </c>
      <c r="BL155" s="18" t="s">
        <v>324</v>
      </c>
      <c r="BM155" s="167" t="s">
        <v>250</v>
      </c>
    </row>
    <row r="156" spans="1:65" s="2" customFormat="1" ht="16.5" customHeight="1">
      <c r="A156" s="33"/>
      <c r="B156" s="154"/>
      <c r="C156" s="155" t="s">
        <v>259</v>
      </c>
      <c r="D156" s="155" t="s">
        <v>204</v>
      </c>
      <c r="E156" s="156" t="s">
        <v>3765</v>
      </c>
      <c r="F156" s="157" t="s">
        <v>3707</v>
      </c>
      <c r="G156" s="158" t="s">
        <v>340</v>
      </c>
      <c r="H156" s="159">
        <v>60</v>
      </c>
      <c r="I156" s="160"/>
      <c r="J156" s="161">
        <f t="shared" si="10"/>
        <v>0</v>
      </c>
      <c r="K156" s="162"/>
      <c r="L156" s="34"/>
      <c r="M156" s="163" t="s">
        <v>1</v>
      </c>
      <c r="N156" s="164" t="s">
        <v>41</v>
      </c>
      <c r="O156" s="62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324</v>
      </c>
      <c r="AT156" s="167" t="s">
        <v>204</v>
      </c>
      <c r="AU156" s="167" t="s">
        <v>91</v>
      </c>
      <c r="AY156" s="18" t="s">
        <v>203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91</v>
      </c>
      <c r="BK156" s="168">
        <f t="shared" si="19"/>
        <v>0</v>
      </c>
      <c r="BL156" s="18" t="s">
        <v>324</v>
      </c>
      <c r="BM156" s="167" t="s">
        <v>258</v>
      </c>
    </row>
    <row r="157" spans="1:65" s="2" customFormat="1" ht="16.5" customHeight="1">
      <c r="A157" s="33"/>
      <c r="B157" s="154"/>
      <c r="C157" s="155" t="s">
        <v>226</v>
      </c>
      <c r="D157" s="155" t="s">
        <v>204</v>
      </c>
      <c r="E157" s="156" t="s">
        <v>3766</v>
      </c>
      <c r="F157" s="157" t="s">
        <v>3709</v>
      </c>
      <c r="G157" s="158" t="s">
        <v>340</v>
      </c>
      <c r="H157" s="159">
        <v>42</v>
      </c>
      <c r="I157" s="160"/>
      <c r="J157" s="161">
        <f t="shared" si="10"/>
        <v>0</v>
      </c>
      <c r="K157" s="162"/>
      <c r="L157" s="34"/>
      <c r="M157" s="163" t="s">
        <v>1</v>
      </c>
      <c r="N157" s="164" t="s">
        <v>41</v>
      </c>
      <c r="O157" s="62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324</v>
      </c>
      <c r="AT157" s="167" t="s">
        <v>204</v>
      </c>
      <c r="AU157" s="167" t="s">
        <v>91</v>
      </c>
      <c r="AY157" s="18" t="s">
        <v>203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8" t="s">
        <v>91</v>
      </c>
      <c r="BK157" s="168">
        <f t="shared" si="19"/>
        <v>0</v>
      </c>
      <c r="BL157" s="18" t="s">
        <v>324</v>
      </c>
      <c r="BM157" s="167" t="s">
        <v>262</v>
      </c>
    </row>
    <row r="158" spans="1:65" s="2" customFormat="1" ht="16.5" customHeight="1">
      <c r="A158" s="33"/>
      <c r="B158" s="154"/>
      <c r="C158" s="155" t="s">
        <v>268</v>
      </c>
      <c r="D158" s="155" t="s">
        <v>204</v>
      </c>
      <c r="E158" s="156" t="s">
        <v>3767</v>
      </c>
      <c r="F158" s="157" t="s">
        <v>3711</v>
      </c>
      <c r="G158" s="158" t="s">
        <v>340</v>
      </c>
      <c r="H158" s="159">
        <v>68</v>
      </c>
      <c r="I158" s="160"/>
      <c r="J158" s="161">
        <f t="shared" si="10"/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324</v>
      </c>
      <c r="AT158" s="167" t="s">
        <v>204</v>
      </c>
      <c r="AU158" s="167" t="s">
        <v>91</v>
      </c>
      <c r="AY158" s="18" t="s">
        <v>203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91</v>
      </c>
      <c r="BK158" s="168">
        <f t="shared" si="19"/>
        <v>0</v>
      </c>
      <c r="BL158" s="18" t="s">
        <v>324</v>
      </c>
      <c r="BM158" s="167" t="s">
        <v>265</v>
      </c>
    </row>
    <row r="159" spans="1:65" s="2" customFormat="1" ht="16.5" customHeight="1">
      <c r="A159" s="33"/>
      <c r="B159" s="154"/>
      <c r="C159" s="155" t="s">
        <v>230</v>
      </c>
      <c r="D159" s="155" t="s">
        <v>204</v>
      </c>
      <c r="E159" s="156" t="s">
        <v>3768</v>
      </c>
      <c r="F159" s="157" t="s">
        <v>3713</v>
      </c>
      <c r="G159" s="158" t="s">
        <v>340</v>
      </c>
      <c r="H159" s="159">
        <v>14</v>
      </c>
      <c r="I159" s="160"/>
      <c r="J159" s="161">
        <f t="shared" si="10"/>
        <v>0</v>
      </c>
      <c r="K159" s="162"/>
      <c r="L159" s="34"/>
      <c r="M159" s="163" t="s">
        <v>1</v>
      </c>
      <c r="N159" s="164" t="s">
        <v>41</v>
      </c>
      <c r="O159" s="62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324</v>
      </c>
      <c r="AT159" s="167" t="s">
        <v>204</v>
      </c>
      <c r="AU159" s="167" t="s">
        <v>91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324</v>
      </c>
      <c r="BM159" s="167" t="s">
        <v>271</v>
      </c>
    </row>
    <row r="160" spans="1:65" s="2" customFormat="1" ht="66.75" customHeight="1">
      <c r="A160" s="33"/>
      <c r="B160" s="154"/>
      <c r="C160" s="155" t="s">
        <v>277</v>
      </c>
      <c r="D160" s="155" t="s">
        <v>204</v>
      </c>
      <c r="E160" s="156" t="s">
        <v>3769</v>
      </c>
      <c r="F160" s="157" t="s">
        <v>4286</v>
      </c>
      <c r="G160" s="158" t="s">
        <v>340</v>
      </c>
      <c r="H160" s="159">
        <v>2</v>
      </c>
      <c r="I160" s="160"/>
      <c r="J160" s="161">
        <f t="shared" si="1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324</v>
      </c>
      <c r="AT160" s="167" t="s">
        <v>204</v>
      </c>
      <c r="AU160" s="167" t="s">
        <v>91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324</v>
      </c>
      <c r="BM160" s="167" t="s">
        <v>280</v>
      </c>
    </row>
    <row r="161" spans="1:65" s="2" customFormat="1" ht="16.5" customHeight="1">
      <c r="A161" s="33"/>
      <c r="B161" s="154"/>
      <c r="C161" s="155" t="s">
        <v>7</v>
      </c>
      <c r="D161" s="155" t="s">
        <v>204</v>
      </c>
      <c r="E161" s="156" t="s">
        <v>3770</v>
      </c>
      <c r="F161" s="157" t="s">
        <v>3718</v>
      </c>
      <c r="G161" s="158" t="s">
        <v>340</v>
      </c>
      <c r="H161" s="159">
        <v>2</v>
      </c>
      <c r="I161" s="160"/>
      <c r="J161" s="161">
        <f t="shared" si="10"/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324</v>
      </c>
      <c r="AT161" s="167" t="s">
        <v>204</v>
      </c>
      <c r="AU161" s="167" t="s">
        <v>91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324</v>
      </c>
      <c r="BM161" s="167" t="s">
        <v>283</v>
      </c>
    </row>
    <row r="162" spans="1:65" s="2" customFormat="1" ht="24.2" customHeight="1">
      <c r="A162" s="33"/>
      <c r="B162" s="154"/>
      <c r="C162" s="155" t="s">
        <v>284</v>
      </c>
      <c r="D162" s="155" t="s">
        <v>204</v>
      </c>
      <c r="E162" s="156" t="s">
        <v>3771</v>
      </c>
      <c r="F162" s="157" t="s">
        <v>3720</v>
      </c>
      <c r="G162" s="158" t="s">
        <v>340</v>
      </c>
      <c r="H162" s="159">
        <v>2</v>
      </c>
      <c r="I162" s="160"/>
      <c r="J162" s="161">
        <f t="shared" si="1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324</v>
      </c>
      <c r="AT162" s="167" t="s">
        <v>204</v>
      </c>
      <c r="AU162" s="167" t="s">
        <v>91</v>
      </c>
      <c r="AY162" s="18" t="s">
        <v>203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91</v>
      </c>
      <c r="BK162" s="168">
        <f t="shared" si="19"/>
        <v>0</v>
      </c>
      <c r="BL162" s="18" t="s">
        <v>324</v>
      </c>
      <c r="BM162" s="167" t="s">
        <v>287</v>
      </c>
    </row>
    <row r="163" spans="1:65" s="2" customFormat="1" ht="16.5" customHeight="1">
      <c r="A163" s="33"/>
      <c r="B163" s="154"/>
      <c r="C163" s="155" t="s">
        <v>237</v>
      </c>
      <c r="D163" s="155" t="s">
        <v>204</v>
      </c>
      <c r="E163" s="156" t="s">
        <v>3772</v>
      </c>
      <c r="F163" s="157" t="s">
        <v>3722</v>
      </c>
      <c r="G163" s="158" t="s">
        <v>340</v>
      </c>
      <c r="H163" s="159">
        <v>2</v>
      </c>
      <c r="I163" s="160"/>
      <c r="J163" s="161">
        <f t="shared" si="1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324</v>
      </c>
      <c r="AT163" s="167" t="s">
        <v>204</v>
      </c>
      <c r="AU163" s="167" t="s">
        <v>91</v>
      </c>
      <c r="AY163" s="18" t="s">
        <v>203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91</v>
      </c>
      <c r="BK163" s="168">
        <f t="shared" si="19"/>
        <v>0</v>
      </c>
      <c r="BL163" s="18" t="s">
        <v>324</v>
      </c>
      <c r="BM163" s="167" t="s">
        <v>290</v>
      </c>
    </row>
    <row r="164" spans="1:65" s="2" customFormat="1" ht="16.5" customHeight="1">
      <c r="A164" s="33"/>
      <c r="B164" s="154"/>
      <c r="C164" s="155" t="s">
        <v>291</v>
      </c>
      <c r="D164" s="155" t="s">
        <v>204</v>
      </c>
      <c r="E164" s="156" t="s">
        <v>3773</v>
      </c>
      <c r="F164" s="157" t="s">
        <v>3724</v>
      </c>
      <c r="G164" s="158" t="s">
        <v>340</v>
      </c>
      <c r="H164" s="159">
        <v>2</v>
      </c>
      <c r="I164" s="160"/>
      <c r="J164" s="161">
        <f t="shared" si="1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324</v>
      </c>
      <c r="AT164" s="167" t="s">
        <v>204</v>
      </c>
      <c r="AU164" s="167" t="s">
        <v>91</v>
      </c>
      <c r="AY164" s="18" t="s">
        <v>203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91</v>
      </c>
      <c r="BK164" s="168">
        <f t="shared" si="19"/>
        <v>0</v>
      </c>
      <c r="BL164" s="18" t="s">
        <v>324</v>
      </c>
      <c r="BM164" s="167" t="s">
        <v>294</v>
      </c>
    </row>
    <row r="165" spans="1:65" s="2" customFormat="1" ht="16.5" customHeight="1">
      <c r="A165" s="33"/>
      <c r="B165" s="154"/>
      <c r="C165" s="155" t="s">
        <v>241</v>
      </c>
      <c r="D165" s="155" t="s">
        <v>204</v>
      </c>
      <c r="E165" s="156" t="s">
        <v>3774</v>
      </c>
      <c r="F165" s="157" t="s">
        <v>3726</v>
      </c>
      <c r="G165" s="158" t="s">
        <v>340</v>
      </c>
      <c r="H165" s="159">
        <v>2</v>
      </c>
      <c r="I165" s="160"/>
      <c r="J165" s="161">
        <f t="shared" si="10"/>
        <v>0</v>
      </c>
      <c r="K165" s="162"/>
      <c r="L165" s="34"/>
      <c r="M165" s="163" t="s">
        <v>1</v>
      </c>
      <c r="N165" s="164" t="s">
        <v>41</v>
      </c>
      <c r="O165" s="62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324</v>
      </c>
      <c r="AT165" s="167" t="s">
        <v>204</v>
      </c>
      <c r="AU165" s="167" t="s">
        <v>91</v>
      </c>
      <c r="AY165" s="18" t="s">
        <v>203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91</v>
      </c>
      <c r="BK165" s="168">
        <f t="shared" si="19"/>
        <v>0</v>
      </c>
      <c r="BL165" s="18" t="s">
        <v>324</v>
      </c>
      <c r="BM165" s="167" t="s">
        <v>297</v>
      </c>
    </row>
    <row r="166" spans="1:65" s="2" customFormat="1" ht="16.5" customHeight="1">
      <c r="A166" s="33"/>
      <c r="B166" s="154"/>
      <c r="C166" s="155" t="s">
        <v>298</v>
      </c>
      <c r="D166" s="155" t="s">
        <v>204</v>
      </c>
      <c r="E166" s="156" t="s">
        <v>3775</v>
      </c>
      <c r="F166" s="157" t="s">
        <v>3728</v>
      </c>
      <c r="G166" s="158" t="s">
        <v>340</v>
      </c>
      <c r="H166" s="159">
        <v>2</v>
      </c>
      <c r="I166" s="160"/>
      <c r="J166" s="161">
        <f t="shared" si="1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324</v>
      </c>
      <c r="AT166" s="167" t="s">
        <v>204</v>
      </c>
      <c r="AU166" s="167" t="s">
        <v>91</v>
      </c>
      <c r="AY166" s="18" t="s">
        <v>203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91</v>
      </c>
      <c r="BK166" s="168">
        <f t="shared" si="19"/>
        <v>0</v>
      </c>
      <c r="BL166" s="18" t="s">
        <v>324</v>
      </c>
      <c r="BM166" s="167" t="s">
        <v>301</v>
      </c>
    </row>
    <row r="167" spans="1:65" s="2" customFormat="1" ht="16.5" customHeight="1">
      <c r="A167" s="33"/>
      <c r="B167" s="154"/>
      <c r="C167" s="155" t="s">
        <v>245</v>
      </c>
      <c r="D167" s="155" t="s">
        <v>204</v>
      </c>
      <c r="E167" s="156" t="s">
        <v>3776</v>
      </c>
      <c r="F167" s="157" t="s">
        <v>3730</v>
      </c>
      <c r="G167" s="158" t="s">
        <v>340</v>
      </c>
      <c r="H167" s="159">
        <v>2</v>
      </c>
      <c r="I167" s="160"/>
      <c r="J167" s="161">
        <f t="shared" si="10"/>
        <v>0</v>
      </c>
      <c r="K167" s="162"/>
      <c r="L167" s="34"/>
      <c r="M167" s="163" t="s">
        <v>1</v>
      </c>
      <c r="N167" s="164" t="s">
        <v>41</v>
      </c>
      <c r="O167" s="62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324</v>
      </c>
      <c r="AT167" s="167" t="s">
        <v>204</v>
      </c>
      <c r="AU167" s="167" t="s">
        <v>91</v>
      </c>
      <c r="AY167" s="18" t="s">
        <v>203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91</v>
      </c>
      <c r="BK167" s="168">
        <f t="shared" si="19"/>
        <v>0</v>
      </c>
      <c r="BL167" s="18" t="s">
        <v>324</v>
      </c>
      <c r="BM167" s="167" t="s">
        <v>304</v>
      </c>
    </row>
    <row r="168" spans="1:65" s="2" customFormat="1" ht="21.75" customHeight="1">
      <c r="A168" s="33"/>
      <c r="B168" s="154"/>
      <c r="C168" s="155" t="s">
        <v>307</v>
      </c>
      <c r="D168" s="155" t="s">
        <v>204</v>
      </c>
      <c r="E168" s="156" t="s">
        <v>3777</v>
      </c>
      <c r="F168" s="157" t="s">
        <v>3778</v>
      </c>
      <c r="G168" s="158" t="s">
        <v>340</v>
      </c>
      <c r="H168" s="159">
        <v>1</v>
      </c>
      <c r="I168" s="160"/>
      <c r="J168" s="161">
        <f t="shared" si="10"/>
        <v>0</v>
      </c>
      <c r="K168" s="162"/>
      <c r="L168" s="34"/>
      <c r="M168" s="163" t="s">
        <v>1</v>
      </c>
      <c r="N168" s="164" t="s">
        <v>41</v>
      </c>
      <c r="O168" s="62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324</v>
      </c>
      <c r="AT168" s="167" t="s">
        <v>204</v>
      </c>
      <c r="AU168" s="167" t="s">
        <v>91</v>
      </c>
      <c r="AY168" s="18" t="s">
        <v>203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91</v>
      </c>
      <c r="BK168" s="168">
        <f t="shared" si="19"/>
        <v>0</v>
      </c>
      <c r="BL168" s="18" t="s">
        <v>324</v>
      </c>
      <c r="BM168" s="167" t="s">
        <v>310</v>
      </c>
    </row>
    <row r="169" spans="1:65" s="2" customFormat="1" ht="16.5" customHeight="1">
      <c r="A169" s="33"/>
      <c r="B169" s="154"/>
      <c r="C169" s="155" t="s">
        <v>250</v>
      </c>
      <c r="D169" s="155" t="s">
        <v>204</v>
      </c>
      <c r="E169" s="156" t="s">
        <v>3779</v>
      </c>
      <c r="F169" s="157" t="s">
        <v>3780</v>
      </c>
      <c r="G169" s="158" t="s">
        <v>340</v>
      </c>
      <c r="H169" s="159">
        <v>2</v>
      </c>
      <c r="I169" s="160"/>
      <c r="J169" s="161">
        <f t="shared" si="10"/>
        <v>0</v>
      </c>
      <c r="K169" s="162"/>
      <c r="L169" s="34"/>
      <c r="M169" s="163" t="s">
        <v>1</v>
      </c>
      <c r="N169" s="164" t="s">
        <v>41</v>
      </c>
      <c r="O169" s="62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324</v>
      </c>
      <c r="AT169" s="167" t="s">
        <v>204</v>
      </c>
      <c r="AU169" s="167" t="s">
        <v>91</v>
      </c>
      <c r="AY169" s="18" t="s">
        <v>203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91</v>
      </c>
      <c r="BK169" s="168">
        <f t="shared" si="19"/>
        <v>0</v>
      </c>
      <c r="BL169" s="18" t="s">
        <v>324</v>
      </c>
      <c r="BM169" s="167" t="s">
        <v>313</v>
      </c>
    </row>
    <row r="170" spans="1:65" s="12" customFormat="1" ht="22.9" customHeight="1">
      <c r="B170" s="143"/>
      <c r="D170" s="144" t="s">
        <v>74</v>
      </c>
      <c r="E170" s="169" t="s">
        <v>305</v>
      </c>
      <c r="F170" s="169" t="s">
        <v>3620</v>
      </c>
      <c r="I170" s="146"/>
      <c r="J170" s="170">
        <f>BK170</f>
        <v>0</v>
      </c>
      <c r="L170" s="143"/>
      <c r="M170" s="148"/>
      <c r="N170" s="149"/>
      <c r="O170" s="149"/>
      <c r="P170" s="150">
        <f>P171</f>
        <v>0</v>
      </c>
      <c r="Q170" s="149"/>
      <c r="R170" s="150">
        <f>R171</f>
        <v>0</v>
      </c>
      <c r="S170" s="149"/>
      <c r="T170" s="151">
        <f>T171</f>
        <v>0</v>
      </c>
      <c r="AR170" s="144" t="s">
        <v>215</v>
      </c>
      <c r="AT170" s="152" t="s">
        <v>74</v>
      </c>
      <c r="AU170" s="152" t="s">
        <v>83</v>
      </c>
      <c r="AY170" s="144" t="s">
        <v>203</v>
      </c>
      <c r="BK170" s="153">
        <f>BK171</f>
        <v>0</v>
      </c>
    </row>
    <row r="171" spans="1:65" s="2" customFormat="1" ht="16.5" customHeight="1">
      <c r="A171" s="33"/>
      <c r="B171" s="154"/>
      <c r="C171" s="155" t="s">
        <v>314</v>
      </c>
      <c r="D171" s="155" t="s">
        <v>204</v>
      </c>
      <c r="E171" s="156" t="s">
        <v>3781</v>
      </c>
      <c r="F171" s="157" t="s">
        <v>3782</v>
      </c>
      <c r="G171" s="158" t="s">
        <v>340</v>
      </c>
      <c r="H171" s="159">
        <v>1</v>
      </c>
      <c r="I171" s="160"/>
      <c r="J171" s="161">
        <f>ROUND(I171*H171,2)</f>
        <v>0</v>
      </c>
      <c r="K171" s="162"/>
      <c r="L171" s="34"/>
      <c r="M171" s="163" t="s">
        <v>1</v>
      </c>
      <c r="N171" s="164" t="s">
        <v>41</v>
      </c>
      <c r="O171" s="62"/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324</v>
      </c>
      <c r="AT171" s="167" t="s">
        <v>204</v>
      </c>
      <c r="AU171" s="167" t="s">
        <v>91</v>
      </c>
      <c r="AY171" s="18" t="s">
        <v>203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91</v>
      </c>
      <c r="BK171" s="168">
        <f>ROUND(I171*H171,2)</f>
        <v>0</v>
      </c>
      <c r="BL171" s="18" t="s">
        <v>324</v>
      </c>
      <c r="BM171" s="167" t="s">
        <v>317</v>
      </c>
    </row>
    <row r="172" spans="1:65" s="12" customFormat="1" ht="22.9" customHeight="1">
      <c r="B172" s="143"/>
      <c r="D172" s="144" t="s">
        <v>74</v>
      </c>
      <c r="E172" s="169" t="s">
        <v>349</v>
      </c>
      <c r="F172" s="169" t="s">
        <v>3783</v>
      </c>
      <c r="I172" s="146"/>
      <c r="J172" s="170">
        <f>BK172</f>
        <v>0</v>
      </c>
      <c r="L172" s="143"/>
      <c r="M172" s="148"/>
      <c r="N172" s="149"/>
      <c r="O172" s="149"/>
      <c r="P172" s="150">
        <f>P173</f>
        <v>0</v>
      </c>
      <c r="Q172" s="149"/>
      <c r="R172" s="150">
        <f>R173</f>
        <v>0</v>
      </c>
      <c r="S172" s="149"/>
      <c r="T172" s="151">
        <f>T173</f>
        <v>0</v>
      </c>
      <c r="AR172" s="144" t="s">
        <v>215</v>
      </c>
      <c r="AT172" s="152" t="s">
        <v>74</v>
      </c>
      <c r="AU172" s="152" t="s">
        <v>83</v>
      </c>
      <c r="AY172" s="144" t="s">
        <v>203</v>
      </c>
      <c r="BK172" s="153">
        <f>BK173</f>
        <v>0</v>
      </c>
    </row>
    <row r="173" spans="1:65" s="2" customFormat="1" ht="16.5" customHeight="1">
      <c r="A173" s="33"/>
      <c r="B173" s="154"/>
      <c r="C173" s="155" t="s">
        <v>258</v>
      </c>
      <c r="D173" s="155" t="s">
        <v>204</v>
      </c>
      <c r="E173" s="156" t="s">
        <v>3784</v>
      </c>
      <c r="F173" s="157" t="s">
        <v>3733</v>
      </c>
      <c r="G173" s="158" t="s">
        <v>244</v>
      </c>
      <c r="H173" s="159">
        <v>10</v>
      </c>
      <c r="I173" s="160"/>
      <c r="J173" s="161">
        <f>ROUND(I173*H173,2)</f>
        <v>0</v>
      </c>
      <c r="K173" s="162"/>
      <c r="L173" s="34"/>
      <c r="M173" s="163" t="s">
        <v>1</v>
      </c>
      <c r="N173" s="164" t="s">
        <v>41</v>
      </c>
      <c r="O173" s="62"/>
      <c r="P173" s="165">
        <f>O173*H173</f>
        <v>0</v>
      </c>
      <c r="Q173" s="165">
        <v>0</v>
      </c>
      <c r="R173" s="165">
        <f>Q173*H173</f>
        <v>0</v>
      </c>
      <c r="S173" s="165">
        <v>0</v>
      </c>
      <c r="T173" s="16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324</v>
      </c>
      <c r="AT173" s="167" t="s">
        <v>204</v>
      </c>
      <c r="AU173" s="167" t="s">
        <v>91</v>
      </c>
      <c r="AY173" s="18" t="s">
        <v>203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8" t="s">
        <v>91</v>
      </c>
      <c r="BK173" s="168">
        <f>ROUND(I173*H173,2)</f>
        <v>0</v>
      </c>
      <c r="BL173" s="18" t="s">
        <v>324</v>
      </c>
      <c r="BM173" s="167" t="s">
        <v>320</v>
      </c>
    </row>
    <row r="174" spans="1:65" s="12" customFormat="1" ht="22.9" customHeight="1">
      <c r="B174" s="143"/>
      <c r="D174" s="144" t="s">
        <v>74</v>
      </c>
      <c r="E174" s="169" t="s">
        <v>372</v>
      </c>
      <c r="F174" s="169" t="s">
        <v>3734</v>
      </c>
      <c r="I174" s="146"/>
      <c r="J174" s="170">
        <f>BK174</f>
        <v>0</v>
      </c>
      <c r="L174" s="143"/>
      <c r="M174" s="148"/>
      <c r="N174" s="149"/>
      <c r="O174" s="149"/>
      <c r="P174" s="150">
        <f>P175</f>
        <v>0</v>
      </c>
      <c r="Q174" s="149"/>
      <c r="R174" s="150">
        <f>R175</f>
        <v>0</v>
      </c>
      <c r="S174" s="149"/>
      <c r="T174" s="151">
        <f>T175</f>
        <v>0</v>
      </c>
      <c r="AR174" s="144" t="s">
        <v>215</v>
      </c>
      <c r="AT174" s="152" t="s">
        <v>74</v>
      </c>
      <c r="AU174" s="152" t="s">
        <v>83</v>
      </c>
      <c r="AY174" s="144" t="s">
        <v>203</v>
      </c>
      <c r="BK174" s="153">
        <f>BK175</f>
        <v>0</v>
      </c>
    </row>
    <row r="175" spans="1:65" s="2" customFormat="1" ht="16.5" customHeight="1">
      <c r="A175" s="33"/>
      <c r="B175" s="154"/>
      <c r="C175" s="155" t="s">
        <v>321</v>
      </c>
      <c r="D175" s="155" t="s">
        <v>204</v>
      </c>
      <c r="E175" s="156" t="s">
        <v>3785</v>
      </c>
      <c r="F175" s="157" t="s">
        <v>3786</v>
      </c>
      <c r="G175" s="158" t="s">
        <v>340</v>
      </c>
      <c r="H175" s="159">
        <v>4</v>
      </c>
      <c r="I175" s="160"/>
      <c r="J175" s="161">
        <f>ROUND(I175*H175,2)</f>
        <v>0</v>
      </c>
      <c r="K175" s="162"/>
      <c r="L175" s="34"/>
      <c r="M175" s="163" t="s">
        <v>1</v>
      </c>
      <c r="N175" s="164" t="s">
        <v>41</v>
      </c>
      <c r="O175" s="62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324</v>
      </c>
      <c r="AT175" s="167" t="s">
        <v>204</v>
      </c>
      <c r="AU175" s="167" t="s">
        <v>91</v>
      </c>
      <c r="AY175" s="18" t="s">
        <v>203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91</v>
      </c>
      <c r="BK175" s="168">
        <f>ROUND(I175*H175,2)</f>
        <v>0</v>
      </c>
      <c r="BL175" s="18" t="s">
        <v>324</v>
      </c>
      <c r="BM175" s="167" t="s">
        <v>324</v>
      </c>
    </row>
    <row r="176" spans="1:65" s="12" customFormat="1" ht="22.9" customHeight="1">
      <c r="B176" s="143"/>
      <c r="D176" s="144" t="s">
        <v>74</v>
      </c>
      <c r="E176" s="169" t="s">
        <v>391</v>
      </c>
      <c r="F176" s="169" t="s">
        <v>3737</v>
      </c>
      <c r="I176" s="146"/>
      <c r="J176" s="170">
        <f>BK176</f>
        <v>0</v>
      </c>
      <c r="L176" s="143"/>
      <c r="M176" s="148"/>
      <c r="N176" s="149"/>
      <c r="O176" s="149"/>
      <c r="P176" s="150">
        <f>P177</f>
        <v>0</v>
      </c>
      <c r="Q176" s="149"/>
      <c r="R176" s="150">
        <f>R177</f>
        <v>0</v>
      </c>
      <c r="S176" s="149"/>
      <c r="T176" s="151">
        <f>T177</f>
        <v>0</v>
      </c>
      <c r="AR176" s="144" t="s">
        <v>215</v>
      </c>
      <c r="AT176" s="152" t="s">
        <v>74</v>
      </c>
      <c r="AU176" s="152" t="s">
        <v>83</v>
      </c>
      <c r="AY176" s="144" t="s">
        <v>203</v>
      </c>
      <c r="BK176" s="153">
        <f>BK177</f>
        <v>0</v>
      </c>
    </row>
    <row r="177" spans="1:65" s="2" customFormat="1" ht="16.5" customHeight="1">
      <c r="A177" s="33"/>
      <c r="B177" s="154"/>
      <c r="C177" s="155" t="s">
        <v>262</v>
      </c>
      <c r="D177" s="155" t="s">
        <v>204</v>
      </c>
      <c r="E177" s="156" t="s">
        <v>3787</v>
      </c>
      <c r="F177" s="157" t="s">
        <v>3739</v>
      </c>
      <c r="G177" s="158" t="s">
        <v>340</v>
      </c>
      <c r="H177" s="159">
        <v>4</v>
      </c>
      <c r="I177" s="160"/>
      <c r="J177" s="161">
        <f>ROUND(I177*H177,2)</f>
        <v>0</v>
      </c>
      <c r="K177" s="162"/>
      <c r="L177" s="34"/>
      <c r="M177" s="163" t="s">
        <v>1</v>
      </c>
      <c r="N177" s="164" t="s">
        <v>41</v>
      </c>
      <c r="O177" s="62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324</v>
      </c>
      <c r="AT177" s="167" t="s">
        <v>204</v>
      </c>
      <c r="AU177" s="167" t="s">
        <v>91</v>
      </c>
      <c r="AY177" s="18" t="s">
        <v>203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91</v>
      </c>
      <c r="BK177" s="168">
        <f>ROUND(I177*H177,2)</f>
        <v>0</v>
      </c>
      <c r="BL177" s="18" t="s">
        <v>324</v>
      </c>
      <c r="BM177" s="167" t="s">
        <v>327</v>
      </c>
    </row>
    <row r="178" spans="1:65" s="12" customFormat="1" ht="22.9" customHeight="1">
      <c r="B178" s="143"/>
      <c r="D178" s="144" t="s">
        <v>74</v>
      </c>
      <c r="E178" s="169" t="s">
        <v>400</v>
      </c>
      <c r="F178" s="169" t="s">
        <v>3627</v>
      </c>
      <c r="I178" s="146"/>
      <c r="J178" s="170">
        <f>BK178</f>
        <v>0</v>
      </c>
      <c r="L178" s="143"/>
      <c r="M178" s="148"/>
      <c r="N178" s="149"/>
      <c r="O178" s="149"/>
      <c r="P178" s="150">
        <f>P179</f>
        <v>0</v>
      </c>
      <c r="Q178" s="149"/>
      <c r="R178" s="150">
        <f>R179</f>
        <v>0</v>
      </c>
      <c r="S178" s="149"/>
      <c r="T178" s="151">
        <f>T179</f>
        <v>0</v>
      </c>
      <c r="AR178" s="144" t="s">
        <v>215</v>
      </c>
      <c r="AT178" s="152" t="s">
        <v>74</v>
      </c>
      <c r="AU178" s="152" t="s">
        <v>83</v>
      </c>
      <c r="AY178" s="144" t="s">
        <v>203</v>
      </c>
      <c r="BK178" s="153">
        <f>BK179</f>
        <v>0</v>
      </c>
    </row>
    <row r="179" spans="1:65" s="2" customFormat="1" ht="16.5" customHeight="1">
      <c r="A179" s="33"/>
      <c r="B179" s="154"/>
      <c r="C179" s="155" t="s">
        <v>328</v>
      </c>
      <c r="D179" s="155" t="s">
        <v>204</v>
      </c>
      <c r="E179" s="156" t="s">
        <v>3788</v>
      </c>
      <c r="F179" s="157" t="s">
        <v>3629</v>
      </c>
      <c r="G179" s="158" t="s">
        <v>1871</v>
      </c>
      <c r="H179" s="159">
        <v>0.15</v>
      </c>
      <c r="I179" s="160"/>
      <c r="J179" s="161">
        <f>ROUND(I179*H179,2)</f>
        <v>0</v>
      </c>
      <c r="K179" s="162"/>
      <c r="L179" s="34"/>
      <c r="M179" s="163" t="s">
        <v>1</v>
      </c>
      <c r="N179" s="164" t="s">
        <v>41</v>
      </c>
      <c r="O179" s="62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324</v>
      </c>
      <c r="AT179" s="167" t="s">
        <v>204</v>
      </c>
      <c r="AU179" s="167" t="s">
        <v>91</v>
      </c>
      <c r="AY179" s="18" t="s">
        <v>203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91</v>
      </c>
      <c r="BK179" s="168">
        <f>ROUND(I179*H179,2)</f>
        <v>0</v>
      </c>
      <c r="BL179" s="18" t="s">
        <v>324</v>
      </c>
      <c r="BM179" s="167" t="s">
        <v>331</v>
      </c>
    </row>
    <row r="180" spans="1:65" s="12" customFormat="1" ht="22.9" customHeight="1">
      <c r="B180" s="143"/>
      <c r="D180" s="144" t="s">
        <v>74</v>
      </c>
      <c r="E180" s="169" t="s">
        <v>427</v>
      </c>
      <c r="F180" s="169" t="s">
        <v>3638</v>
      </c>
      <c r="I180" s="146"/>
      <c r="J180" s="170">
        <f>BK180</f>
        <v>0</v>
      </c>
      <c r="L180" s="143"/>
      <c r="M180" s="148"/>
      <c r="N180" s="149"/>
      <c r="O180" s="149"/>
      <c r="P180" s="150">
        <f>SUM(P181:P182)</f>
        <v>0</v>
      </c>
      <c r="Q180" s="149"/>
      <c r="R180" s="150">
        <f>SUM(R181:R182)</f>
        <v>0</v>
      </c>
      <c r="S180" s="149"/>
      <c r="T180" s="151">
        <f>SUM(T181:T182)</f>
        <v>0</v>
      </c>
      <c r="AR180" s="144" t="s">
        <v>215</v>
      </c>
      <c r="AT180" s="152" t="s">
        <v>74</v>
      </c>
      <c r="AU180" s="152" t="s">
        <v>83</v>
      </c>
      <c r="AY180" s="144" t="s">
        <v>203</v>
      </c>
      <c r="BK180" s="153">
        <f>SUM(BK181:BK182)</f>
        <v>0</v>
      </c>
    </row>
    <row r="181" spans="1:65" s="2" customFormat="1" ht="16.5" customHeight="1">
      <c r="A181" s="33"/>
      <c r="B181" s="154"/>
      <c r="C181" s="155" t="s">
        <v>265</v>
      </c>
      <c r="D181" s="155" t="s">
        <v>204</v>
      </c>
      <c r="E181" s="156" t="s">
        <v>3789</v>
      </c>
      <c r="F181" s="157" t="s">
        <v>3640</v>
      </c>
      <c r="G181" s="158" t="s">
        <v>244</v>
      </c>
      <c r="H181" s="159">
        <v>173</v>
      </c>
      <c r="I181" s="160"/>
      <c r="J181" s="161">
        <f>ROUND(I181*H181,2)</f>
        <v>0</v>
      </c>
      <c r="K181" s="162"/>
      <c r="L181" s="34"/>
      <c r="M181" s="163" t="s">
        <v>1</v>
      </c>
      <c r="N181" s="164" t="s">
        <v>41</v>
      </c>
      <c r="O181" s="62"/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324</v>
      </c>
      <c r="AT181" s="167" t="s">
        <v>204</v>
      </c>
      <c r="AU181" s="167" t="s">
        <v>91</v>
      </c>
      <c r="AY181" s="18" t="s">
        <v>203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8" t="s">
        <v>91</v>
      </c>
      <c r="BK181" s="168">
        <f>ROUND(I181*H181,2)</f>
        <v>0</v>
      </c>
      <c r="BL181" s="18" t="s">
        <v>324</v>
      </c>
      <c r="BM181" s="167" t="s">
        <v>334</v>
      </c>
    </row>
    <row r="182" spans="1:65" s="2" customFormat="1" ht="16.5" customHeight="1">
      <c r="A182" s="33"/>
      <c r="B182" s="154"/>
      <c r="C182" s="155" t="s">
        <v>337</v>
      </c>
      <c r="D182" s="155" t="s">
        <v>204</v>
      </c>
      <c r="E182" s="156" t="s">
        <v>3790</v>
      </c>
      <c r="F182" s="157" t="s">
        <v>3642</v>
      </c>
      <c r="G182" s="158" t="s">
        <v>244</v>
      </c>
      <c r="H182" s="159">
        <v>185</v>
      </c>
      <c r="I182" s="160"/>
      <c r="J182" s="161">
        <f>ROUND(I182*H182,2)</f>
        <v>0</v>
      </c>
      <c r="K182" s="162"/>
      <c r="L182" s="34"/>
      <c r="M182" s="163" t="s">
        <v>1</v>
      </c>
      <c r="N182" s="164" t="s">
        <v>41</v>
      </c>
      <c r="O182" s="62"/>
      <c r="P182" s="165">
        <f>O182*H182</f>
        <v>0</v>
      </c>
      <c r="Q182" s="165">
        <v>0</v>
      </c>
      <c r="R182" s="165">
        <f>Q182*H182</f>
        <v>0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324</v>
      </c>
      <c r="AT182" s="167" t="s">
        <v>204</v>
      </c>
      <c r="AU182" s="167" t="s">
        <v>91</v>
      </c>
      <c r="AY182" s="18" t="s">
        <v>203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91</v>
      </c>
      <c r="BK182" s="168">
        <f>ROUND(I182*H182,2)</f>
        <v>0</v>
      </c>
      <c r="BL182" s="18" t="s">
        <v>324</v>
      </c>
      <c r="BM182" s="167" t="s">
        <v>341</v>
      </c>
    </row>
    <row r="183" spans="1:65" s="12" customFormat="1" ht="22.9" customHeight="1">
      <c r="B183" s="143"/>
      <c r="D183" s="144" t="s">
        <v>74</v>
      </c>
      <c r="E183" s="169" t="s">
        <v>439</v>
      </c>
      <c r="F183" s="169" t="s">
        <v>3643</v>
      </c>
      <c r="I183" s="146"/>
      <c r="J183" s="170">
        <f>BK183</f>
        <v>0</v>
      </c>
      <c r="L183" s="143"/>
      <c r="M183" s="148"/>
      <c r="N183" s="149"/>
      <c r="O183" s="149"/>
      <c r="P183" s="150">
        <f>P184</f>
        <v>0</v>
      </c>
      <c r="Q183" s="149"/>
      <c r="R183" s="150">
        <f>R184</f>
        <v>0</v>
      </c>
      <c r="S183" s="149"/>
      <c r="T183" s="151">
        <f>T184</f>
        <v>0</v>
      </c>
      <c r="AR183" s="144" t="s">
        <v>215</v>
      </c>
      <c r="AT183" s="152" t="s">
        <v>74</v>
      </c>
      <c r="AU183" s="152" t="s">
        <v>83</v>
      </c>
      <c r="AY183" s="144" t="s">
        <v>203</v>
      </c>
      <c r="BK183" s="153">
        <f>BK184</f>
        <v>0</v>
      </c>
    </row>
    <row r="184" spans="1:65" s="2" customFormat="1" ht="16.5" customHeight="1">
      <c r="A184" s="33"/>
      <c r="B184" s="154"/>
      <c r="C184" s="155" t="s">
        <v>271</v>
      </c>
      <c r="D184" s="155" t="s">
        <v>204</v>
      </c>
      <c r="E184" s="156" t="s">
        <v>3791</v>
      </c>
      <c r="F184" s="157" t="s">
        <v>3645</v>
      </c>
      <c r="G184" s="158" t="s">
        <v>340</v>
      </c>
      <c r="H184" s="159">
        <v>1</v>
      </c>
      <c r="I184" s="160"/>
      <c r="J184" s="161">
        <f>ROUND(I184*H184,2)</f>
        <v>0</v>
      </c>
      <c r="K184" s="162"/>
      <c r="L184" s="34"/>
      <c r="M184" s="163" t="s">
        <v>1</v>
      </c>
      <c r="N184" s="164" t="s">
        <v>41</v>
      </c>
      <c r="O184" s="62"/>
      <c r="P184" s="165">
        <f>O184*H184</f>
        <v>0</v>
      </c>
      <c r="Q184" s="165">
        <v>0</v>
      </c>
      <c r="R184" s="165">
        <f>Q184*H184</f>
        <v>0</v>
      </c>
      <c r="S184" s="165">
        <v>0</v>
      </c>
      <c r="T184" s="16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324</v>
      </c>
      <c r="AT184" s="167" t="s">
        <v>204</v>
      </c>
      <c r="AU184" s="167" t="s">
        <v>91</v>
      </c>
      <c r="AY184" s="18" t="s">
        <v>203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8" t="s">
        <v>91</v>
      </c>
      <c r="BK184" s="168">
        <f>ROUND(I184*H184,2)</f>
        <v>0</v>
      </c>
      <c r="BL184" s="18" t="s">
        <v>324</v>
      </c>
      <c r="BM184" s="167" t="s">
        <v>344</v>
      </c>
    </row>
    <row r="185" spans="1:65" s="12" customFormat="1" ht="22.9" customHeight="1">
      <c r="B185" s="143"/>
      <c r="D185" s="144" t="s">
        <v>74</v>
      </c>
      <c r="E185" s="169" t="s">
        <v>448</v>
      </c>
      <c r="F185" s="169" t="s">
        <v>3647</v>
      </c>
      <c r="I185" s="146"/>
      <c r="J185" s="170">
        <f>BK185</f>
        <v>0</v>
      </c>
      <c r="L185" s="143"/>
      <c r="M185" s="148"/>
      <c r="N185" s="149"/>
      <c r="O185" s="149"/>
      <c r="P185" s="150">
        <f>P186</f>
        <v>0</v>
      </c>
      <c r="Q185" s="149"/>
      <c r="R185" s="150">
        <f>R186</f>
        <v>0</v>
      </c>
      <c r="S185" s="149"/>
      <c r="T185" s="151">
        <f>T186</f>
        <v>0</v>
      </c>
      <c r="AR185" s="144" t="s">
        <v>215</v>
      </c>
      <c r="AT185" s="152" t="s">
        <v>74</v>
      </c>
      <c r="AU185" s="152" t="s">
        <v>83</v>
      </c>
      <c r="AY185" s="144" t="s">
        <v>203</v>
      </c>
      <c r="BK185" s="153">
        <f>BK186</f>
        <v>0</v>
      </c>
    </row>
    <row r="186" spans="1:65" s="2" customFormat="1" ht="24.2" customHeight="1">
      <c r="A186" s="33"/>
      <c r="B186" s="154"/>
      <c r="C186" s="155" t="s">
        <v>345</v>
      </c>
      <c r="D186" s="155" t="s">
        <v>204</v>
      </c>
      <c r="E186" s="156" t="s">
        <v>3792</v>
      </c>
      <c r="F186" s="157" t="s">
        <v>3793</v>
      </c>
      <c r="G186" s="158" t="s">
        <v>244</v>
      </c>
      <c r="H186" s="159">
        <v>358</v>
      </c>
      <c r="I186" s="160"/>
      <c r="J186" s="161">
        <f>ROUND(I186*H186,2)</f>
        <v>0</v>
      </c>
      <c r="K186" s="162"/>
      <c r="L186" s="34"/>
      <c r="M186" s="163" t="s">
        <v>1</v>
      </c>
      <c r="N186" s="164" t="s">
        <v>41</v>
      </c>
      <c r="O186" s="62"/>
      <c r="P186" s="165">
        <f>O186*H186</f>
        <v>0</v>
      </c>
      <c r="Q186" s="165">
        <v>0</v>
      </c>
      <c r="R186" s="165">
        <f>Q186*H186</f>
        <v>0</v>
      </c>
      <c r="S186" s="165">
        <v>0</v>
      </c>
      <c r="T186" s="16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324</v>
      </c>
      <c r="AT186" s="167" t="s">
        <v>204</v>
      </c>
      <c r="AU186" s="167" t="s">
        <v>91</v>
      </c>
      <c r="AY186" s="18" t="s">
        <v>203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8" t="s">
        <v>91</v>
      </c>
      <c r="BK186" s="168">
        <f>ROUND(I186*H186,2)</f>
        <v>0</v>
      </c>
      <c r="BL186" s="18" t="s">
        <v>324</v>
      </c>
      <c r="BM186" s="167" t="s">
        <v>348</v>
      </c>
    </row>
    <row r="187" spans="1:65" s="12" customFormat="1" ht="22.9" customHeight="1">
      <c r="B187" s="143"/>
      <c r="D187" s="144" t="s">
        <v>74</v>
      </c>
      <c r="E187" s="169" t="s">
        <v>482</v>
      </c>
      <c r="F187" s="169" t="s">
        <v>3651</v>
      </c>
      <c r="I187" s="146"/>
      <c r="J187" s="170">
        <f>BK187</f>
        <v>0</v>
      </c>
      <c r="L187" s="143"/>
      <c r="M187" s="148"/>
      <c r="N187" s="149"/>
      <c r="O187" s="149"/>
      <c r="P187" s="150">
        <f>P188</f>
        <v>0</v>
      </c>
      <c r="Q187" s="149"/>
      <c r="R187" s="150">
        <f>R188</f>
        <v>0</v>
      </c>
      <c r="S187" s="149"/>
      <c r="T187" s="151">
        <f>T188</f>
        <v>0</v>
      </c>
      <c r="AR187" s="144" t="s">
        <v>215</v>
      </c>
      <c r="AT187" s="152" t="s">
        <v>74</v>
      </c>
      <c r="AU187" s="152" t="s">
        <v>83</v>
      </c>
      <c r="AY187" s="144" t="s">
        <v>203</v>
      </c>
      <c r="BK187" s="153">
        <f>BK188</f>
        <v>0</v>
      </c>
    </row>
    <row r="188" spans="1:65" s="2" customFormat="1" ht="16.5" customHeight="1">
      <c r="A188" s="33"/>
      <c r="B188" s="154"/>
      <c r="C188" s="155" t="s">
        <v>276</v>
      </c>
      <c r="D188" s="155" t="s">
        <v>204</v>
      </c>
      <c r="E188" s="156" t="s">
        <v>3794</v>
      </c>
      <c r="F188" s="157" t="s">
        <v>3795</v>
      </c>
      <c r="G188" s="158" t="s">
        <v>244</v>
      </c>
      <c r="H188" s="159">
        <v>358</v>
      </c>
      <c r="I188" s="160"/>
      <c r="J188" s="161">
        <f>ROUND(I188*H188,2)</f>
        <v>0</v>
      </c>
      <c r="K188" s="162"/>
      <c r="L188" s="34"/>
      <c r="M188" s="163" t="s">
        <v>1</v>
      </c>
      <c r="N188" s="164" t="s">
        <v>41</v>
      </c>
      <c r="O188" s="62"/>
      <c r="P188" s="165">
        <f>O188*H188</f>
        <v>0</v>
      </c>
      <c r="Q188" s="165">
        <v>0</v>
      </c>
      <c r="R188" s="165">
        <f>Q188*H188</f>
        <v>0</v>
      </c>
      <c r="S188" s="165">
        <v>0</v>
      </c>
      <c r="T188" s="166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324</v>
      </c>
      <c r="AT188" s="167" t="s">
        <v>204</v>
      </c>
      <c r="AU188" s="167" t="s">
        <v>91</v>
      </c>
      <c r="AY188" s="18" t="s">
        <v>203</v>
      </c>
      <c r="BE188" s="168">
        <f>IF(N188="základná",J188,0)</f>
        <v>0</v>
      </c>
      <c r="BF188" s="168">
        <f>IF(N188="znížená",J188,0)</f>
        <v>0</v>
      </c>
      <c r="BG188" s="168">
        <f>IF(N188="zákl. prenesená",J188,0)</f>
        <v>0</v>
      </c>
      <c r="BH188" s="168">
        <f>IF(N188="zníž. prenesená",J188,0)</f>
        <v>0</v>
      </c>
      <c r="BI188" s="168">
        <f>IF(N188="nulová",J188,0)</f>
        <v>0</v>
      </c>
      <c r="BJ188" s="18" t="s">
        <v>91</v>
      </c>
      <c r="BK188" s="168">
        <f>ROUND(I188*H188,2)</f>
        <v>0</v>
      </c>
      <c r="BL188" s="18" t="s">
        <v>324</v>
      </c>
      <c r="BM188" s="167" t="s">
        <v>353</v>
      </c>
    </row>
    <row r="189" spans="1:65" s="12" customFormat="1" ht="22.9" customHeight="1">
      <c r="B189" s="143"/>
      <c r="D189" s="144" t="s">
        <v>74</v>
      </c>
      <c r="E189" s="169" t="s">
        <v>487</v>
      </c>
      <c r="F189" s="169" t="s">
        <v>3655</v>
      </c>
      <c r="I189" s="146"/>
      <c r="J189" s="170">
        <f>BK189</f>
        <v>0</v>
      </c>
      <c r="L189" s="143"/>
      <c r="M189" s="148"/>
      <c r="N189" s="149"/>
      <c r="O189" s="149"/>
      <c r="P189" s="150">
        <f>SUM(P190:P191)</f>
        <v>0</v>
      </c>
      <c r="Q189" s="149"/>
      <c r="R189" s="150">
        <f>SUM(R190:R191)</f>
        <v>0</v>
      </c>
      <c r="S189" s="149"/>
      <c r="T189" s="151">
        <f>SUM(T190:T191)</f>
        <v>0</v>
      </c>
      <c r="AR189" s="144" t="s">
        <v>215</v>
      </c>
      <c r="AT189" s="152" t="s">
        <v>74</v>
      </c>
      <c r="AU189" s="152" t="s">
        <v>83</v>
      </c>
      <c r="AY189" s="144" t="s">
        <v>203</v>
      </c>
      <c r="BK189" s="153">
        <f>SUM(BK190:BK191)</f>
        <v>0</v>
      </c>
    </row>
    <row r="190" spans="1:65" s="2" customFormat="1" ht="16.5" customHeight="1">
      <c r="A190" s="33"/>
      <c r="B190" s="154"/>
      <c r="C190" s="155" t="s">
        <v>354</v>
      </c>
      <c r="D190" s="155" t="s">
        <v>204</v>
      </c>
      <c r="E190" s="156" t="s">
        <v>3796</v>
      </c>
      <c r="F190" s="157" t="s">
        <v>3640</v>
      </c>
      <c r="G190" s="158" t="s">
        <v>244</v>
      </c>
      <c r="H190" s="159">
        <v>173</v>
      </c>
      <c r="I190" s="160"/>
      <c r="J190" s="161">
        <f>ROUND(I190*H190,2)</f>
        <v>0</v>
      </c>
      <c r="K190" s="162"/>
      <c r="L190" s="34"/>
      <c r="M190" s="163" t="s">
        <v>1</v>
      </c>
      <c r="N190" s="164" t="s">
        <v>41</v>
      </c>
      <c r="O190" s="62"/>
      <c r="P190" s="165">
        <f>O190*H190</f>
        <v>0</v>
      </c>
      <c r="Q190" s="165">
        <v>0</v>
      </c>
      <c r="R190" s="165">
        <f>Q190*H190</f>
        <v>0</v>
      </c>
      <c r="S190" s="165">
        <v>0</v>
      </c>
      <c r="T190" s="16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324</v>
      </c>
      <c r="AT190" s="167" t="s">
        <v>204</v>
      </c>
      <c r="AU190" s="167" t="s">
        <v>91</v>
      </c>
      <c r="AY190" s="18" t="s">
        <v>203</v>
      </c>
      <c r="BE190" s="168">
        <f>IF(N190="základná",J190,0)</f>
        <v>0</v>
      </c>
      <c r="BF190" s="168">
        <f>IF(N190="znížená",J190,0)</f>
        <v>0</v>
      </c>
      <c r="BG190" s="168">
        <f>IF(N190="zákl. prenesená",J190,0)</f>
        <v>0</v>
      </c>
      <c r="BH190" s="168">
        <f>IF(N190="zníž. prenesená",J190,0)</f>
        <v>0</v>
      </c>
      <c r="BI190" s="168">
        <f>IF(N190="nulová",J190,0)</f>
        <v>0</v>
      </c>
      <c r="BJ190" s="18" t="s">
        <v>91</v>
      </c>
      <c r="BK190" s="168">
        <f>ROUND(I190*H190,2)</f>
        <v>0</v>
      </c>
      <c r="BL190" s="18" t="s">
        <v>324</v>
      </c>
      <c r="BM190" s="167" t="s">
        <v>357</v>
      </c>
    </row>
    <row r="191" spans="1:65" s="2" customFormat="1" ht="16.5" customHeight="1">
      <c r="A191" s="33"/>
      <c r="B191" s="154"/>
      <c r="C191" s="155" t="s">
        <v>280</v>
      </c>
      <c r="D191" s="155" t="s">
        <v>204</v>
      </c>
      <c r="E191" s="156" t="s">
        <v>3797</v>
      </c>
      <c r="F191" s="157" t="s">
        <v>3642</v>
      </c>
      <c r="G191" s="158" t="s">
        <v>244</v>
      </c>
      <c r="H191" s="159">
        <v>185</v>
      </c>
      <c r="I191" s="160"/>
      <c r="J191" s="161">
        <f>ROUND(I191*H191,2)</f>
        <v>0</v>
      </c>
      <c r="K191" s="162"/>
      <c r="L191" s="34"/>
      <c r="M191" s="163" t="s">
        <v>1</v>
      </c>
      <c r="N191" s="164" t="s">
        <v>41</v>
      </c>
      <c r="O191" s="62"/>
      <c r="P191" s="165">
        <f>O191*H191</f>
        <v>0</v>
      </c>
      <c r="Q191" s="165">
        <v>0</v>
      </c>
      <c r="R191" s="165">
        <f>Q191*H191</f>
        <v>0</v>
      </c>
      <c r="S191" s="165">
        <v>0</v>
      </c>
      <c r="T191" s="16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324</v>
      </c>
      <c r="AT191" s="167" t="s">
        <v>204</v>
      </c>
      <c r="AU191" s="167" t="s">
        <v>91</v>
      </c>
      <c r="AY191" s="18" t="s">
        <v>203</v>
      </c>
      <c r="BE191" s="168">
        <f>IF(N191="základná",J191,0)</f>
        <v>0</v>
      </c>
      <c r="BF191" s="168">
        <f>IF(N191="znížená",J191,0)</f>
        <v>0</v>
      </c>
      <c r="BG191" s="168">
        <f>IF(N191="zákl. prenesená",J191,0)</f>
        <v>0</v>
      </c>
      <c r="BH191" s="168">
        <f>IF(N191="zníž. prenesená",J191,0)</f>
        <v>0</v>
      </c>
      <c r="BI191" s="168">
        <f>IF(N191="nulová",J191,0)</f>
        <v>0</v>
      </c>
      <c r="BJ191" s="18" t="s">
        <v>91</v>
      </c>
      <c r="BK191" s="168">
        <f>ROUND(I191*H191,2)</f>
        <v>0</v>
      </c>
      <c r="BL191" s="18" t="s">
        <v>324</v>
      </c>
      <c r="BM191" s="167" t="s">
        <v>360</v>
      </c>
    </row>
    <row r="192" spans="1:65" s="12" customFormat="1" ht="22.9" customHeight="1">
      <c r="B192" s="143"/>
      <c r="D192" s="144" t="s">
        <v>74</v>
      </c>
      <c r="E192" s="169" t="s">
        <v>3646</v>
      </c>
      <c r="F192" s="169" t="s">
        <v>3657</v>
      </c>
      <c r="I192" s="146"/>
      <c r="J192" s="170">
        <f>BK192</f>
        <v>0</v>
      </c>
      <c r="L192" s="143"/>
      <c r="M192" s="148"/>
      <c r="N192" s="149"/>
      <c r="O192" s="149"/>
      <c r="P192" s="150">
        <f>P193</f>
        <v>0</v>
      </c>
      <c r="Q192" s="149"/>
      <c r="R192" s="150">
        <f>R193</f>
        <v>0</v>
      </c>
      <c r="S192" s="149"/>
      <c r="T192" s="151">
        <f>T193</f>
        <v>0</v>
      </c>
      <c r="AR192" s="144" t="s">
        <v>215</v>
      </c>
      <c r="AT192" s="152" t="s">
        <v>74</v>
      </c>
      <c r="AU192" s="152" t="s">
        <v>83</v>
      </c>
      <c r="AY192" s="144" t="s">
        <v>203</v>
      </c>
      <c r="BK192" s="153">
        <f>BK193</f>
        <v>0</v>
      </c>
    </row>
    <row r="193" spans="1:65" s="2" customFormat="1" ht="16.5" customHeight="1">
      <c r="A193" s="33"/>
      <c r="B193" s="154"/>
      <c r="C193" s="155" t="s">
        <v>361</v>
      </c>
      <c r="D193" s="155" t="s">
        <v>204</v>
      </c>
      <c r="E193" s="156" t="s">
        <v>3798</v>
      </c>
      <c r="F193" s="157" t="s">
        <v>3659</v>
      </c>
      <c r="G193" s="158" t="s">
        <v>213</v>
      </c>
      <c r="H193" s="159">
        <v>1.5</v>
      </c>
      <c r="I193" s="160"/>
      <c r="J193" s="161">
        <f>ROUND(I193*H193,2)</f>
        <v>0</v>
      </c>
      <c r="K193" s="162"/>
      <c r="L193" s="34"/>
      <c r="M193" s="163" t="s">
        <v>1</v>
      </c>
      <c r="N193" s="164" t="s">
        <v>41</v>
      </c>
      <c r="O193" s="62"/>
      <c r="P193" s="165">
        <f>O193*H193</f>
        <v>0</v>
      </c>
      <c r="Q193" s="165">
        <v>0</v>
      </c>
      <c r="R193" s="165">
        <f>Q193*H193</f>
        <v>0</v>
      </c>
      <c r="S193" s="165">
        <v>0</v>
      </c>
      <c r="T193" s="166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7" t="s">
        <v>324</v>
      </c>
      <c r="AT193" s="167" t="s">
        <v>204</v>
      </c>
      <c r="AU193" s="167" t="s">
        <v>91</v>
      </c>
      <c r="AY193" s="18" t="s">
        <v>203</v>
      </c>
      <c r="BE193" s="168">
        <f>IF(N193="základná",J193,0)</f>
        <v>0</v>
      </c>
      <c r="BF193" s="168">
        <f>IF(N193="znížená",J193,0)</f>
        <v>0</v>
      </c>
      <c r="BG193" s="168">
        <f>IF(N193="zákl. prenesená",J193,0)</f>
        <v>0</v>
      </c>
      <c r="BH193" s="168">
        <f>IF(N193="zníž. prenesená",J193,0)</f>
        <v>0</v>
      </c>
      <c r="BI193" s="168">
        <f>IF(N193="nulová",J193,0)</f>
        <v>0</v>
      </c>
      <c r="BJ193" s="18" t="s">
        <v>91</v>
      </c>
      <c r="BK193" s="168">
        <f>ROUND(I193*H193,2)</f>
        <v>0</v>
      </c>
      <c r="BL193" s="18" t="s">
        <v>324</v>
      </c>
      <c r="BM193" s="167" t="s">
        <v>364</v>
      </c>
    </row>
    <row r="194" spans="1:65" s="12" customFormat="1" ht="22.9" customHeight="1">
      <c r="B194" s="143"/>
      <c r="D194" s="144" t="s">
        <v>74</v>
      </c>
      <c r="E194" s="169" t="s">
        <v>3799</v>
      </c>
      <c r="F194" s="169" t="s">
        <v>3800</v>
      </c>
      <c r="I194" s="146"/>
      <c r="J194" s="170">
        <f>BK194</f>
        <v>0</v>
      </c>
      <c r="L194" s="143"/>
      <c r="M194" s="148"/>
      <c r="N194" s="149"/>
      <c r="O194" s="149"/>
      <c r="P194" s="150">
        <f>SUM(P195:P200)</f>
        <v>0</v>
      </c>
      <c r="Q194" s="149"/>
      <c r="R194" s="150">
        <f>SUM(R195:R200)</f>
        <v>0</v>
      </c>
      <c r="S194" s="149"/>
      <c r="T194" s="151">
        <f>SUM(T195:T200)</f>
        <v>0</v>
      </c>
      <c r="AR194" s="144" t="s">
        <v>215</v>
      </c>
      <c r="AT194" s="152" t="s">
        <v>74</v>
      </c>
      <c r="AU194" s="152" t="s">
        <v>83</v>
      </c>
      <c r="AY194" s="144" t="s">
        <v>203</v>
      </c>
      <c r="BK194" s="153">
        <f>SUM(BK195:BK200)</f>
        <v>0</v>
      </c>
    </row>
    <row r="195" spans="1:65" s="2" customFormat="1" ht="16.5" customHeight="1">
      <c r="A195" s="33"/>
      <c r="B195" s="154"/>
      <c r="C195" s="155" t="s">
        <v>283</v>
      </c>
      <c r="D195" s="155" t="s">
        <v>204</v>
      </c>
      <c r="E195" s="156" t="s">
        <v>3801</v>
      </c>
      <c r="F195" s="157" t="s">
        <v>3802</v>
      </c>
      <c r="G195" s="158" t="s">
        <v>340</v>
      </c>
      <c r="H195" s="159">
        <v>1</v>
      </c>
      <c r="I195" s="160"/>
      <c r="J195" s="161">
        <f t="shared" ref="J195:J200" si="20">ROUND(I195*H195,2)</f>
        <v>0</v>
      </c>
      <c r="K195" s="162"/>
      <c r="L195" s="34"/>
      <c r="M195" s="163" t="s">
        <v>1</v>
      </c>
      <c r="N195" s="164" t="s">
        <v>41</v>
      </c>
      <c r="O195" s="62"/>
      <c r="P195" s="165">
        <f t="shared" ref="P195:P200" si="21">O195*H195</f>
        <v>0</v>
      </c>
      <c r="Q195" s="165">
        <v>0</v>
      </c>
      <c r="R195" s="165">
        <f t="shared" ref="R195:R200" si="22">Q195*H195</f>
        <v>0</v>
      </c>
      <c r="S195" s="165">
        <v>0</v>
      </c>
      <c r="T195" s="166">
        <f t="shared" ref="T195:T200" si="23"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324</v>
      </c>
      <c r="AT195" s="167" t="s">
        <v>204</v>
      </c>
      <c r="AU195" s="167" t="s">
        <v>91</v>
      </c>
      <c r="AY195" s="18" t="s">
        <v>203</v>
      </c>
      <c r="BE195" s="168">
        <f t="shared" ref="BE195:BE200" si="24">IF(N195="základná",J195,0)</f>
        <v>0</v>
      </c>
      <c r="BF195" s="168">
        <f t="shared" ref="BF195:BF200" si="25">IF(N195="znížená",J195,0)</f>
        <v>0</v>
      </c>
      <c r="BG195" s="168">
        <f t="shared" ref="BG195:BG200" si="26">IF(N195="zákl. prenesená",J195,0)</f>
        <v>0</v>
      </c>
      <c r="BH195" s="168">
        <f t="shared" ref="BH195:BH200" si="27">IF(N195="zníž. prenesená",J195,0)</f>
        <v>0</v>
      </c>
      <c r="BI195" s="168">
        <f t="shared" ref="BI195:BI200" si="28">IF(N195="nulová",J195,0)</f>
        <v>0</v>
      </c>
      <c r="BJ195" s="18" t="s">
        <v>91</v>
      </c>
      <c r="BK195" s="168">
        <f t="shared" ref="BK195:BK200" si="29">ROUND(I195*H195,2)</f>
        <v>0</v>
      </c>
      <c r="BL195" s="18" t="s">
        <v>324</v>
      </c>
      <c r="BM195" s="167" t="s">
        <v>367</v>
      </c>
    </row>
    <row r="196" spans="1:65" s="2" customFormat="1" ht="16.5" customHeight="1">
      <c r="A196" s="33"/>
      <c r="B196" s="154"/>
      <c r="C196" s="155" t="s">
        <v>368</v>
      </c>
      <c r="D196" s="155" t="s">
        <v>204</v>
      </c>
      <c r="E196" s="156" t="s">
        <v>3803</v>
      </c>
      <c r="F196" s="157" t="s">
        <v>3804</v>
      </c>
      <c r="G196" s="158" t="s">
        <v>244</v>
      </c>
      <c r="H196" s="159">
        <v>126</v>
      </c>
      <c r="I196" s="160"/>
      <c r="J196" s="161">
        <f t="shared" si="20"/>
        <v>0</v>
      </c>
      <c r="K196" s="162"/>
      <c r="L196" s="34"/>
      <c r="M196" s="163" t="s">
        <v>1</v>
      </c>
      <c r="N196" s="164" t="s">
        <v>41</v>
      </c>
      <c r="O196" s="62"/>
      <c r="P196" s="165">
        <f t="shared" si="21"/>
        <v>0</v>
      </c>
      <c r="Q196" s="165">
        <v>0</v>
      </c>
      <c r="R196" s="165">
        <f t="shared" si="22"/>
        <v>0</v>
      </c>
      <c r="S196" s="165">
        <v>0</v>
      </c>
      <c r="T196" s="166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7" t="s">
        <v>324</v>
      </c>
      <c r="AT196" s="167" t="s">
        <v>204</v>
      </c>
      <c r="AU196" s="167" t="s">
        <v>91</v>
      </c>
      <c r="AY196" s="18" t="s">
        <v>203</v>
      </c>
      <c r="BE196" s="168">
        <f t="shared" si="24"/>
        <v>0</v>
      </c>
      <c r="BF196" s="168">
        <f t="shared" si="25"/>
        <v>0</v>
      </c>
      <c r="BG196" s="168">
        <f t="shared" si="26"/>
        <v>0</v>
      </c>
      <c r="BH196" s="168">
        <f t="shared" si="27"/>
        <v>0</v>
      </c>
      <c r="BI196" s="168">
        <f t="shared" si="28"/>
        <v>0</v>
      </c>
      <c r="BJ196" s="18" t="s">
        <v>91</v>
      </c>
      <c r="BK196" s="168">
        <f t="shared" si="29"/>
        <v>0</v>
      </c>
      <c r="BL196" s="18" t="s">
        <v>324</v>
      </c>
      <c r="BM196" s="167" t="s">
        <v>371</v>
      </c>
    </row>
    <row r="197" spans="1:65" s="2" customFormat="1" ht="16.5" customHeight="1">
      <c r="A197" s="33"/>
      <c r="B197" s="154"/>
      <c r="C197" s="155" t="s">
        <v>287</v>
      </c>
      <c r="D197" s="155" t="s">
        <v>204</v>
      </c>
      <c r="E197" s="156" t="s">
        <v>3805</v>
      </c>
      <c r="F197" s="157" t="s">
        <v>3806</v>
      </c>
      <c r="G197" s="158" t="s">
        <v>340</v>
      </c>
      <c r="H197" s="159">
        <v>2</v>
      </c>
      <c r="I197" s="160"/>
      <c r="J197" s="161">
        <f t="shared" si="20"/>
        <v>0</v>
      </c>
      <c r="K197" s="162"/>
      <c r="L197" s="34"/>
      <c r="M197" s="163" t="s">
        <v>1</v>
      </c>
      <c r="N197" s="164" t="s">
        <v>41</v>
      </c>
      <c r="O197" s="62"/>
      <c r="P197" s="165">
        <f t="shared" si="21"/>
        <v>0</v>
      </c>
      <c r="Q197" s="165">
        <v>0</v>
      </c>
      <c r="R197" s="165">
        <f t="shared" si="22"/>
        <v>0</v>
      </c>
      <c r="S197" s="165">
        <v>0</v>
      </c>
      <c r="T197" s="166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324</v>
      </c>
      <c r="AT197" s="167" t="s">
        <v>204</v>
      </c>
      <c r="AU197" s="167" t="s">
        <v>91</v>
      </c>
      <c r="AY197" s="18" t="s">
        <v>203</v>
      </c>
      <c r="BE197" s="168">
        <f t="shared" si="24"/>
        <v>0</v>
      </c>
      <c r="BF197" s="168">
        <f t="shared" si="25"/>
        <v>0</v>
      </c>
      <c r="BG197" s="168">
        <f t="shared" si="26"/>
        <v>0</v>
      </c>
      <c r="BH197" s="168">
        <f t="shared" si="27"/>
        <v>0</v>
      </c>
      <c r="BI197" s="168">
        <f t="shared" si="28"/>
        <v>0</v>
      </c>
      <c r="BJ197" s="18" t="s">
        <v>91</v>
      </c>
      <c r="BK197" s="168">
        <f t="shared" si="29"/>
        <v>0</v>
      </c>
      <c r="BL197" s="18" t="s">
        <v>324</v>
      </c>
      <c r="BM197" s="167" t="s">
        <v>376</v>
      </c>
    </row>
    <row r="198" spans="1:65" s="2" customFormat="1" ht="16.5" customHeight="1">
      <c r="A198" s="33"/>
      <c r="B198" s="154"/>
      <c r="C198" s="155" t="s">
        <v>377</v>
      </c>
      <c r="D198" s="155" t="s">
        <v>204</v>
      </c>
      <c r="E198" s="156" t="s">
        <v>3807</v>
      </c>
      <c r="F198" s="157" t="s">
        <v>3808</v>
      </c>
      <c r="G198" s="158" t="s">
        <v>340</v>
      </c>
      <c r="H198" s="159">
        <v>1</v>
      </c>
      <c r="I198" s="160"/>
      <c r="J198" s="161">
        <f t="shared" si="20"/>
        <v>0</v>
      </c>
      <c r="K198" s="162"/>
      <c r="L198" s="34"/>
      <c r="M198" s="163" t="s">
        <v>1</v>
      </c>
      <c r="N198" s="164" t="s">
        <v>41</v>
      </c>
      <c r="O198" s="62"/>
      <c r="P198" s="165">
        <f t="shared" si="21"/>
        <v>0</v>
      </c>
      <c r="Q198" s="165">
        <v>0</v>
      </c>
      <c r="R198" s="165">
        <f t="shared" si="22"/>
        <v>0</v>
      </c>
      <c r="S198" s="165">
        <v>0</v>
      </c>
      <c r="T198" s="166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324</v>
      </c>
      <c r="AT198" s="167" t="s">
        <v>204</v>
      </c>
      <c r="AU198" s="167" t="s">
        <v>91</v>
      </c>
      <c r="AY198" s="18" t="s">
        <v>203</v>
      </c>
      <c r="BE198" s="168">
        <f t="shared" si="24"/>
        <v>0</v>
      </c>
      <c r="BF198" s="168">
        <f t="shared" si="25"/>
        <v>0</v>
      </c>
      <c r="BG198" s="168">
        <f t="shared" si="26"/>
        <v>0</v>
      </c>
      <c r="BH198" s="168">
        <f t="shared" si="27"/>
        <v>0</v>
      </c>
      <c r="BI198" s="168">
        <f t="shared" si="28"/>
        <v>0</v>
      </c>
      <c r="BJ198" s="18" t="s">
        <v>91</v>
      </c>
      <c r="BK198" s="168">
        <f t="shared" si="29"/>
        <v>0</v>
      </c>
      <c r="BL198" s="18" t="s">
        <v>324</v>
      </c>
      <c r="BM198" s="167" t="s">
        <v>380</v>
      </c>
    </row>
    <row r="199" spans="1:65" s="2" customFormat="1" ht="16.5" customHeight="1">
      <c r="A199" s="33"/>
      <c r="B199" s="154"/>
      <c r="C199" s="155" t="s">
        <v>290</v>
      </c>
      <c r="D199" s="155" t="s">
        <v>204</v>
      </c>
      <c r="E199" s="156" t="s">
        <v>3809</v>
      </c>
      <c r="F199" s="157" t="s">
        <v>3810</v>
      </c>
      <c r="G199" s="158" t="s">
        <v>207</v>
      </c>
      <c r="H199" s="159">
        <v>8</v>
      </c>
      <c r="I199" s="160"/>
      <c r="J199" s="161">
        <f t="shared" si="20"/>
        <v>0</v>
      </c>
      <c r="K199" s="162"/>
      <c r="L199" s="34"/>
      <c r="M199" s="163" t="s">
        <v>1</v>
      </c>
      <c r="N199" s="164" t="s">
        <v>41</v>
      </c>
      <c r="O199" s="62"/>
      <c r="P199" s="165">
        <f t="shared" si="21"/>
        <v>0</v>
      </c>
      <c r="Q199" s="165">
        <v>0</v>
      </c>
      <c r="R199" s="165">
        <f t="shared" si="22"/>
        <v>0</v>
      </c>
      <c r="S199" s="165">
        <v>0</v>
      </c>
      <c r="T199" s="166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7" t="s">
        <v>324</v>
      </c>
      <c r="AT199" s="167" t="s">
        <v>204</v>
      </c>
      <c r="AU199" s="167" t="s">
        <v>91</v>
      </c>
      <c r="AY199" s="18" t="s">
        <v>203</v>
      </c>
      <c r="BE199" s="168">
        <f t="shared" si="24"/>
        <v>0</v>
      </c>
      <c r="BF199" s="168">
        <f t="shared" si="25"/>
        <v>0</v>
      </c>
      <c r="BG199" s="168">
        <f t="shared" si="26"/>
        <v>0</v>
      </c>
      <c r="BH199" s="168">
        <f t="shared" si="27"/>
        <v>0</v>
      </c>
      <c r="BI199" s="168">
        <f t="shared" si="28"/>
        <v>0</v>
      </c>
      <c r="BJ199" s="18" t="s">
        <v>91</v>
      </c>
      <c r="BK199" s="168">
        <f t="shared" si="29"/>
        <v>0</v>
      </c>
      <c r="BL199" s="18" t="s">
        <v>324</v>
      </c>
      <c r="BM199" s="167" t="s">
        <v>383</v>
      </c>
    </row>
    <row r="200" spans="1:65" s="2" customFormat="1" ht="24.2" customHeight="1">
      <c r="A200" s="33"/>
      <c r="B200" s="154"/>
      <c r="C200" s="155" t="s">
        <v>384</v>
      </c>
      <c r="D200" s="155" t="s">
        <v>204</v>
      </c>
      <c r="E200" s="156" t="s">
        <v>3811</v>
      </c>
      <c r="F200" s="157" t="s">
        <v>4288</v>
      </c>
      <c r="G200" s="158" t="s">
        <v>249</v>
      </c>
      <c r="H200" s="159">
        <v>1</v>
      </c>
      <c r="I200" s="160"/>
      <c r="J200" s="161">
        <f t="shared" si="20"/>
        <v>0</v>
      </c>
      <c r="K200" s="162"/>
      <c r="L200" s="34"/>
      <c r="M200" s="163" t="s">
        <v>1</v>
      </c>
      <c r="N200" s="164" t="s">
        <v>41</v>
      </c>
      <c r="O200" s="62"/>
      <c r="P200" s="165">
        <f t="shared" si="21"/>
        <v>0</v>
      </c>
      <c r="Q200" s="165">
        <v>0</v>
      </c>
      <c r="R200" s="165">
        <f t="shared" si="22"/>
        <v>0</v>
      </c>
      <c r="S200" s="165">
        <v>0</v>
      </c>
      <c r="T200" s="166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324</v>
      </c>
      <c r="AT200" s="167" t="s">
        <v>204</v>
      </c>
      <c r="AU200" s="167" t="s">
        <v>91</v>
      </c>
      <c r="AY200" s="18" t="s">
        <v>203</v>
      </c>
      <c r="BE200" s="168">
        <f t="shared" si="24"/>
        <v>0</v>
      </c>
      <c r="BF200" s="168">
        <f t="shared" si="25"/>
        <v>0</v>
      </c>
      <c r="BG200" s="168">
        <f t="shared" si="26"/>
        <v>0</v>
      </c>
      <c r="BH200" s="168">
        <f t="shared" si="27"/>
        <v>0</v>
      </c>
      <c r="BI200" s="168">
        <f t="shared" si="28"/>
        <v>0</v>
      </c>
      <c r="BJ200" s="18" t="s">
        <v>91</v>
      </c>
      <c r="BK200" s="168">
        <f t="shared" si="29"/>
        <v>0</v>
      </c>
      <c r="BL200" s="18" t="s">
        <v>324</v>
      </c>
      <c r="BM200" s="167" t="s">
        <v>3812</v>
      </c>
    </row>
    <row r="201" spans="1:65" s="12" customFormat="1" ht="22.9" customHeight="1">
      <c r="B201" s="143"/>
      <c r="D201" s="144" t="s">
        <v>74</v>
      </c>
      <c r="E201" s="169" t="s">
        <v>3654</v>
      </c>
      <c r="F201" s="169" t="s">
        <v>3813</v>
      </c>
      <c r="I201" s="146"/>
      <c r="J201" s="170">
        <f>BK201</f>
        <v>0</v>
      </c>
      <c r="L201" s="143"/>
      <c r="M201" s="148"/>
      <c r="N201" s="149"/>
      <c r="O201" s="149"/>
      <c r="P201" s="150">
        <f>P202</f>
        <v>0</v>
      </c>
      <c r="Q201" s="149"/>
      <c r="R201" s="150">
        <f>R202</f>
        <v>0</v>
      </c>
      <c r="S201" s="149"/>
      <c r="T201" s="151">
        <f>T202</f>
        <v>0</v>
      </c>
      <c r="AR201" s="144" t="s">
        <v>215</v>
      </c>
      <c r="AT201" s="152" t="s">
        <v>74</v>
      </c>
      <c r="AU201" s="152" t="s">
        <v>83</v>
      </c>
      <c r="AY201" s="144" t="s">
        <v>203</v>
      </c>
      <c r="BK201" s="153">
        <f>BK202</f>
        <v>0</v>
      </c>
    </row>
    <row r="202" spans="1:65" s="2" customFormat="1" ht="16.5" customHeight="1">
      <c r="A202" s="33"/>
      <c r="B202" s="154"/>
      <c r="C202" s="155" t="s">
        <v>294</v>
      </c>
      <c r="D202" s="155" t="s">
        <v>204</v>
      </c>
      <c r="E202" s="156" t="s">
        <v>3814</v>
      </c>
      <c r="F202" s="157" t="s">
        <v>4287</v>
      </c>
      <c r="G202" s="158" t="s">
        <v>207</v>
      </c>
      <c r="H202" s="159">
        <v>80</v>
      </c>
      <c r="I202" s="160"/>
      <c r="J202" s="161">
        <f>ROUND(I202*H202,2)</f>
        <v>0</v>
      </c>
      <c r="K202" s="162"/>
      <c r="L202" s="34"/>
      <c r="M202" s="171" t="s">
        <v>1</v>
      </c>
      <c r="N202" s="172" t="s">
        <v>41</v>
      </c>
      <c r="O202" s="173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7" t="s">
        <v>324</v>
      </c>
      <c r="AT202" s="167" t="s">
        <v>204</v>
      </c>
      <c r="AU202" s="167" t="s">
        <v>91</v>
      </c>
      <c r="AY202" s="18" t="s">
        <v>203</v>
      </c>
      <c r="BE202" s="168">
        <f>IF(N202="základná",J202,0)</f>
        <v>0</v>
      </c>
      <c r="BF202" s="168">
        <f>IF(N202="znížená",J202,0)</f>
        <v>0</v>
      </c>
      <c r="BG202" s="168">
        <f>IF(N202="zákl. prenesená",J202,0)</f>
        <v>0</v>
      </c>
      <c r="BH202" s="168">
        <f>IF(N202="zníž. prenesená",J202,0)</f>
        <v>0</v>
      </c>
      <c r="BI202" s="168">
        <f>IF(N202="nulová",J202,0)</f>
        <v>0</v>
      </c>
      <c r="BJ202" s="18" t="s">
        <v>91</v>
      </c>
      <c r="BK202" s="168">
        <f>ROUND(I202*H202,2)</f>
        <v>0</v>
      </c>
      <c r="BL202" s="18" t="s">
        <v>324</v>
      </c>
      <c r="BM202" s="167" t="s">
        <v>387</v>
      </c>
    </row>
    <row r="203" spans="1:65" s="2" customFormat="1" ht="6.95" customHeight="1">
      <c r="A203" s="33"/>
      <c r="B203" s="51"/>
      <c r="C203" s="52"/>
      <c r="D203" s="52"/>
      <c r="E203" s="52"/>
      <c r="F203" s="52"/>
      <c r="G203" s="52"/>
      <c r="H203" s="52"/>
      <c r="I203" s="52"/>
      <c r="J203" s="52"/>
      <c r="K203" s="52"/>
      <c r="L203" s="34"/>
      <c r="M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</row>
  </sheetData>
  <autoFilter ref="C136:K202" xr:uid="{00000000-0009-0000-0000-000012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31"/>
  <sheetViews>
    <sheetView showGridLines="0" topLeftCell="A221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84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8" t="s">
        <v>167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168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ROUND(J136,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ROUND((SUM(BE136:BE230)),  2)</f>
        <v>0</v>
      </c>
      <c r="G33" s="109"/>
      <c r="H33" s="109"/>
      <c r="I33" s="110">
        <v>0.2</v>
      </c>
      <c r="J33" s="108">
        <f>ROUND(((SUM(BE136:BE230))*I33),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ROUND((SUM(BF136:BF230)),  2)</f>
        <v>0</v>
      </c>
      <c r="G34" s="109"/>
      <c r="H34" s="109"/>
      <c r="I34" s="110">
        <v>0.2</v>
      </c>
      <c r="J34" s="108">
        <f>ROUND(((SUM(BF136:BF230))*I34),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ROUND((SUM(BG136:BG230)),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ROUND((SUM(BH136:BH230)),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ROUND((SUM(BI136:BI230)),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8" t="str">
        <f>E9</f>
        <v xml:space="preserve">SO01 - SO01 - PREKRYTIE POTOKA TRNÁVKA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Ing.Brliť, Ing.L.Farkaš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J136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2:12" s="9" customFormat="1" ht="24.95" customHeight="1">
      <c r="B97" s="124"/>
      <c r="D97" s="125" t="s">
        <v>174</v>
      </c>
      <c r="E97" s="126"/>
      <c r="F97" s="126"/>
      <c r="G97" s="126"/>
      <c r="H97" s="126"/>
      <c r="I97" s="126"/>
      <c r="J97" s="127">
        <f>J137</f>
        <v>0</v>
      </c>
      <c r="L97" s="124"/>
    </row>
    <row r="98" spans="2:12" s="10" customFormat="1" ht="19.899999999999999" customHeight="1">
      <c r="B98" s="128"/>
      <c r="D98" s="129" t="s">
        <v>175</v>
      </c>
      <c r="E98" s="130"/>
      <c r="F98" s="130"/>
      <c r="G98" s="130"/>
      <c r="H98" s="130"/>
      <c r="I98" s="130"/>
      <c r="J98" s="131">
        <f>J139</f>
        <v>0</v>
      </c>
      <c r="L98" s="128"/>
    </row>
    <row r="99" spans="2:12" s="10" customFormat="1" ht="19.899999999999999" customHeight="1">
      <c r="B99" s="128"/>
      <c r="D99" s="129" t="s">
        <v>176</v>
      </c>
      <c r="E99" s="130"/>
      <c r="F99" s="130"/>
      <c r="G99" s="130"/>
      <c r="H99" s="130"/>
      <c r="I99" s="130"/>
      <c r="J99" s="131">
        <f>J155</f>
        <v>0</v>
      </c>
      <c r="L99" s="128"/>
    </row>
    <row r="100" spans="2:12" s="10" customFormat="1" ht="19.899999999999999" customHeight="1">
      <c r="B100" s="128"/>
      <c r="D100" s="129" t="s">
        <v>177</v>
      </c>
      <c r="E100" s="130"/>
      <c r="F100" s="130"/>
      <c r="G100" s="130"/>
      <c r="H100" s="130"/>
      <c r="I100" s="130"/>
      <c r="J100" s="131">
        <f>J157</f>
        <v>0</v>
      </c>
      <c r="L100" s="128"/>
    </row>
    <row r="101" spans="2:12" s="10" customFormat="1" ht="19.899999999999999" customHeight="1">
      <c r="B101" s="128"/>
      <c r="D101" s="129" t="s">
        <v>178</v>
      </c>
      <c r="E101" s="130"/>
      <c r="F101" s="130"/>
      <c r="G101" s="130"/>
      <c r="H101" s="130"/>
      <c r="I101" s="130"/>
      <c r="J101" s="131">
        <f>J167</f>
        <v>0</v>
      </c>
      <c r="L101" s="128"/>
    </row>
    <row r="102" spans="2:12" s="10" customFormat="1" ht="19.899999999999999" customHeight="1">
      <c r="B102" s="128"/>
      <c r="D102" s="129" t="s">
        <v>179</v>
      </c>
      <c r="E102" s="130"/>
      <c r="F102" s="130"/>
      <c r="G102" s="130"/>
      <c r="H102" s="130"/>
      <c r="I102" s="130"/>
      <c r="J102" s="131">
        <f>J176</f>
        <v>0</v>
      </c>
      <c r="L102" s="128"/>
    </row>
    <row r="103" spans="2:12" s="10" customFormat="1" ht="19.899999999999999" customHeight="1">
      <c r="B103" s="128"/>
      <c r="D103" s="129" t="s">
        <v>180</v>
      </c>
      <c r="E103" s="130"/>
      <c r="F103" s="130"/>
      <c r="G103" s="130"/>
      <c r="H103" s="130"/>
      <c r="I103" s="130"/>
      <c r="J103" s="131">
        <f>J180</f>
        <v>0</v>
      </c>
      <c r="L103" s="128"/>
    </row>
    <row r="104" spans="2:12" s="10" customFormat="1" ht="19.899999999999999" customHeight="1">
      <c r="B104" s="128"/>
      <c r="D104" s="129" t="s">
        <v>175</v>
      </c>
      <c r="E104" s="130"/>
      <c r="F104" s="130"/>
      <c r="G104" s="130"/>
      <c r="H104" s="130"/>
      <c r="I104" s="130"/>
      <c r="J104" s="131">
        <f>J182</f>
        <v>0</v>
      </c>
      <c r="L104" s="128"/>
    </row>
    <row r="105" spans="2:12" s="10" customFormat="1" ht="19.899999999999999" customHeight="1">
      <c r="B105" s="128"/>
      <c r="D105" s="129" t="s">
        <v>181</v>
      </c>
      <c r="E105" s="130"/>
      <c r="F105" s="130"/>
      <c r="G105" s="130"/>
      <c r="H105" s="130"/>
      <c r="I105" s="130"/>
      <c r="J105" s="131">
        <f>J188</f>
        <v>0</v>
      </c>
      <c r="L105" s="128"/>
    </row>
    <row r="106" spans="2:12" s="10" customFormat="1" ht="19.899999999999999" customHeight="1">
      <c r="B106" s="128"/>
      <c r="D106" s="129" t="s">
        <v>175</v>
      </c>
      <c r="E106" s="130"/>
      <c r="F106" s="130"/>
      <c r="G106" s="130"/>
      <c r="H106" s="130"/>
      <c r="I106" s="130"/>
      <c r="J106" s="131">
        <f>J190</f>
        <v>0</v>
      </c>
      <c r="L106" s="128"/>
    </row>
    <row r="107" spans="2:12" s="10" customFormat="1" ht="19.899999999999999" customHeight="1">
      <c r="B107" s="128"/>
      <c r="D107" s="129" t="s">
        <v>175</v>
      </c>
      <c r="E107" s="130"/>
      <c r="F107" s="130"/>
      <c r="G107" s="130"/>
      <c r="H107" s="130"/>
      <c r="I107" s="130"/>
      <c r="J107" s="131">
        <f>J192</f>
        <v>0</v>
      </c>
      <c r="L107" s="128"/>
    </row>
    <row r="108" spans="2:12" s="10" customFormat="1" ht="19.899999999999999" customHeight="1">
      <c r="B108" s="128"/>
      <c r="D108" s="129" t="s">
        <v>182</v>
      </c>
      <c r="E108" s="130"/>
      <c r="F108" s="130"/>
      <c r="G108" s="130"/>
      <c r="H108" s="130"/>
      <c r="I108" s="130"/>
      <c r="J108" s="131">
        <f>J196</f>
        <v>0</v>
      </c>
      <c r="L108" s="128"/>
    </row>
    <row r="109" spans="2:12" s="10" customFormat="1" ht="19.899999999999999" customHeight="1">
      <c r="B109" s="128"/>
      <c r="D109" s="129" t="s">
        <v>183</v>
      </c>
      <c r="E109" s="130"/>
      <c r="F109" s="130"/>
      <c r="G109" s="130"/>
      <c r="H109" s="130"/>
      <c r="I109" s="130"/>
      <c r="J109" s="131">
        <f>J199</f>
        <v>0</v>
      </c>
      <c r="L109" s="128"/>
    </row>
    <row r="110" spans="2:12" s="10" customFormat="1" ht="19.899999999999999" customHeight="1">
      <c r="B110" s="128"/>
      <c r="D110" s="129" t="s">
        <v>175</v>
      </c>
      <c r="E110" s="130"/>
      <c r="F110" s="130"/>
      <c r="G110" s="130"/>
      <c r="H110" s="130"/>
      <c r="I110" s="130"/>
      <c r="J110" s="131">
        <f>J201</f>
        <v>0</v>
      </c>
      <c r="L110" s="128"/>
    </row>
    <row r="111" spans="2:12" s="10" customFormat="1" ht="19.899999999999999" customHeight="1">
      <c r="B111" s="128"/>
      <c r="D111" s="129" t="s">
        <v>184</v>
      </c>
      <c r="E111" s="130"/>
      <c r="F111" s="130"/>
      <c r="G111" s="130"/>
      <c r="H111" s="130"/>
      <c r="I111" s="130"/>
      <c r="J111" s="131">
        <f>J208</f>
        <v>0</v>
      </c>
      <c r="L111" s="128"/>
    </row>
    <row r="112" spans="2:12" s="10" customFormat="1" ht="19.899999999999999" customHeight="1">
      <c r="B112" s="128"/>
      <c r="D112" s="129" t="s">
        <v>175</v>
      </c>
      <c r="E112" s="130"/>
      <c r="F112" s="130"/>
      <c r="G112" s="130"/>
      <c r="H112" s="130"/>
      <c r="I112" s="130"/>
      <c r="J112" s="131">
        <f>J211</f>
        <v>0</v>
      </c>
      <c r="L112" s="128"/>
    </row>
    <row r="113" spans="1:31" s="10" customFormat="1" ht="19.899999999999999" customHeight="1">
      <c r="B113" s="128"/>
      <c r="D113" s="129" t="s">
        <v>185</v>
      </c>
      <c r="E113" s="130"/>
      <c r="F113" s="130"/>
      <c r="G113" s="130"/>
      <c r="H113" s="130"/>
      <c r="I113" s="130"/>
      <c r="J113" s="131">
        <f>J213</f>
        <v>0</v>
      </c>
      <c r="L113" s="128"/>
    </row>
    <row r="114" spans="1:31" s="10" customFormat="1" ht="19.899999999999999" customHeight="1">
      <c r="B114" s="128"/>
      <c r="D114" s="129" t="s">
        <v>186</v>
      </c>
      <c r="E114" s="130"/>
      <c r="F114" s="130"/>
      <c r="G114" s="130"/>
      <c r="H114" s="130"/>
      <c r="I114" s="130"/>
      <c r="J114" s="131">
        <f>J216</f>
        <v>0</v>
      </c>
      <c r="L114" s="128"/>
    </row>
    <row r="115" spans="1:31" s="10" customFormat="1" ht="19.899999999999999" customHeight="1">
      <c r="B115" s="128"/>
      <c r="D115" s="129" t="s">
        <v>187</v>
      </c>
      <c r="E115" s="130"/>
      <c r="F115" s="130"/>
      <c r="G115" s="130"/>
      <c r="H115" s="130"/>
      <c r="I115" s="130"/>
      <c r="J115" s="131">
        <f>J226</f>
        <v>0</v>
      </c>
      <c r="L115" s="128"/>
    </row>
    <row r="116" spans="1:31" s="10" customFormat="1" ht="19.899999999999999" customHeight="1">
      <c r="B116" s="128"/>
      <c r="D116" s="129" t="s">
        <v>188</v>
      </c>
      <c r="E116" s="130"/>
      <c r="F116" s="130"/>
      <c r="G116" s="130"/>
      <c r="H116" s="130"/>
      <c r="I116" s="130"/>
      <c r="J116" s="131">
        <f>J228</f>
        <v>0</v>
      </c>
      <c r="L116" s="128"/>
    </row>
    <row r="117" spans="1:31" s="2" customFormat="1" ht="21.7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31" s="2" customFormat="1" ht="6.95" customHeight="1">
      <c r="A122" s="33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24.95" customHeight="1">
      <c r="A123" s="33"/>
      <c r="B123" s="34"/>
      <c r="C123" s="22" t="s">
        <v>189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14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78" t="str">
        <f>E7</f>
        <v>OBNOVA NÁMESTIA SNP 31.3.2022</v>
      </c>
      <c r="F126" s="279"/>
      <c r="G126" s="279"/>
      <c r="H126" s="279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166</v>
      </c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38" t="str">
        <f>E9</f>
        <v xml:space="preserve">SO01 - SO01 - PREKRYTIE POTOKA TRNÁVKA </v>
      </c>
      <c r="F128" s="277"/>
      <c r="G128" s="277"/>
      <c r="H128" s="277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18</v>
      </c>
      <c r="D130" s="33"/>
      <c r="E130" s="33"/>
      <c r="F130" s="26" t="str">
        <f>F12</f>
        <v>Námestie SNP, Trnava</v>
      </c>
      <c r="G130" s="33"/>
      <c r="H130" s="33"/>
      <c r="I130" s="28" t="s">
        <v>20</v>
      </c>
      <c r="J130" s="59" t="str">
        <f>IF(J12="","",J12)</f>
        <v>31. 3. 2022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40.15" customHeight="1">
      <c r="A132" s="33"/>
      <c r="B132" s="34"/>
      <c r="C132" s="28" t="s">
        <v>22</v>
      </c>
      <c r="D132" s="33"/>
      <c r="E132" s="33"/>
      <c r="F132" s="26" t="str">
        <f>E15</f>
        <v>MESTO TRNAVA, Hlavná č.1,91771 TRNAVA</v>
      </c>
      <c r="G132" s="33"/>
      <c r="H132" s="33"/>
      <c r="I132" s="28" t="s">
        <v>28</v>
      </c>
      <c r="J132" s="31" t="str">
        <f>E21</f>
        <v>ATELIER DV, s.r.o.Ing.Arch.P.ĎURKO a kol.</v>
      </c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8" t="s">
        <v>26</v>
      </c>
      <c r="D133" s="33"/>
      <c r="E133" s="33"/>
      <c r="F133" s="26" t="str">
        <f>IF(E18="","",E18)</f>
        <v>Vyplň údaj</v>
      </c>
      <c r="G133" s="33"/>
      <c r="H133" s="33"/>
      <c r="I133" s="28" t="s">
        <v>31</v>
      </c>
      <c r="J133" s="31" t="str">
        <f>E24</f>
        <v>Ing.Brliť, Ing.L.Farkaš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32"/>
      <c r="B135" s="133"/>
      <c r="C135" s="134" t="s">
        <v>190</v>
      </c>
      <c r="D135" s="135" t="s">
        <v>60</v>
      </c>
      <c r="E135" s="135" t="s">
        <v>56</v>
      </c>
      <c r="F135" s="135" t="s">
        <v>57</v>
      </c>
      <c r="G135" s="135" t="s">
        <v>191</v>
      </c>
      <c r="H135" s="135" t="s">
        <v>192</v>
      </c>
      <c r="I135" s="135" t="s">
        <v>193</v>
      </c>
      <c r="J135" s="136" t="s">
        <v>171</v>
      </c>
      <c r="K135" s="137" t="s">
        <v>194</v>
      </c>
      <c r="L135" s="138"/>
      <c r="M135" s="66" t="s">
        <v>1</v>
      </c>
      <c r="N135" s="67" t="s">
        <v>39</v>
      </c>
      <c r="O135" s="67" t="s">
        <v>195</v>
      </c>
      <c r="P135" s="67" t="s">
        <v>196</v>
      </c>
      <c r="Q135" s="67" t="s">
        <v>197</v>
      </c>
      <c r="R135" s="67" t="s">
        <v>198</v>
      </c>
      <c r="S135" s="67" t="s">
        <v>199</v>
      </c>
      <c r="T135" s="68" t="s">
        <v>200</v>
      </c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</row>
    <row r="136" spans="1:65" s="2" customFormat="1" ht="22.9" customHeight="1">
      <c r="A136" s="33"/>
      <c r="B136" s="34"/>
      <c r="C136" s="73" t="s">
        <v>172</v>
      </c>
      <c r="D136" s="33"/>
      <c r="E136" s="33"/>
      <c r="F136" s="33"/>
      <c r="G136" s="33"/>
      <c r="H136" s="33"/>
      <c r="I136" s="33"/>
      <c r="J136" s="139">
        <f>BK136</f>
        <v>0</v>
      </c>
      <c r="K136" s="33"/>
      <c r="L136" s="34"/>
      <c r="M136" s="69"/>
      <c r="N136" s="60"/>
      <c r="O136" s="70"/>
      <c r="P136" s="140">
        <f>P137</f>
        <v>0</v>
      </c>
      <c r="Q136" s="70"/>
      <c r="R136" s="140">
        <f>R137</f>
        <v>0</v>
      </c>
      <c r="S136" s="70"/>
      <c r="T136" s="141">
        <f>T137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74</v>
      </c>
      <c r="AU136" s="18" t="s">
        <v>173</v>
      </c>
      <c r="BK136" s="142">
        <f>BK137</f>
        <v>0</v>
      </c>
    </row>
    <row r="137" spans="1:65" s="12" customFormat="1" ht="25.9" customHeight="1">
      <c r="B137" s="143"/>
      <c r="D137" s="144" t="s">
        <v>74</v>
      </c>
      <c r="E137" s="145" t="s">
        <v>201</v>
      </c>
      <c r="F137" s="145" t="s">
        <v>202</v>
      </c>
      <c r="I137" s="146"/>
      <c r="J137" s="147">
        <f>BK137</f>
        <v>0</v>
      </c>
      <c r="L137" s="143"/>
      <c r="M137" s="148"/>
      <c r="N137" s="149"/>
      <c r="O137" s="149"/>
      <c r="P137" s="150">
        <f>P138+P139+P155+P157+P167+P176+P180+P182+P188+P190+P192+P196+P199+P201+P208+P211+P213+P216+P226+P228</f>
        <v>0</v>
      </c>
      <c r="Q137" s="149"/>
      <c r="R137" s="150">
        <f>R138+R139+R155+R157+R167+R176+R180+R182+R188+R190+R192+R196+R199+R201+R208+R211+R213+R216+R226+R228</f>
        <v>0</v>
      </c>
      <c r="S137" s="149"/>
      <c r="T137" s="151">
        <f>T138+T139+T155+T157+T167+T176+T180+T182+T188+T190+T192+T196+T199+T201+T208+T211+T213+T216+T226+T228</f>
        <v>0</v>
      </c>
      <c r="AR137" s="144" t="s">
        <v>83</v>
      </c>
      <c r="AT137" s="152" t="s">
        <v>74</v>
      </c>
      <c r="AU137" s="152" t="s">
        <v>75</v>
      </c>
      <c r="AY137" s="144" t="s">
        <v>203</v>
      </c>
      <c r="BK137" s="153">
        <f>BK138+BK139+BK155+BK157+BK167+BK176+BK180+BK182+BK188+BK190+BK192+BK196+BK199+BK201+BK208+BK211+BK213+BK216+BK226+BK228</f>
        <v>0</v>
      </c>
    </row>
    <row r="138" spans="1:65" s="2" customFormat="1" ht="21.75" customHeight="1">
      <c r="A138" s="33"/>
      <c r="B138" s="154"/>
      <c r="C138" s="155" t="s">
        <v>83</v>
      </c>
      <c r="D138" s="155" t="s">
        <v>204</v>
      </c>
      <c r="E138" s="156" t="s">
        <v>205</v>
      </c>
      <c r="F138" s="157" t="s">
        <v>206</v>
      </c>
      <c r="G138" s="158" t="s">
        <v>207</v>
      </c>
      <c r="H138" s="159">
        <v>100</v>
      </c>
      <c r="I138" s="160"/>
      <c r="J138" s="161">
        <f>ROUND(I138*H138,2)</f>
        <v>0</v>
      </c>
      <c r="K138" s="162"/>
      <c r="L138" s="34"/>
      <c r="M138" s="163" t="s">
        <v>1</v>
      </c>
      <c r="N138" s="164" t="s">
        <v>41</v>
      </c>
      <c r="O138" s="62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208</v>
      </c>
      <c r="AT138" s="167" t="s">
        <v>204</v>
      </c>
      <c r="AU138" s="167" t="s">
        <v>83</v>
      </c>
      <c r="AY138" s="18" t="s">
        <v>203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91</v>
      </c>
      <c r="BK138" s="168">
        <f>ROUND(I138*H138,2)</f>
        <v>0</v>
      </c>
      <c r="BL138" s="18" t="s">
        <v>208</v>
      </c>
      <c r="BM138" s="167" t="s">
        <v>91</v>
      </c>
    </row>
    <row r="139" spans="1:65" s="12" customFormat="1" ht="22.9" customHeight="1">
      <c r="B139" s="143"/>
      <c r="D139" s="144" t="s">
        <v>74</v>
      </c>
      <c r="E139" s="169" t="s">
        <v>209</v>
      </c>
      <c r="F139" s="169" t="s">
        <v>210</v>
      </c>
      <c r="I139" s="146"/>
      <c r="J139" s="170">
        <f>BK139</f>
        <v>0</v>
      </c>
      <c r="L139" s="143"/>
      <c r="M139" s="148"/>
      <c r="N139" s="149"/>
      <c r="O139" s="149"/>
      <c r="P139" s="150">
        <f>SUM(P140:P154)</f>
        <v>0</v>
      </c>
      <c r="Q139" s="149"/>
      <c r="R139" s="150">
        <f>SUM(R140:R154)</f>
        <v>0</v>
      </c>
      <c r="S139" s="149"/>
      <c r="T139" s="151">
        <f>SUM(T140:T154)</f>
        <v>0</v>
      </c>
      <c r="AR139" s="144" t="s">
        <v>83</v>
      </c>
      <c r="AT139" s="152" t="s">
        <v>74</v>
      </c>
      <c r="AU139" s="152" t="s">
        <v>83</v>
      </c>
      <c r="AY139" s="144" t="s">
        <v>203</v>
      </c>
      <c r="BK139" s="153">
        <f>SUM(BK140:BK154)</f>
        <v>0</v>
      </c>
    </row>
    <row r="140" spans="1:65" s="2" customFormat="1" ht="24.2" customHeight="1">
      <c r="A140" s="33"/>
      <c r="B140" s="154"/>
      <c r="C140" s="155" t="s">
        <v>91</v>
      </c>
      <c r="D140" s="155" t="s">
        <v>204</v>
      </c>
      <c r="E140" s="156" t="s">
        <v>211</v>
      </c>
      <c r="F140" s="157" t="s">
        <v>212</v>
      </c>
      <c r="G140" s="158" t="s">
        <v>213</v>
      </c>
      <c r="H140" s="159">
        <v>34.695</v>
      </c>
      <c r="I140" s="160"/>
      <c r="J140" s="161">
        <f t="shared" ref="J140:J154" si="0"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 t="shared" ref="P140:P154" si="1">O140*H140</f>
        <v>0</v>
      </c>
      <c r="Q140" s="165">
        <v>0</v>
      </c>
      <c r="R140" s="165">
        <f t="shared" ref="R140:R154" si="2">Q140*H140</f>
        <v>0</v>
      </c>
      <c r="S140" s="165">
        <v>0</v>
      </c>
      <c r="T140" s="166">
        <f t="shared" ref="T140:T154" si="3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 t="shared" ref="BE140:BE154" si="4">IF(N140="základná",J140,0)</f>
        <v>0</v>
      </c>
      <c r="BF140" s="168">
        <f t="shared" ref="BF140:BF154" si="5">IF(N140="znížená",J140,0)</f>
        <v>0</v>
      </c>
      <c r="BG140" s="168">
        <f t="shared" ref="BG140:BG154" si="6">IF(N140="zákl. prenesená",J140,0)</f>
        <v>0</v>
      </c>
      <c r="BH140" s="168">
        <f t="shared" ref="BH140:BH154" si="7">IF(N140="zníž. prenesená",J140,0)</f>
        <v>0</v>
      </c>
      <c r="BI140" s="168">
        <f t="shared" ref="BI140:BI154" si="8">IF(N140="nulová",J140,0)</f>
        <v>0</v>
      </c>
      <c r="BJ140" s="18" t="s">
        <v>91</v>
      </c>
      <c r="BK140" s="168">
        <f t="shared" ref="BK140:BK154" si="9">ROUND(I140*H140,2)</f>
        <v>0</v>
      </c>
      <c r="BL140" s="18" t="s">
        <v>208</v>
      </c>
      <c r="BM140" s="167" t="s">
        <v>214</v>
      </c>
    </row>
    <row r="141" spans="1:65" s="2" customFormat="1" ht="33" customHeight="1">
      <c r="A141" s="33"/>
      <c r="B141" s="154"/>
      <c r="C141" s="155" t="s">
        <v>215</v>
      </c>
      <c r="D141" s="155" t="s">
        <v>204</v>
      </c>
      <c r="E141" s="156" t="s">
        <v>216</v>
      </c>
      <c r="F141" s="157" t="s">
        <v>217</v>
      </c>
      <c r="G141" s="158" t="s">
        <v>213</v>
      </c>
      <c r="H141" s="159">
        <v>142.673</v>
      </c>
      <c r="I141" s="160"/>
      <c r="J141" s="161">
        <f t="shared" si="0"/>
        <v>0</v>
      </c>
      <c r="K141" s="162"/>
      <c r="L141" s="34"/>
      <c r="M141" s="163" t="s">
        <v>1</v>
      </c>
      <c r="N141" s="164" t="s">
        <v>41</v>
      </c>
      <c r="O141" s="62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208</v>
      </c>
      <c r="AT141" s="167" t="s">
        <v>204</v>
      </c>
      <c r="AU141" s="167" t="s">
        <v>91</v>
      </c>
      <c r="AY141" s="18" t="s">
        <v>203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91</v>
      </c>
      <c r="BK141" s="168">
        <f t="shared" si="9"/>
        <v>0</v>
      </c>
      <c r="BL141" s="18" t="s">
        <v>208</v>
      </c>
      <c r="BM141" s="167" t="s">
        <v>218</v>
      </c>
    </row>
    <row r="142" spans="1:65" s="2" customFormat="1" ht="24.2" customHeight="1">
      <c r="A142" s="33"/>
      <c r="B142" s="154"/>
      <c r="C142" s="155" t="s">
        <v>208</v>
      </c>
      <c r="D142" s="155" t="s">
        <v>204</v>
      </c>
      <c r="E142" s="156" t="s">
        <v>219</v>
      </c>
      <c r="F142" s="157" t="s">
        <v>220</v>
      </c>
      <c r="G142" s="158" t="s">
        <v>221</v>
      </c>
      <c r="H142" s="159">
        <v>2995.4430000000002</v>
      </c>
      <c r="I142" s="160"/>
      <c r="J142" s="161">
        <f t="shared" si="0"/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91</v>
      </c>
      <c r="BK142" s="168">
        <f t="shared" si="9"/>
        <v>0</v>
      </c>
      <c r="BL142" s="18" t="s">
        <v>208</v>
      </c>
      <c r="BM142" s="167" t="s">
        <v>222</v>
      </c>
    </row>
    <row r="143" spans="1:65" s="2" customFormat="1" ht="24.2" customHeight="1">
      <c r="A143" s="33"/>
      <c r="B143" s="154"/>
      <c r="C143" s="155" t="s">
        <v>223</v>
      </c>
      <c r="D143" s="155" t="s">
        <v>204</v>
      </c>
      <c r="E143" s="156" t="s">
        <v>224</v>
      </c>
      <c r="F143" s="157" t="s">
        <v>225</v>
      </c>
      <c r="G143" s="158" t="s">
        <v>221</v>
      </c>
      <c r="H143" s="159">
        <v>319.02800000000002</v>
      </c>
      <c r="I143" s="160"/>
      <c r="J143" s="161">
        <f t="shared" si="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91</v>
      </c>
      <c r="AY143" s="18" t="s">
        <v>203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91</v>
      </c>
      <c r="BK143" s="168">
        <f t="shared" si="9"/>
        <v>0</v>
      </c>
      <c r="BL143" s="18" t="s">
        <v>208</v>
      </c>
      <c r="BM143" s="167" t="s">
        <v>226</v>
      </c>
    </row>
    <row r="144" spans="1:65" s="2" customFormat="1" ht="24.2" customHeight="1">
      <c r="A144" s="33"/>
      <c r="B144" s="154"/>
      <c r="C144" s="155" t="s">
        <v>227</v>
      </c>
      <c r="D144" s="155" t="s">
        <v>204</v>
      </c>
      <c r="E144" s="156" t="s">
        <v>228</v>
      </c>
      <c r="F144" s="157" t="s">
        <v>229</v>
      </c>
      <c r="G144" s="158" t="s">
        <v>221</v>
      </c>
      <c r="H144" s="159">
        <v>84.364000000000004</v>
      </c>
      <c r="I144" s="160"/>
      <c r="J144" s="161">
        <f t="shared" si="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91</v>
      </c>
      <c r="BK144" s="168">
        <f t="shared" si="9"/>
        <v>0</v>
      </c>
      <c r="BL144" s="18" t="s">
        <v>208</v>
      </c>
      <c r="BM144" s="167" t="s">
        <v>230</v>
      </c>
    </row>
    <row r="145" spans="1:65" s="2" customFormat="1" ht="24.2" customHeight="1">
      <c r="A145" s="33"/>
      <c r="B145" s="154"/>
      <c r="C145" s="155" t="s">
        <v>231</v>
      </c>
      <c r="D145" s="155" t="s">
        <v>204</v>
      </c>
      <c r="E145" s="156" t="s">
        <v>232</v>
      </c>
      <c r="F145" s="157" t="s">
        <v>233</v>
      </c>
      <c r="G145" s="158" t="s">
        <v>221</v>
      </c>
      <c r="H145" s="159">
        <v>502.94799999999998</v>
      </c>
      <c r="I145" s="160"/>
      <c r="J145" s="161">
        <f t="shared" si="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91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208</v>
      </c>
      <c r="BM145" s="167" t="s">
        <v>7</v>
      </c>
    </row>
    <row r="146" spans="1:65" s="2" customFormat="1" ht="24.2" customHeight="1">
      <c r="A146" s="33"/>
      <c r="B146" s="154"/>
      <c r="C146" s="155" t="s">
        <v>234</v>
      </c>
      <c r="D146" s="155" t="s">
        <v>204</v>
      </c>
      <c r="E146" s="156" t="s">
        <v>235</v>
      </c>
      <c r="F146" s="157" t="s">
        <v>236</v>
      </c>
      <c r="G146" s="158" t="s">
        <v>221</v>
      </c>
      <c r="H146" s="159">
        <v>319.02800000000002</v>
      </c>
      <c r="I146" s="160"/>
      <c r="J146" s="161">
        <f t="shared" si="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208</v>
      </c>
      <c r="AT146" s="167" t="s">
        <v>204</v>
      </c>
      <c r="AU146" s="167" t="s">
        <v>91</v>
      </c>
      <c r="AY146" s="18" t="s">
        <v>203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91</v>
      </c>
      <c r="BK146" s="168">
        <f t="shared" si="9"/>
        <v>0</v>
      </c>
      <c r="BL146" s="18" t="s">
        <v>208</v>
      </c>
      <c r="BM146" s="167" t="s">
        <v>237</v>
      </c>
    </row>
    <row r="147" spans="1:65" s="2" customFormat="1" ht="24.2" customHeight="1">
      <c r="A147" s="33"/>
      <c r="B147" s="154"/>
      <c r="C147" s="155" t="s">
        <v>238</v>
      </c>
      <c r="D147" s="155" t="s">
        <v>204</v>
      </c>
      <c r="E147" s="156" t="s">
        <v>239</v>
      </c>
      <c r="F147" s="157" t="s">
        <v>240</v>
      </c>
      <c r="G147" s="158" t="s">
        <v>221</v>
      </c>
      <c r="H147" s="159">
        <v>99.56</v>
      </c>
      <c r="I147" s="160"/>
      <c r="J147" s="161">
        <f t="shared" si="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91</v>
      </c>
      <c r="BK147" s="168">
        <f t="shared" si="9"/>
        <v>0</v>
      </c>
      <c r="BL147" s="18" t="s">
        <v>208</v>
      </c>
      <c r="BM147" s="167" t="s">
        <v>241</v>
      </c>
    </row>
    <row r="148" spans="1:65" s="2" customFormat="1" ht="24.2" customHeight="1">
      <c r="A148" s="33"/>
      <c r="B148" s="154"/>
      <c r="C148" s="155" t="s">
        <v>214</v>
      </c>
      <c r="D148" s="155" t="s">
        <v>204</v>
      </c>
      <c r="E148" s="156" t="s">
        <v>242</v>
      </c>
      <c r="F148" s="157" t="s">
        <v>243</v>
      </c>
      <c r="G148" s="158" t="s">
        <v>244</v>
      </c>
      <c r="H148" s="159">
        <v>64</v>
      </c>
      <c r="I148" s="160"/>
      <c r="J148" s="161">
        <f t="shared" si="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208</v>
      </c>
      <c r="AT148" s="167" t="s">
        <v>204</v>
      </c>
      <c r="AU148" s="167" t="s">
        <v>91</v>
      </c>
      <c r="AY148" s="18" t="s">
        <v>203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91</v>
      </c>
      <c r="BK148" s="168">
        <f t="shared" si="9"/>
        <v>0</v>
      </c>
      <c r="BL148" s="18" t="s">
        <v>208</v>
      </c>
      <c r="BM148" s="167" t="s">
        <v>245</v>
      </c>
    </row>
    <row r="149" spans="1:65" s="2" customFormat="1" ht="16.5" customHeight="1">
      <c r="A149" s="33"/>
      <c r="B149" s="154"/>
      <c r="C149" s="155" t="s">
        <v>246</v>
      </c>
      <c r="D149" s="155" t="s">
        <v>204</v>
      </c>
      <c r="E149" s="156" t="s">
        <v>247</v>
      </c>
      <c r="F149" s="157" t="s">
        <v>248</v>
      </c>
      <c r="G149" s="158" t="s">
        <v>249</v>
      </c>
      <c r="H149" s="159">
        <v>1036.2950000000001</v>
      </c>
      <c r="I149" s="160"/>
      <c r="J149" s="161">
        <f t="shared" si="0"/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208</v>
      </c>
      <c r="AT149" s="167" t="s">
        <v>204</v>
      </c>
      <c r="AU149" s="167" t="s">
        <v>91</v>
      </c>
      <c r="AY149" s="18" t="s">
        <v>203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91</v>
      </c>
      <c r="BK149" s="168">
        <f t="shared" si="9"/>
        <v>0</v>
      </c>
      <c r="BL149" s="18" t="s">
        <v>208</v>
      </c>
      <c r="BM149" s="167" t="s">
        <v>250</v>
      </c>
    </row>
    <row r="150" spans="1:65" s="2" customFormat="1" ht="21.75" customHeight="1">
      <c r="A150" s="33"/>
      <c r="B150" s="154"/>
      <c r="C150" s="155" t="s">
        <v>218</v>
      </c>
      <c r="D150" s="155" t="s">
        <v>204</v>
      </c>
      <c r="E150" s="156" t="s">
        <v>251</v>
      </c>
      <c r="F150" s="157" t="s">
        <v>252</v>
      </c>
      <c r="G150" s="158" t="s">
        <v>249</v>
      </c>
      <c r="H150" s="159">
        <v>1036.2950000000001</v>
      </c>
      <c r="I150" s="160"/>
      <c r="J150" s="161">
        <f t="shared" si="0"/>
        <v>0</v>
      </c>
      <c r="K150" s="162"/>
      <c r="L150" s="34"/>
      <c r="M150" s="163" t="s">
        <v>1</v>
      </c>
      <c r="N150" s="164" t="s">
        <v>41</v>
      </c>
      <c r="O150" s="62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208</v>
      </c>
      <c r="AT150" s="167" t="s">
        <v>204</v>
      </c>
      <c r="AU150" s="167" t="s">
        <v>91</v>
      </c>
      <c r="AY150" s="18" t="s">
        <v>203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91</v>
      </c>
      <c r="BK150" s="168">
        <f t="shared" si="9"/>
        <v>0</v>
      </c>
      <c r="BL150" s="18" t="s">
        <v>208</v>
      </c>
      <c r="BM150" s="167" t="s">
        <v>227</v>
      </c>
    </row>
    <row r="151" spans="1:65" s="2" customFormat="1" ht="16.5" customHeight="1">
      <c r="A151" s="33"/>
      <c r="B151" s="154"/>
      <c r="C151" s="155" t="s">
        <v>253</v>
      </c>
      <c r="D151" s="155" t="s">
        <v>204</v>
      </c>
      <c r="E151" s="156" t="s">
        <v>254</v>
      </c>
      <c r="F151" s="157" t="s">
        <v>255</v>
      </c>
      <c r="G151" s="158" t="s">
        <v>213</v>
      </c>
      <c r="H151" s="159">
        <v>216.46299999999999</v>
      </c>
      <c r="I151" s="160"/>
      <c r="J151" s="161">
        <f t="shared" si="0"/>
        <v>0</v>
      </c>
      <c r="K151" s="162"/>
      <c r="L151" s="34"/>
      <c r="M151" s="163" t="s">
        <v>1</v>
      </c>
      <c r="N151" s="164" t="s">
        <v>41</v>
      </c>
      <c r="O151" s="62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208</v>
      </c>
      <c r="AT151" s="167" t="s">
        <v>204</v>
      </c>
      <c r="AU151" s="167" t="s">
        <v>91</v>
      </c>
      <c r="AY151" s="18" t="s">
        <v>203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91</v>
      </c>
      <c r="BK151" s="168">
        <f t="shared" si="9"/>
        <v>0</v>
      </c>
      <c r="BL151" s="18" t="s">
        <v>208</v>
      </c>
      <c r="BM151" s="167" t="s">
        <v>234</v>
      </c>
    </row>
    <row r="152" spans="1:65" s="2" customFormat="1" ht="24.2" customHeight="1">
      <c r="A152" s="33"/>
      <c r="B152" s="154"/>
      <c r="C152" s="155" t="s">
        <v>222</v>
      </c>
      <c r="D152" s="155" t="s">
        <v>204</v>
      </c>
      <c r="E152" s="156" t="s">
        <v>256</v>
      </c>
      <c r="F152" s="157" t="s">
        <v>257</v>
      </c>
      <c r="G152" s="158" t="s">
        <v>221</v>
      </c>
      <c r="H152" s="159">
        <v>5990.8869999999997</v>
      </c>
      <c r="I152" s="160"/>
      <c r="J152" s="161">
        <f t="shared" si="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91</v>
      </c>
      <c r="BK152" s="168">
        <f t="shared" si="9"/>
        <v>0</v>
      </c>
      <c r="BL152" s="18" t="s">
        <v>208</v>
      </c>
      <c r="BM152" s="167" t="s">
        <v>258</v>
      </c>
    </row>
    <row r="153" spans="1:65" s="2" customFormat="1" ht="24.2" customHeight="1">
      <c r="A153" s="33"/>
      <c r="B153" s="154"/>
      <c r="C153" s="155" t="s">
        <v>259</v>
      </c>
      <c r="D153" s="155" t="s">
        <v>204</v>
      </c>
      <c r="E153" s="156" t="s">
        <v>260</v>
      </c>
      <c r="F153" s="157" t="s">
        <v>261</v>
      </c>
      <c r="G153" s="158" t="s">
        <v>221</v>
      </c>
      <c r="H153" s="159">
        <v>634.12</v>
      </c>
      <c r="I153" s="160"/>
      <c r="J153" s="161">
        <f t="shared" si="0"/>
        <v>0</v>
      </c>
      <c r="K153" s="162"/>
      <c r="L153" s="34"/>
      <c r="M153" s="163" t="s">
        <v>1</v>
      </c>
      <c r="N153" s="164" t="s">
        <v>41</v>
      </c>
      <c r="O153" s="62"/>
      <c r="P153" s="165">
        <f t="shared" si="1"/>
        <v>0</v>
      </c>
      <c r="Q153" s="165">
        <v>0</v>
      </c>
      <c r="R153" s="165">
        <f t="shared" si="2"/>
        <v>0</v>
      </c>
      <c r="S153" s="165">
        <v>0</v>
      </c>
      <c r="T153" s="16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91</v>
      </c>
      <c r="AY153" s="18" t="s">
        <v>203</v>
      </c>
      <c r="BE153" s="168">
        <f t="shared" si="4"/>
        <v>0</v>
      </c>
      <c r="BF153" s="168">
        <f t="shared" si="5"/>
        <v>0</v>
      </c>
      <c r="BG153" s="168">
        <f t="shared" si="6"/>
        <v>0</v>
      </c>
      <c r="BH153" s="168">
        <f t="shared" si="7"/>
        <v>0</v>
      </c>
      <c r="BI153" s="168">
        <f t="shared" si="8"/>
        <v>0</v>
      </c>
      <c r="BJ153" s="18" t="s">
        <v>91</v>
      </c>
      <c r="BK153" s="168">
        <f t="shared" si="9"/>
        <v>0</v>
      </c>
      <c r="BL153" s="18" t="s">
        <v>208</v>
      </c>
      <c r="BM153" s="167" t="s">
        <v>262</v>
      </c>
    </row>
    <row r="154" spans="1:65" s="2" customFormat="1" ht="16.5" customHeight="1">
      <c r="A154" s="33"/>
      <c r="B154" s="154"/>
      <c r="C154" s="155" t="s">
        <v>226</v>
      </c>
      <c r="D154" s="155" t="s">
        <v>204</v>
      </c>
      <c r="E154" s="156" t="s">
        <v>263</v>
      </c>
      <c r="F154" s="157" t="s">
        <v>264</v>
      </c>
      <c r="G154" s="158" t="s">
        <v>244</v>
      </c>
      <c r="H154" s="159">
        <v>12</v>
      </c>
      <c r="I154" s="160"/>
      <c r="J154" s="161">
        <f t="shared" si="0"/>
        <v>0</v>
      </c>
      <c r="K154" s="162"/>
      <c r="L154" s="34"/>
      <c r="M154" s="163" t="s">
        <v>1</v>
      </c>
      <c r="N154" s="164" t="s">
        <v>41</v>
      </c>
      <c r="O154" s="62"/>
      <c r="P154" s="165">
        <f t="shared" si="1"/>
        <v>0</v>
      </c>
      <c r="Q154" s="165">
        <v>0</v>
      </c>
      <c r="R154" s="165">
        <f t="shared" si="2"/>
        <v>0</v>
      </c>
      <c r="S154" s="165">
        <v>0</v>
      </c>
      <c r="T154" s="16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208</v>
      </c>
      <c r="AT154" s="167" t="s">
        <v>204</v>
      </c>
      <c r="AU154" s="167" t="s">
        <v>91</v>
      </c>
      <c r="AY154" s="18" t="s">
        <v>203</v>
      </c>
      <c r="BE154" s="168">
        <f t="shared" si="4"/>
        <v>0</v>
      </c>
      <c r="BF154" s="168">
        <f t="shared" si="5"/>
        <v>0</v>
      </c>
      <c r="BG154" s="168">
        <f t="shared" si="6"/>
        <v>0</v>
      </c>
      <c r="BH154" s="168">
        <f t="shared" si="7"/>
        <v>0</v>
      </c>
      <c r="BI154" s="168">
        <f t="shared" si="8"/>
        <v>0</v>
      </c>
      <c r="BJ154" s="18" t="s">
        <v>91</v>
      </c>
      <c r="BK154" s="168">
        <f t="shared" si="9"/>
        <v>0</v>
      </c>
      <c r="BL154" s="18" t="s">
        <v>208</v>
      </c>
      <c r="BM154" s="167" t="s">
        <v>265</v>
      </c>
    </row>
    <row r="155" spans="1:65" s="12" customFormat="1" ht="22.9" customHeight="1">
      <c r="B155" s="143"/>
      <c r="D155" s="144" t="s">
        <v>74</v>
      </c>
      <c r="E155" s="169" t="s">
        <v>266</v>
      </c>
      <c r="F155" s="169" t="s">
        <v>267</v>
      </c>
      <c r="I155" s="146"/>
      <c r="J155" s="170">
        <f>BK155</f>
        <v>0</v>
      </c>
      <c r="L155" s="143"/>
      <c r="M155" s="148"/>
      <c r="N155" s="149"/>
      <c r="O155" s="149"/>
      <c r="P155" s="150">
        <f>P156</f>
        <v>0</v>
      </c>
      <c r="Q155" s="149"/>
      <c r="R155" s="150">
        <f>R156</f>
        <v>0</v>
      </c>
      <c r="S155" s="149"/>
      <c r="T155" s="151">
        <f>T156</f>
        <v>0</v>
      </c>
      <c r="AR155" s="144" t="s">
        <v>83</v>
      </c>
      <c r="AT155" s="152" t="s">
        <v>74</v>
      </c>
      <c r="AU155" s="152" t="s">
        <v>83</v>
      </c>
      <c r="AY155" s="144" t="s">
        <v>203</v>
      </c>
      <c r="BK155" s="153">
        <f>BK156</f>
        <v>0</v>
      </c>
    </row>
    <row r="156" spans="1:65" s="2" customFormat="1" ht="24.2" customHeight="1">
      <c r="A156" s="33"/>
      <c r="B156" s="154"/>
      <c r="C156" s="155" t="s">
        <v>268</v>
      </c>
      <c r="D156" s="155" t="s">
        <v>204</v>
      </c>
      <c r="E156" s="156" t="s">
        <v>269</v>
      </c>
      <c r="F156" s="157" t="s">
        <v>270</v>
      </c>
      <c r="G156" s="158" t="s">
        <v>221</v>
      </c>
      <c r="H156" s="159">
        <v>948</v>
      </c>
      <c r="I156" s="160"/>
      <c r="J156" s="161">
        <f>ROUND(I156*H156,2)</f>
        <v>0</v>
      </c>
      <c r="K156" s="162"/>
      <c r="L156" s="34"/>
      <c r="M156" s="163" t="s">
        <v>1</v>
      </c>
      <c r="N156" s="164" t="s">
        <v>41</v>
      </c>
      <c r="O156" s="62"/>
      <c r="P156" s="165">
        <f>O156*H156</f>
        <v>0</v>
      </c>
      <c r="Q156" s="165">
        <v>0</v>
      </c>
      <c r="R156" s="165">
        <f>Q156*H156</f>
        <v>0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208</v>
      </c>
      <c r="AT156" s="167" t="s">
        <v>204</v>
      </c>
      <c r="AU156" s="167" t="s">
        <v>91</v>
      </c>
      <c r="AY156" s="18" t="s">
        <v>203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91</v>
      </c>
      <c r="BK156" s="168">
        <f>ROUND(I156*H156,2)</f>
        <v>0</v>
      </c>
      <c r="BL156" s="18" t="s">
        <v>208</v>
      </c>
      <c r="BM156" s="167" t="s">
        <v>271</v>
      </c>
    </row>
    <row r="157" spans="1:65" s="12" customFormat="1" ht="22.9" customHeight="1">
      <c r="B157" s="143"/>
      <c r="D157" s="144" t="s">
        <v>74</v>
      </c>
      <c r="E157" s="169" t="s">
        <v>272</v>
      </c>
      <c r="F157" s="169" t="s">
        <v>273</v>
      </c>
      <c r="I157" s="146"/>
      <c r="J157" s="170">
        <f>BK157</f>
        <v>0</v>
      </c>
      <c r="L157" s="143"/>
      <c r="M157" s="148"/>
      <c r="N157" s="149"/>
      <c r="O157" s="149"/>
      <c r="P157" s="150">
        <f>SUM(P158:P166)</f>
        <v>0</v>
      </c>
      <c r="Q157" s="149"/>
      <c r="R157" s="150">
        <f>SUM(R158:R166)</f>
        <v>0</v>
      </c>
      <c r="S157" s="149"/>
      <c r="T157" s="151">
        <f>SUM(T158:T166)</f>
        <v>0</v>
      </c>
      <c r="AR157" s="144" t="s">
        <v>83</v>
      </c>
      <c r="AT157" s="152" t="s">
        <v>74</v>
      </c>
      <c r="AU157" s="152" t="s">
        <v>83</v>
      </c>
      <c r="AY157" s="144" t="s">
        <v>203</v>
      </c>
      <c r="BK157" s="153">
        <f>SUM(BK158:BK166)</f>
        <v>0</v>
      </c>
    </row>
    <row r="158" spans="1:65" s="2" customFormat="1" ht="16.5" customHeight="1">
      <c r="A158" s="33"/>
      <c r="B158" s="154"/>
      <c r="C158" s="155" t="s">
        <v>230</v>
      </c>
      <c r="D158" s="155" t="s">
        <v>204</v>
      </c>
      <c r="E158" s="156" t="s">
        <v>274</v>
      </c>
      <c r="F158" s="157" t="s">
        <v>275</v>
      </c>
      <c r="G158" s="158" t="s">
        <v>213</v>
      </c>
      <c r="H158" s="159">
        <v>286.48399999999998</v>
      </c>
      <c r="I158" s="160"/>
      <c r="J158" s="161">
        <f t="shared" ref="J158:J166" si="10">ROUND(I158*H158,2)</f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ref="P158:P166" si="11">O158*H158</f>
        <v>0</v>
      </c>
      <c r="Q158" s="165">
        <v>0</v>
      </c>
      <c r="R158" s="165">
        <f t="shared" ref="R158:R166" si="12">Q158*H158</f>
        <v>0</v>
      </c>
      <c r="S158" s="165">
        <v>0</v>
      </c>
      <c r="T158" s="166">
        <f t="shared" ref="T158:T166" si="13"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208</v>
      </c>
      <c r="AT158" s="167" t="s">
        <v>204</v>
      </c>
      <c r="AU158" s="167" t="s">
        <v>91</v>
      </c>
      <c r="AY158" s="18" t="s">
        <v>203</v>
      </c>
      <c r="BE158" s="168">
        <f t="shared" ref="BE158:BE166" si="14">IF(N158="základná",J158,0)</f>
        <v>0</v>
      </c>
      <c r="BF158" s="168">
        <f t="shared" ref="BF158:BF166" si="15">IF(N158="znížená",J158,0)</f>
        <v>0</v>
      </c>
      <c r="BG158" s="168">
        <f t="shared" ref="BG158:BG166" si="16">IF(N158="zákl. prenesená",J158,0)</f>
        <v>0</v>
      </c>
      <c r="BH158" s="168">
        <f t="shared" ref="BH158:BH166" si="17">IF(N158="zníž. prenesená",J158,0)</f>
        <v>0</v>
      </c>
      <c r="BI158" s="168">
        <f t="shared" ref="BI158:BI166" si="18">IF(N158="nulová",J158,0)</f>
        <v>0</v>
      </c>
      <c r="BJ158" s="18" t="s">
        <v>91</v>
      </c>
      <c r="BK158" s="168">
        <f t="shared" ref="BK158:BK166" si="19">ROUND(I158*H158,2)</f>
        <v>0</v>
      </c>
      <c r="BL158" s="18" t="s">
        <v>208</v>
      </c>
      <c r="BM158" s="167" t="s">
        <v>276</v>
      </c>
    </row>
    <row r="159" spans="1:65" s="2" customFormat="1" ht="16.5" customHeight="1">
      <c r="A159" s="33"/>
      <c r="B159" s="154"/>
      <c r="C159" s="155" t="s">
        <v>277</v>
      </c>
      <c r="D159" s="155" t="s">
        <v>204</v>
      </c>
      <c r="E159" s="156" t="s">
        <v>278</v>
      </c>
      <c r="F159" s="157" t="s">
        <v>279</v>
      </c>
      <c r="G159" s="158" t="s">
        <v>213</v>
      </c>
      <c r="H159" s="159">
        <v>5.4</v>
      </c>
      <c r="I159" s="160"/>
      <c r="J159" s="161">
        <f t="shared" si="10"/>
        <v>0</v>
      </c>
      <c r="K159" s="162"/>
      <c r="L159" s="34"/>
      <c r="M159" s="163" t="s">
        <v>1</v>
      </c>
      <c r="N159" s="164" t="s">
        <v>41</v>
      </c>
      <c r="O159" s="62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208</v>
      </c>
      <c r="AT159" s="167" t="s">
        <v>204</v>
      </c>
      <c r="AU159" s="167" t="s">
        <v>91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208</v>
      </c>
      <c r="BM159" s="167" t="s">
        <v>280</v>
      </c>
    </row>
    <row r="160" spans="1:65" s="2" customFormat="1" ht="16.5" customHeight="1">
      <c r="A160" s="33"/>
      <c r="B160" s="154"/>
      <c r="C160" s="155" t="s">
        <v>7</v>
      </c>
      <c r="D160" s="155" t="s">
        <v>204</v>
      </c>
      <c r="E160" s="156" t="s">
        <v>281</v>
      </c>
      <c r="F160" s="157" t="s">
        <v>282</v>
      </c>
      <c r="G160" s="158" t="s">
        <v>213</v>
      </c>
      <c r="H160" s="159">
        <v>1.669</v>
      </c>
      <c r="I160" s="160"/>
      <c r="J160" s="161">
        <f t="shared" si="1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208</v>
      </c>
      <c r="AT160" s="167" t="s">
        <v>204</v>
      </c>
      <c r="AU160" s="167" t="s">
        <v>91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208</v>
      </c>
      <c r="BM160" s="167" t="s">
        <v>283</v>
      </c>
    </row>
    <row r="161" spans="1:65" s="2" customFormat="1" ht="16.5" customHeight="1">
      <c r="A161" s="33"/>
      <c r="B161" s="154"/>
      <c r="C161" s="155" t="s">
        <v>284</v>
      </c>
      <c r="D161" s="155" t="s">
        <v>204</v>
      </c>
      <c r="E161" s="156" t="s">
        <v>285</v>
      </c>
      <c r="F161" s="157" t="s">
        <v>286</v>
      </c>
      <c r="G161" s="158" t="s">
        <v>213</v>
      </c>
      <c r="H161" s="159">
        <v>140.04</v>
      </c>
      <c r="I161" s="160"/>
      <c r="J161" s="161">
        <f t="shared" si="10"/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208</v>
      </c>
      <c r="AT161" s="167" t="s">
        <v>204</v>
      </c>
      <c r="AU161" s="167" t="s">
        <v>91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208</v>
      </c>
      <c r="BM161" s="167" t="s">
        <v>287</v>
      </c>
    </row>
    <row r="162" spans="1:65" s="2" customFormat="1" ht="16.5" customHeight="1">
      <c r="A162" s="33"/>
      <c r="B162" s="154"/>
      <c r="C162" s="155" t="s">
        <v>237</v>
      </c>
      <c r="D162" s="155" t="s">
        <v>204</v>
      </c>
      <c r="E162" s="156" t="s">
        <v>288</v>
      </c>
      <c r="F162" s="157" t="s">
        <v>289</v>
      </c>
      <c r="G162" s="158" t="s">
        <v>213</v>
      </c>
      <c r="H162" s="159">
        <v>216.46299999999999</v>
      </c>
      <c r="I162" s="160"/>
      <c r="J162" s="161">
        <f t="shared" si="1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208</v>
      </c>
      <c r="AT162" s="167" t="s">
        <v>204</v>
      </c>
      <c r="AU162" s="167" t="s">
        <v>91</v>
      </c>
      <c r="AY162" s="18" t="s">
        <v>203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91</v>
      </c>
      <c r="BK162" s="168">
        <f t="shared" si="19"/>
        <v>0</v>
      </c>
      <c r="BL162" s="18" t="s">
        <v>208</v>
      </c>
      <c r="BM162" s="167" t="s">
        <v>290</v>
      </c>
    </row>
    <row r="163" spans="1:65" s="2" customFormat="1" ht="21.75" customHeight="1">
      <c r="A163" s="33"/>
      <c r="B163" s="154"/>
      <c r="C163" s="155" t="s">
        <v>291</v>
      </c>
      <c r="D163" s="155" t="s">
        <v>204</v>
      </c>
      <c r="E163" s="156" t="s">
        <v>292</v>
      </c>
      <c r="F163" s="157" t="s">
        <v>293</v>
      </c>
      <c r="G163" s="158" t="s">
        <v>213</v>
      </c>
      <c r="H163" s="159">
        <v>70.021000000000001</v>
      </c>
      <c r="I163" s="160"/>
      <c r="J163" s="161">
        <f t="shared" si="1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91</v>
      </c>
      <c r="BK163" s="168">
        <f t="shared" si="19"/>
        <v>0</v>
      </c>
      <c r="BL163" s="18" t="s">
        <v>208</v>
      </c>
      <c r="BM163" s="167" t="s">
        <v>294</v>
      </c>
    </row>
    <row r="164" spans="1:65" s="2" customFormat="1" ht="24.2" customHeight="1">
      <c r="A164" s="33"/>
      <c r="B164" s="154"/>
      <c r="C164" s="155" t="s">
        <v>241</v>
      </c>
      <c r="D164" s="155" t="s">
        <v>204</v>
      </c>
      <c r="E164" s="156" t="s">
        <v>295</v>
      </c>
      <c r="F164" s="157" t="s">
        <v>296</v>
      </c>
      <c r="G164" s="158" t="s">
        <v>221</v>
      </c>
      <c r="H164" s="159">
        <v>37.32</v>
      </c>
      <c r="I164" s="160"/>
      <c r="J164" s="161">
        <f t="shared" si="1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91</v>
      </c>
      <c r="BK164" s="168">
        <f t="shared" si="19"/>
        <v>0</v>
      </c>
      <c r="BL164" s="18" t="s">
        <v>208</v>
      </c>
      <c r="BM164" s="167" t="s">
        <v>297</v>
      </c>
    </row>
    <row r="165" spans="1:65" s="2" customFormat="1" ht="24.2" customHeight="1">
      <c r="A165" s="33"/>
      <c r="B165" s="154"/>
      <c r="C165" s="155" t="s">
        <v>298</v>
      </c>
      <c r="D165" s="155" t="s">
        <v>204</v>
      </c>
      <c r="E165" s="156" t="s">
        <v>299</v>
      </c>
      <c r="F165" s="157" t="s">
        <v>300</v>
      </c>
      <c r="G165" s="158" t="s">
        <v>213</v>
      </c>
      <c r="H165" s="159">
        <v>32.274999999999999</v>
      </c>
      <c r="I165" s="160"/>
      <c r="J165" s="161">
        <f t="shared" si="10"/>
        <v>0</v>
      </c>
      <c r="K165" s="162"/>
      <c r="L165" s="34"/>
      <c r="M165" s="163" t="s">
        <v>1</v>
      </c>
      <c r="N165" s="164" t="s">
        <v>41</v>
      </c>
      <c r="O165" s="62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208</v>
      </c>
      <c r="AT165" s="167" t="s">
        <v>204</v>
      </c>
      <c r="AU165" s="167" t="s">
        <v>91</v>
      </c>
      <c r="AY165" s="18" t="s">
        <v>203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91</v>
      </c>
      <c r="BK165" s="168">
        <f t="shared" si="19"/>
        <v>0</v>
      </c>
      <c r="BL165" s="18" t="s">
        <v>208</v>
      </c>
      <c r="BM165" s="167" t="s">
        <v>301</v>
      </c>
    </row>
    <row r="166" spans="1:65" s="2" customFormat="1" ht="24.2" customHeight="1">
      <c r="A166" s="33"/>
      <c r="B166" s="154"/>
      <c r="C166" s="155" t="s">
        <v>245</v>
      </c>
      <c r="D166" s="155" t="s">
        <v>204</v>
      </c>
      <c r="E166" s="156" t="s">
        <v>302</v>
      </c>
      <c r="F166" s="157" t="s">
        <v>303</v>
      </c>
      <c r="G166" s="158" t="s">
        <v>244</v>
      </c>
      <c r="H166" s="159">
        <v>65.92</v>
      </c>
      <c r="I166" s="160"/>
      <c r="J166" s="161">
        <f t="shared" si="1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91</v>
      </c>
      <c r="BK166" s="168">
        <f t="shared" si="19"/>
        <v>0</v>
      </c>
      <c r="BL166" s="18" t="s">
        <v>208</v>
      </c>
      <c r="BM166" s="167" t="s">
        <v>304</v>
      </c>
    </row>
    <row r="167" spans="1:65" s="12" customFormat="1" ht="22.9" customHeight="1">
      <c r="B167" s="143"/>
      <c r="D167" s="144" t="s">
        <v>74</v>
      </c>
      <c r="E167" s="169" t="s">
        <v>305</v>
      </c>
      <c r="F167" s="169" t="s">
        <v>306</v>
      </c>
      <c r="I167" s="146"/>
      <c r="J167" s="170">
        <f>BK167</f>
        <v>0</v>
      </c>
      <c r="L167" s="143"/>
      <c r="M167" s="148"/>
      <c r="N167" s="149"/>
      <c r="O167" s="149"/>
      <c r="P167" s="150">
        <f>SUM(P168:P175)</f>
        <v>0</v>
      </c>
      <c r="Q167" s="149"/>
      <c r="R167" s="150">
        <f>SUM(R168:R175)</f>
        <v>0</v>
      </c>
      <c r="S167" s="149"/>
      <c r="T167" s="151">
        <f>SUM(T168:T175)</f>
        <v>0</v>
      </c>
      <c r="AR167" s="144" t="s">
        <v>83</v>
      </c>
      <c r="AT167" s="152" t="s">
        <v>74</v>
      </c>
      <c r="AU167" s="152" t="s">
        <v>83</v>
      </c>
      <c r="AY167" s="144" t="s">
        <v>203</v>
      </c>
      <c r="BK167" s="153">
        <f>SUM(BK168:BK175)</f>
        <v>0</v>
      </c>
    </row>
    <row r="168" spans="1:65" s="2" customFormat="1" ht="24.2" customHeight="1">
      <c r="A168" s="33"/>
      <c r="B168" s="154"/>
      <c r="C168" s="155" t="s">
        <v>307</v>
      </c>
      <c r="D168" s="155" t="s">
        <v>204</v>
      </c>
      <c r="E168" s="156" t="s">
        <v>308</v>
      </c>
      <c r="F168" s="157" t="s">
        <v>309</v>
      </c>
      <c r="G168" s="158" t="s">
        <v>213</v>
      </c>
      <c r="H168" s="159">
        <v>148.971</v>
      </c>
      <c r="I168" s="160"/>
      <c r="J168" s="161">
        <f t="shared" ref="J168:J175" si="20"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 t="shared" ref="P168:P175" si="21">O168*H168</f>
        <v>0</v>
      </c>
      <c r="Q168" s="165">
        <v>0</v>
      </c>
      <c r="R168" s="165">
        <f t="shared" ref="R168:R175" si="22">Q168*H168</f>
        <v>0</v>
      </c>
      <c r="S168" s="165">
        <v>0</v>
      </c>
      <c r="T168" s="166">
        <f t="shared" ref="T168:T175" si="2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91</v>
      </c>
      <c r="AY168" s="18" t="s">
        <v>203</v>
      </c>
      <c r="BE168" s="168">
        <f t="shared" ref="BE168:BE175" si="24">IF(N168="základná",J168,0)</f>
        <v>0</v>
      </c>
      <c r="BF168" s="168">
        <f t="shared" ref="BF168:BF175" si="25">IF(N168="znížená",J168,0)</f>
        <v>0</v>
      </c>
      <c r="BG168" s="168">
        <f t="shared" ref="BG168:BG175" si="26">IF(N168="zákl. prenesená",J168,0)</f>
        <v>0</v>
      </c>
      <c r="BH168" s="168">
        <f t="shared" ref="BH168:BH175" si="27">IF(N168="zníž. prenesená",J168,0)</f>
        <v>0</v>
      </c>
      <c r="BI168" s="168">
        <f t="shared" ref="BI168:BI175" si="28">IF(N168="nulová",J168,0)</f>
        <v>0</v>
      </c>
      <c r="BJ168" s="18" t="s">
        <v>91</v>
      </c>
      <c r="BK168" s="168">
        <f t="shared" ref="BK168:BK175" si="29">ROUND(I168*H168,2)</f>
        <v>0</v>
      </c>
      <c r="BL168" s="18" t="s">
        <v>208</v>
      </c>
      <c r="BM168" s="167" t="s">
        <v>310</v>
      </c>
    </row>
    <row r="169" spans="1:65" s="2" customFormat="1" ht="24.2" customHeight="1">
      <c r="A169" s="33"/>
      <c r="B169" s="154"/>
      <c r="C169" s="155" t="s">
        <v>250</v>
      </c>
      <c r="D169" s="155" t="s">
        <v>204</v>
      </c>
      <c r="E169" s="156" t="s">
        <v>311</v>
      </c>
      <c r="F169" s="157" t="s">
        <v>312</v>
      </c>
      <c r="G169" s="158" t="s">
        <v>221</v>
      </c>
      <c r="H169" s="159">
        <v>201.08799999999999</v>
      </c>
      <c r="I169" s="160"/>
      <c r="J169" s="161">
        <f t="shared" si="20"/>
        <v>0</v>
      </c>
      <c r="K169" s="162"/>
      <c r="L169" s="34"/>
      <c r="M169" s="163" t="s">
        <v>1</v>
      </c>
      <c r="N169" s="164" t="s">
        <v>41</v>
      </c>
      <c r="O169" s="62"/>
      <c r="P169" s="165">
        <f t="shared" si="21"/>
        <v>0</v>
      </c>
      <c r="Q169" s="165">
        <v>0</v>
      </c>
      <c r="R169" s="165">
        <f t="shared" si="22"/>
        <v>0</v>
      </c>
      <c r="S169" s="165">
        <v>0</v>
      </c>
      <c r="T169" s="166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208</v>
      </c>
      <c r="AT169" s="167" t="s">
        <v>204</v>
      </c>
      <c r="AU169" s="167" t="s">
        <v>91</v>
      </c>
      <c r="AY169" s="18" t="s">
        <v>203</v>
      </c>
      <c r="BE169" s="168">
        <f t="shared" si="24"/>
        <v>0</v>
      </c>
      <c r="BF169" s="168">
        <f t="shared" si="25"/>
        <v>0</v>
      </c>
      <c r="BG169" s="168">
        <f t="shared" si="26"/>
        <v>0</v>
      </c>
      <c r="BH169" s="168">
        <f t="shared" si="27"/>
        <v>0</v>
      </c>
      <c r="BI169" s="168">
        <f t="shared" si="28"/>
        <v>0</v>
      </c>
      <c r="BJ169" s="18" t="s">
        <v>91</v>
      </c>
      <c r="BK169" s="168">
        <f t="shared" si="29"/>
        <v>0</v>
      </c>
      <c r="BL169" s="18" t="s">
        <v>208</v>
      </c>
      <c r="BM169" s="167" t="s">
        <v>313</v>
      </c>
    </row>
    <row r="170" spans="1:65" s="2" customFormat="1" ht="24.2" customHeight="1">
      <c r="A170" s="33"/>
      <c r="B170" s="154"/>
      <c r="C170" s="155" t="s">
        <v>314</v>
      </c>
      <c r="D170" s="155" t="s">
        <v>204</v>
      </c>
      <c r="E170" s="156" t="s">
        <v>315</v>
      </c>
      <c r="F170" s="157" t="s">
        <v>316</v>
      </c>
      <c r="G170" s="158" t="s">
        <v>221</v>
      </c>
      <c r="H170" s="159">
        <v>22.88</v>
      </c>
      <c r="I170" s="160"/>
      <c r="J170" s="161">
        <f t="shared" si="20"/>
        <v>0</v>
      </c>
      <c r="K170" s="162"/>
      <c r="L170" s="34"/>
      <c r="M170" s="163" t="s">
        <v>1</v>
      </c>
      <c r="N170" s="164" t="s">
        <v>41</v>
      </c>
      <c r="O170" s="62"/>
      <c r="P170" s="165">
        <f t="shared" si="21"/>
        <v>0</v>
      </c>
      <c r="Q170" s="165">
        <v>0</v>
      </c>
      <c r="R170" s="165">
        <f t="shared" si="22"/>
        <v>0</v>
      </c>
      <c r="S170" s="165">
        <v>0</v>
      </c>
      <c r="T170" s="166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91</v>
      </c>
      <c r="AY170" s="18" t="s">
        <v>203</v>
      </c>
      <c r="BE170" s="168">
        <f t="shared" si="24"/>
        <v>0</v>
      </c>
      <c r="BF170" s="168">
        <f t="shared" si="25"/>
        <v>0</v>
      </c>
      <c r="BG170" s="168">
        <f t="shared" si="26"/>
        <v>0</v>
      </c>
      <c r="BH170" s="168">
        <f t="shared" si="27"/>
        <v>0</v>
      </c>
      <c r="BI170" s="168">
        <f t="shared" si="28"/>
        <v>0</v>
      </c>
      <c r="BJ170" s="18" t="s">
        <v>91</v>
      </c>
      <c r="BK170" s="168">
        <f t="shared" si="29"/>
        <v>0</v>
      </c>
      <c r="BL170" s="18" t="s">
        <v>208</v>
      </c>
      <c r="BM170" s="167" t="s">
        <v>317</v>
      </c>
    </row>
    <row r="171" spans="1:65" s="2" customFormat="1" ht="33" customHeight="1">
      <c r="A171" s="33"/>
      <c r="B171" s="154"/>
      <c r="C171" s="155" t="s">
        <v>258</v>
      </c>
      <c r="D171" s="155" t="s">
        <v>204</v>
      </c>
      <c r="E171" s="156" t="s">
        <v>318</v>
      </c>
      <c r="F171" s="157" t="s">
        <v>319</v>
      </c>
      <c r="G171" s="158" t="s">
        <v>249</v>
      </c>
      <c r="H171" s="159">
        <v>13.66</v>
      </c>
      <c r="I171" s="160"/>
      <c r="J171" s="161">
        <f t="shared" si="20"/>
        <v>0</v>
      </c>
      <c r="K171" s="162"/>
      <c r="L171" s="34"/>
      <c r="M171" s="163" t="s">
        <v>1</v>
      </c>
      <c r="N171" s="164" t="s">
        <v>41</v>
      </c>
      <c r="O171" s="62"/>
      <c r="P171" s="165">
        <f t="shared" si="21"/>
        <v>0</v>
      </c>
      <c r="Q171" s="165">
        <v>0</v>
      </c>
      <c r="R171" s="165">
        <f t="shared" si="22"/>
        <v>0</v>
      </c>
      <c r="S171" s="165">
        <v>0</v>
      </c>
      <c r="T171" s="166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208</v>
      </c>
      <c r="AT171" s="167" t="s">
        <v>204</v>
      </c>
      <c r="AU171" s="167" t="s">
        <v>91</v>
      </c>
      <c r="AY171" s="18" t="s">
        <v>203</v>
      </c>
      <c r="BE171" s="168">
        <f t="shared" si="24"/>
        <v>0</v>
      </c>
      <c r="BF171" s="168">
        <f t="shared" si="25"/>
        <v>0</v>
      </c>
      <c r="BG171" s="168">
        <f t="shared" si="26"/>
        <v>0</v>
      </c>
      <c r="BH171" s="168">
        <f t="shared" si="27"/>
        <v>0</v>
      </c>
      <c r="BI171" s="168">
        <f t="shared" si="28"/>
        <v>0</v>
      </c>
      <c r="BJ171" s="18" t="s">
        <v>91</v>
      </c>
      <c r="BK171" s="168">
        <f t="shared" si="29"/>
        <v>0</v>
      </c>
      <c r="BL171" s="18" t="s">
        <v>208</v>
      </c>
      <c r="BM171" s="167" t="s">
        <v>320</v>
      </c>
    </row>
    <row r="172" spans="1:65" s="2" customFormat="1" ht="33" customHeight="1">
      <c r="A172" s="33"/>
      <c r="B172" s="154"/>
      <c r="C172" s="155" t="s">
        <v>321</v>
      </c>
      <c r="D172" s="155" t="s">
        <v>204</v>
      </c>
      <c r="E172" s="156" t="s">
        <v>322</v>
      </c>
      <c r="F172" s="157" t="s">
        <v>323</v>
      </c>
      <c r="G172" s="158" t="s">
        <v>213</v>
      </c>
      <c r="H172" s="159">
        <v>152.584</v>
      </c>
      <c r="I172" s="160"/>
      <c r="J172" s="161">
        <f t="shared" si="20"/>
        <v>0</v>
      </c>
      <c r="K172" s="162"/>
      <c r="L172" s="34"/>
      <c r="M172" s="163" t="s">
        <v>1</v>
      </c>
      <c r="N172" s="164" t="s">
        <v>41</v>
      </c>
      <c r="O172" s="62"/>
      <c r="P172" s="165">
        <f t="shared" si="21"/>
        <v>0</v>
      </c>
      <c r="Q172" s="165">
        <v>0</v>
      </c>
      <c r="R172" s="165">
        <f t="shared" si="22"/>
        <v>0</v>
      </c>
      <c r="S172" s="165">
        <v>0</v>
      </c>
      <c r="T172" s="166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 t="shared" si="24"/>
        <v>0</v>
      </c>
      <c r="BF172" s="168">
        <f t="shared" si="25"/>
        <v>0</v>
      </c>
      <c r="BG172" s="168">
        <f t="shared" si="26"/>
        <v>0</v>
      </c>
      <c r="BH172" s="168">
        <f t="shared" si="27"/>
        <v>0</v>
      </c>
      <c r="BI172" s="168">
        <f t="shared" si="28"/>
        <v>0</v>
      </c>
      <c r="BJ172" s="18" t="s">
        <v>91</v>
      </c>
      <c r="BK172" s="168">
        <f t="shared" si="29"/>
        <v>0</v>
      </c>
      <c r="BL172" s="18" t="s">
        <v>208</v>
      </c>
      <c r="BM172" s="167" t="s">
        <v>324</v>
      </c>
    </row>
    <row r="173" spans="1:65" s="2" customFormat="1" ht="24.2" customHeight="1">
      <c r="A173" s="33"/>
      <c r="B173" s="154"/>
      <c r="C173" s="155" t="s">
        <v>262</v>
      </c>
      <c r="D173" s="155" t="s">
        <v>204</v>
      </c>
      <c r="E173" s="156" t="s">
        <v>325</v>
      </c>
      <c r="F173" s="157" t="s">
        <v>326</v>
      </c>
      <c r="G173" s="158" t="s">
        <v>221</v>
      </c>
      <c r="H173" s="159">
        <v>131.49199999999999</v>
      </c>
      <c r="I173" s="160"/>
      <c r="J173" s="161">
        <f t="shared" si="20"/>
        <v>0</v>
      </c>
      <c r="K173" s="162"/>
      <c r="L173" s="34"/>
      <c r="M173" s="163" t="s">
        <v>1</v>
      </c>
      <c r="N173" s="164" t="s">
        <v>41</v>
      </c>
      <c r="O173" s="62"/>
      <c r="P173" s="165">
        <f t="shared" si="21"/>
        <v>0</v>
      </c>
      <c r="Q173" s="165">
        <v>0</v>
      </c>
      <c r="R173" s="165">
        <f t="shared" si="22"/>
        <v>0</v>
      </c>
      <c r="S173" s="165">
        <v>0</v>
      </c>
      <c r="T173" s="166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208</v>
      </c>
      <c r="AT173" s="167" t="s">
        <v>204</v>
      </c>
      <c r="AU173" s="167" t="s">
        <v>91</v>
      </c>
      <c r="AY173" s="18" t="s">
        <v>203</v>
      </c>
      <c r="BE173" s="168">
        <f t="shared" si="24"/>
        <v>0</v>
      </c>
      <c r="BF173" s="168">
        <f t="shared" si="25"/>
        <v>0</v>
      </c>
      <c r="BG173" s="168">
        <f t="shared" si="26"/>
        <v>0</v>
      </c>
      <c r="BH173" s="168">
        <f t="shared" si="27"/>
        <v>0</v>
      </c>
      <c r="BI173" s="168">
        <f t="shared" si="28"/>
        <v>0</v>
      </c>
      <c r="BJ173" s="18" t="s">
        <v>91</v>
      </c>
      <c r="BK173" s="168">
        <f t="shared" si="29"/>
        <v>0</v>
      </c>
      <c r="BL173" s="18" t="s">
        <v>208</v>
      </c>
      <c r="BM173" s="167" t="s">
        <v>327</v>
      </c>
    </row>
    <row r="174" spans="1:65" s="2" customFormat="1" ht="24.2" customHeight="1">
      <c r="A174" s="33"/>
      <c r="B174" s="154"/>
      <c r="C174" s="155" t="s">
        <v>328</v>
      </c>
      <c r="D174" s="155" t="s">
        <v>204</v>
      </c>
      <c r="E174" s="156" t="s">
        <v>329</v>
      </c>
      <c r="F174" s="157" t="s">
        <v>330</v>
      </c>
      <c r="G174" s="158" t="s">
        <v>244</v>
      </c>
      <c r="H174" s="159">
        <v>46.4</v>
      </c>
      <c r="I174" s="160"/>
      <c r="J174" s="161">
        <f t="shared" si="20"/>
        <v>0</v>
      </c>
      <c r="K174" s="162"/>
      <c r="L174" s="34"/>
      <c r="M174" s="163" t="s">
        <v>1</v>
      </c>
      <c r="N174" s="164" t="s">
        <v>41</v>
      </c>
      <c r="O174" s="62"/>
      <c r="P174" s="165">
        <f t="shared" si="21"/>
        <v>0</v>
      </c>
      <c r="Q174" s="165">
        <v>0</v>
      </c>
      <c r="R174" s="165">
        <f t="shared" si="22"/>
        <v>0</v>
      </c>
      <c r="S174" s="165">
        <v>0</v>
      </c>
      <c r="T174" s="166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208</v>
      </c>
      <c r="AT174" s="167" t="s">
        <v>204</v>
      </c>
      <c r="AU174" s="167" t="s">
        <v>91</v>
      </c>
      <c r="AY174" s="18" t="s">
        <v>203</v>
      </c>
      <c r="BE174" s="168">
        <f t="shared" si="24"/>
        <v>0</v>
      </c>
      <c r="BF174" s="168">
        <f t="shared" si="25"/>
        <v>0</v>
      </c>
      <c r="BG174" s="168">
        <f t="shared" si="26"/>
        <v>0</v>
      </c>
      <c r="BH174" s="168">
        <f t="shared" si="27"/>
        <v>0</v>
      </c>
      <c r="BI174" s="168">
        <f t="shared" si="28"/>
        <v>0</v>
      </c>
      <c r="BJ174" s="18" t="s">
        <v>91</v>
      </c>
      <c r="BK174" s="168">
        <f t="shared" si="29"/>
        <v>0</v>
      </c>
      <c r="BL174" s="18" t="s">
        <v>208</v>
      </c>
      <c r="BM174" s="167" t="s">
        <v>331</v>
      </c>
    </row>
    <row r="175" spans="1:65" s="2" customFormat="1" ht="24.2" customHeight="1">
      <c r="A175" s="33"/>
      <c r="B175" s="154"/>
      <c r="C175" s="155" t="s">
        <v>265</v>
      </c>
      <c r="D175" s="155" t="s">
        <v>204</v>
      </c>
      <c r="E175" s="156" t="s">
        <v>332</v>
      </c>
      <c r="F175" s="157" t="s">
        <v>333</v>
      </c>
      <c r="G175" s="158" t="s">
        <v>213</v>
      </c>
      <c r="H175" s="159">
        <v>504</v>
      </c>
      <c r="I175" s="160"/>
      <c r="J175" s="161">
        <f t="shared" si="20"/>
        <v>0</v>
      </c>
      <c r="K175" s="162"/>
      <c r="L175" s="34"/>
      <c r="M175" s="163" t="s">
        <v>1</v>
      </c>
      <c r="N175" s="164" t="s">
        <v>41</v>
      </c>
      <c r="O175" s="62"/>
      <c r="P175" s="165">
        <f t="shared" si="21"/>
        <v>0</v>
      </c>
      <c r="Q175" s="165">
        <v>0</v>
      </c>
      <c r="R175" s="165">
        <f t="shared" si="22"/>
        <v>0</v>
      </c>
      <c r="S175" s="165">
        <v>0</v>
      </c>
      <c r="T175" s="166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208</v>
      </c>
      <c r="AT175" s="167" t="s">
        <v>204</v>
      </c>
      <c r="AU175" s="167" t="s">
        <v>91</v>
      </c>
      <c r="AY175" s="18" t="s">
        <v>203</v>
      </c>
      <c r="BE175" s="168">
        <f t="shared" si="24"/>
        <v>0</v>
      </c>
      <c r="BF175" s="168">
        <f t="shared" si="25"/>
        <v>0</v>
      </c>
      <c r="BG175" s="168">
        <f t="shared" si="26"/>
        <v>0</v>
      </c>
      <c r="BH175" s="168">
        <f t="shared" si="27"/>
        <v>0</v>
      </c>
      <c r="BI175" s="168">
        <f t="shared" si="28"/>
        <v>0</v>
      </c>
      <c r="BJ175" s="18" t="s">
        <v>91</v>
      </c>
      <c r="BK175" s="168">
        <f t="shared" si="29"/>
        <v>0</v>
      </c>
      <c r="BL175" s="18" t="s">
        <v>208</v>
      </c>
      <c r="BM175" s="167" t="s">
        <v>334</v>
      </c>
    </row>
    <row r="176" spans="1:65" s="12" customFormat="1" ht="22.9" customHeight="1">
      <c r="B176" s="143"/>
      <c r="D176" s="144" t="s">
        <v>74</v>
      </c>
      <c r="E176" s="169" t="s">
        <v>335</v>
      </c>
      <c r="F176" s="169" t="s">
        <v>336</v>
      </c>
      <c r="I176" s="146"/>
      <c r="J176" s="170">
        <f>BK176</f>
        <v>0</v>
      </c>
      <c r="L176" s="143"/>
      <c r="M176" s="148"/>
      <c r="N176" s="149"/>
      <c r="O176" s="149"/>
      <c r="P176" s="150">
        <f>SUM(P177:P179)</f>
        <v>0</v>
      </c>
      <c r="Q176" s="149"/>
      <c r="R176" s="150">
        <f>SUM(R177:R179)</f>
        <v>0</v>
      </c>
      <c r="S176" s="149"/>
      <c r="T176" s="151">
        <f>SUM(T177:T179)</f>
        <v>0</v>
      </c>
      <c r="AR176" s="144" t="s">
        <v>83</v>
      </c>
      <c r="AT176" s="152" t="s">
        <v>74</v>
      </c>
      <c r="AU176" s="152" t="s">
        <v>83</v>
      </c>
      <c r="AY176" s="144" t="s">
        <v>203</v>
      </c>
      <c r="BK176" s="153">
        <f>SUM(BK177:BK179)</f>
        <v>0</v>
      </c>
    </row>
    <row r="177" spans="1:65" s="2" customFormat="1" ht="24.2" customHeight="1">
      <c r="A177" s="33"/>
      <c r="B177" s="154"/>
      <c r="C177" s="155" t="s">
        <v>337</v>
      </c>
      <c r="D177" s="155" t="s">
        <v>204</v>
      </c>
      <c r="E177" s="156" t="s">
        <v>338</v>
      </c>
      <c r="F177" s="157" t="s">
        <v>339</v>
      </c>
      <c r="G177" s="158" t="s">
        <v>340</v>
      </c>
      <c r="H177" s="159">
        <v>2</v>
      </c>
      <c r="I177" s="160"/>
      <c r="J177" s="161">
        <f>ROUND(I177*H177,2)</f>
        <v>0</v>
      </c>
      <c r="K177" s="162"/>
      <c r="L177" s="34"/>
      <c r="M177" s="163" t="s">
        <v>1</v>
      </c>
      <c r="N177" s="164" t="s">
        <v>41</v>
      </c>
      <c r="O177" s="62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208</v>
      </c>
      <c r="AT177" s="167" t="s">
        <v>204</v>
      </c>
      <c r="AU177" s="167" t="s">
        <v>91</v>
      </c>
      <c r="AY177" s="18" t="s">
        <v>203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91</v>
      </c>
      <c r="BK177" s="168">
        <f>ROUND(I177*H177,2)</f>
        <v>0</v>
      </c>
      <c r="BL177" s="18" t="s">
        <v>208</v>
      </c>
      <c r="BM177" s="167" t="s">
        <v>341</v>
      </c>
    </row>
    <row r="178" spans="1:65" s="2" customFormat="1" ht="16.5" customHeight="1">
      <c r="A178" s="33"/>
      <c r="B178" s="154"/>
      <c r="C178" s="155" t="s">
        <v>271</v>
      </c>
      <c r="D178" s="155" t="s">
        <v>204</v>
      </c>
      <c r="E178" s="156" t="s">
        <v>342</v>
      </c>
      <c r="F178" s="157" t="s">
        <v>343</v>
      </c>
      <c r="G178" s="158" t="s">
        <v>340</v>
      </c>
      <c r="H178" s="159">
        <v>2</v>
      </c>
      <c r="I178" s="160"/>
      <c r="J178" s="161">
        <f>ROUND(I178*H178,2)</f>
        <v>0</v>
      </c>
      <c r="K178" s="162"/>
      <c r="L178" s="34"/>
      <c r="M178" s="163" t="s">
        <v>1</v>
      </c>
      <c r="N178" s="164" t="s">
        <v>41</v>
      </c>
      <c r="O178" s="62"/>
      <c r="P178" s="165">
        <f>O178*H178</f>
        <v>0</v>
      </c>
      <c r="Q178" s="165">
        <v>0</v>
      </c>
      <c r="R178" s="165">
        <f>Q178*H178</f>
        <v>0</v>
      </c>
      <c r="S178" s="165">
        <v>0</v>
      </c>
      <c r="T178" s="16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208</v>
      </c>
      <c r="AT178" s="167" t="s">
        <v>204</v>
      </c>
      <c r="AU178" s="167" t="s">
        <v>91</v>
      </c>
      <c r="AY178" s="18" t="s">
        <v>203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8" t="s">
        <v>91</v>
      </c>
      <c r="BK178" s="168">
        <f>ROUND(I178*H178,2)</f>
        <v>0</v>
      </c>
      <c r="BL178" s="18" t="s">
        <v>208</v>
      </c>
      <c r="BM178" s="167" t="s">
        <v>344</v>
      </c>
    </row>
    <row r="179" spans="1:65" s="2" customFormat="1" ht="16.5" customHeight="1">
      <c r="A179" s="33"/>
      <c r="B179" s="154"/>
      <c r="C179" s="155" t="s">
        <v>345</v>
      </c>
      <c r="D179" s="155" t="s">
        <v>204</v>
      </c>
      <c r="E179" s="156" t="s">
        <v>346</v>
      </c>
      <c r="F179" s="157" t="s">
        <v>347</v>
      </c>
      <c r="G179" s="158" t="s">
        <v>244</v>
      </c>
      <c r="H179" s="159">
        <v>14.16</v>
      </c>
      <c r="I179" s="160"/>
      <c r="J179" s="161">
        <f>ROUND(I179*H179,2)</f>
        <v>0</v>
      </c>
      <c r="K179" s="162"/>
      <c r="L179" s="34"/>
      <c r="M179" s="163" t="s">
        <v>1</v>
      </c>
      <c r="N179" s="164" t="s">
        <v>41</v>
      </c>
      <c r="O179" s="62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208</v>
      </c>
      <c r="AT179" s="167" t="s">
        <v>204</v>
      </c>
      <c r="AU179" s="167" t="s">
        <v>91</v>
      </c>
      <c r="AY179" s="18" t="s">
        <v>203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91</v>
      </c>
      <c r="BK179" s="168">
        <f>ROUND(I179*H179,2)</f>
        <v>0</v>
      </c>
      <c r="BL179" s="18" t="s">
        <v>208</v>
      </c>
      <c r="BM179" s="167" t="s">
        <v>348</v>
      </c>
    </row>
    <row r="180" spans="1:65" s="12" customFormat="1" ht="22.9" customHeight="1">
      <c r="B180" s="143"/>
      <c r="D180" s="144" t="s">
        <v>74</v>
      </c>
      <c r="E180" s="169" t="s">
        <v>349</v>
      </c>
      <c r="F180" s="169" t="s">
        <v>350</v>
      </c>
      <c r="I180" s="146"/>
      <c r="J180" s="170">
        <f>BK180</f>
        <v>0</v>
      </c>
      <c r="L180" s="143"/>
      <c r="M180" s="148"/>
      <c r="N180" s="149"/>
      <c r="O180" s="149"/>
      <c r="P180" s="150">
        <f>P181</f>
        <v>0</v>
      </c>
      <c r="Q180" s="149"/>
      <c r="R180" s="150">
        <f>R181</f>
        <v>0</v>
      </c>
      <c r="S180" s="149"/>
      <c r="T180" s="151">
        <f>T181</f>
        <v>0</v>
      </c>
      <c r="AR180" s="144" t="s">
        <v>83</v>
      </c>
      <c r="AT180" s="152" t="s">
        <v>74</v>
      </c>
      <c r="AU180" s="152" t="s">
        <v>83</v>
      </c>
      <c r="AY180" s="144" t="s">
        <v>203</v>
      </c>
      <c r="BK180" s="153">
        <f>BK181</f>
        <v>0</v>
      </c>
    </row>
    <row r="181" spans="1:65" s="2" customFormat="1" ht="24.2" customHeight="1">
      <c r="A181" s="33"/>
      <c r="B181" s="154"/>
      <c r="C181" s="155" t="s">
        <v>276</v>
      </c>
      <c r="D181" s="155" t="s">
        <v>204</v>
      </c>
      <c r="E181" s="156" t="s">
        <v>351</v>
      </c>
      <c r="F181" s="157" t="s">
        <v>352</v>
      </c>
      <c r="G181" s="158" t="s">
        <v>244</v>
      </c>
      <c r="H181" s="159">
        <v>5.4</v>
      </c>
      <c r="I181" s="160"/>
      <c r="J181" s="161">
        <f>ROUND(I181*H181,2)</f>
        <v>0</v>
      </c>
      <c r="K181" s="162"/>
      <c r="L181" s="34"/>
      <c r="M181" s="163" t="s">
        <v>1</v>
      </c>
      <c r="N181" s="164" t="s">
        <v>41</v>
      </c>
      <c r="O181" s="62"/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208</v>
      </c>
      <c r="AT181" s="167" t="s">
        <v>204</v>
      </c>
      <c r="AU181" s="167" t="s">
        <v>91</v>
      </c>
      <c r="AY181" s="18" t="s">
        <v>203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8" t="s">
        <v>91</v>
      </c>
      <c r="BK181" s="168">
        <f>ROUND(I181*H181,2)</f>
        <v>0</v>
      </c>
      <c r="BL181" s="18" t="s">
        <v>208</v>
      </c>
      <c r="BM181" s="167" t="s">
        <v>353</v>
      </c>
    </row>
    <row r="182" spans="1:65" s="12" customFormat="1" ht="22.9" customHeight="1">
      <c r="B182" s="143"/>
      <c r="D182" s="144" t="s">
        <v>74</v>
      </c>
      <c r="E182" s="169" t="s">
        <v>209</v>
      </c>
      <c r="F182" s="169" t="s">
        <v>210</v>
      </c>
      <c r="I182" s="146"/>
      <c r="J182" s="170">
        <f>BK182</f>
        <v>0</v>
      </c>
      <c r="L182" s="143"/>
      <c r="M182" s="148"/>
      <c r="N182" s="149"/>
      <c r="O182" s="149"/>
      <c r="P182" s="150">
        <f>SUM(P183:P187)</f>
        <v>0</v>
      </c>
      <c r="Q182" s="149"/>
      <c r="R182" s="150">
        <f>SUM(R183:R187)</f>
        <v>0</v>
      </c>
      <c r="S182" s="149"/>
      <c r="T182" s="151">
        <f>SUM(T183:T187)</f>
        <v>0</v>
      </c>
      <c r="AR182" s="144" t="s">
        <v>83</v>
      </c>
      <c r="AT182" s="152" t="s">
        <v>74</v>
      </c>
      <c r="AU182" s="152" t="s">
        <v>83</v>
      </c>
      <c r="AY182" s="144" t="s">
        <v>203</v>
      </c>
      <c r="BK182" s="153">
        <f>SUM(BK183:BK187)</f>
        <v>0</v>
      </c>
    </row>
    <row r="183" spans="1:65" s="2" customFormat="1" ht="16.5" customHeight="1">
      <c r="A183" s="33"/>
      <c r="B183" s="154"/>
      <c r="C183" s="155" t="s">
        <v>354</v>
      </c>
      <c r="D183" s="155" t="s">
        <v>204</v>
      </c>
      <c r="E183" s="156" t="s">
        <v>355</v>
      </c>
      <c r="F183" s="157" t="s">
        <v>356</v>
      </c>
      <c r="G183" s="158" t="s">
        <v>244</v>
      </c>
      <c r="H183" s="159">
        <v>6</v>
      </c>
      <c r="I183" s="160"/>
      <c r="J183" s="161">
        <f>ROUND(I183*H183,2)</f>
        <v>0</v>
      </c>
      <c r="K183" s="162"/>
      <c r="L183" s="34"/>
      <c r="M183" s="163" t="s">
        <v>1</v>
      </c>
      <c r="N183" s="164" t="s">
        <v>41</v>
      </c>
      <c r="O183" s="62"/>
      <c r="P183" s="165">
        <f>O183*H183</f>
        <v>0</v>
      </c>
      <c r="Q183" s="165">
        <v>0</v>
      </c>
      <c r="R183" s="165">
        <f>Q183*H183</f>
        <v>0</v>
      </c>
      <c r="S183" s="165">
        <v>0</v>
      </c>
      <c r="T183" s="16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208</v>
      </c>
      <c r="AT183" s="167" t="s">
        <v>204</v>
      </c>
      <c r="AU183" s="167" t="s">
        <v>91</v>
      </c>
      <c r="AY183" s="18" t="s">
        <v>203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8" t="s">
        <v>91</v>
      </c>
      <c r="BK183" s="168">
        <f>ROUND(I183*H183,2)</f>
        <v>0</v>
      </c>
      <c r="BL183" s="18" t="s">
        <v>208</v>
      </c>
      <c r="BM183" s="167" t="s">
        <v>357</v>
      </c>
    </row>
    <row r="184" spans="1:65" s="2" customFormat="1" ht="24.2" customHeight="1">
      <c r="A184" s="33"/>
      <c r="B184" s="154"/>
      <c r="C184" s="155" t="s">
        <v>280</v>
      </c>
      <c r="D184" s="155" t="s">
        <v>204</v>
      </c>
      <c r="E184" s="156" t="s">
        <v>358</v>
      </c>
      <c r="F184" s="157" t="s">
        <v>359</v>
      </c>
      <c r="G184" s="158" t="s">
        <v>340</v>
      </c>
      <c r="H184" s="159">
        <v>2</v>
      </c>
      <c r="I184" s="160"/>
      <c r="J184" s="161">
        <f>ROUND(I184*H184,2)</f>
        <v>0</v>
      </c>
      <c r="K184" s="162"/>
      <c r="L184" s="34"/>
      <c r="M184" s="163" t="s">
        <v>1</v>
      </c>
      <c r="N184" s="164" t="s">
        <v>41</v>
      </c>
      <c r="O184" s="62"/>
      <c r="P184" s="165">
        <f>O184*H184</f>
        <v>0</v>
      </c>
      <c r="Q184" s="165">
        <v>0</v>
      </c>
      <c r="R184" s="165">
        <f>Q184*H184</f>
        <v>0</v>
      </c>
      <c r="S184" s="165">
        <v>0</v>
      </c>
      <c r="T184" s="16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208</v>
      </c>
      <c r="AT184" s="167" t="s">
        <v>204</v>
      </c>
      <c r="AU184" s="167" t="s">
        <v>91</v>
      </c>
      <c r="AY184" s="18" t="s">
        <v>203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8" t="s">
        <v>91</v>
      </c>
      <c r="BK184" s="168">
        <f>ROUND(I184*H184,2)</f>
        <v>0</v>
      </c>
      <c r="BL184" s="18" t="s">
        <v>208</v>
      </c>
      <c r="BM184" s="167" t="s">
        <v>360</v>
      </c>
    </row>
    <row r="185" spans="1:65" s="2" customFormat="1" ht="16.5" customHeight="1">
      <c r="A185" s="33"/>
      <c r="B185" s="154"/>
      <c r="C185" s="155" t="s">
        <v>361</v>
      </c>
      <c r="D185" s="155" t="s">
        <v>204</v>
      </c>
      <c r="E185" s="156" t="s">
        <v>362</v>
      </c>
      <c r="F185" s="157" t="s">
        <v>363</v>
      </c>
      <c r="G185" s="158" t="s">
        <v>340</v>
      </c>
      <c r="H185" s="159">
        <v>10</v>
      </c>
      <c r="I185" s="160"/>
      <c r="J185" s="161">
        <f>ROUND(I185*H185,2)</f>
        <v>0</v>
      </c>
      <c r="K185" s="162"/>
      <c r="L185" s="34"/>
      <c r="M185" s="163" t="s">
        <v>1</v>
      </c>
      <c r="N185" s="164" t="s">
        <v>41</v>
      </c>
      <c r="O185" s="62"/>
      <c r="P185" s="165">
        <f>O185*H185</f>
        <v>0</v>
      </c>
      <c r="Q185" s="165">
        <v>0</v>
      </c>
      <c r="R185" s="165">
        <f>Q185*H185</f>
        <v>0</v>
      </c>
      <c r="S185" s="165">
        <v>0</v>
      </c>
      <c r="T185" s="16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208</v>
      </c>
      <c r="AT185" s="167" t="s">
        <v>204</v>
      </c>
      <c r="AU185" s="167" t="s">
        <v>91</v>
      </c>
      <c r="AY185" s="18" t="s">
        <v>203</v>
      </c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18" t="s">
        <v>91</v>
      </c>
      <c r="BK185" s="168">
        <f>ROUND(I185*H185,2)</f>
        <v>0</v>
      </c>
      <c r="BL185" s="18" t="s">
        <v>208</v>
      </c>
      <c r="BM185" s="167" t="s">
        <v>364</v>
      </c>
    </row>
    <row r="186" spans="1:65" s="2" customFormat="1" ht="24.2" customHeight="1">
      <c r="A186" s="33"/>
      <c r="B186" s="154"/>
      <c r="C186" s="155" t="s">
        <v>283</v>
      </c>
      <c r="D186" s="155" t="s">
        <v>204</v>
      </c>
      <c r="E186" s="156" t="s">
        <v>365</v>
      </c>
      <c r="F186" s="157" t="s">
        <v>366</v>
      </c>
      <c r="G186" s="158" t="s">
        <v>213</v>
      </c>
      <c r="H186" s="159">
        <v>1.4430000000000001</v>
      </c>
      <c r="I186" s="160"/>
      <c r="J186" s="161">
        <f>ROUND(I186*H186,2)</f>
        <v>0</v>
      </c>
      <c r="K186" s="162"/>
      <c r="L186" s="34"/>
      <c r="M186" s="163" t="s">
        <v>1</v>
      </c>
      <c r="N186" s="164" t="s">
        <v>41</v>
      </c>
      <c r="O186" s="62"/>
      <c r="P186" s="165">
        <f>O186*H186</f>
        <v>0</v>
      </c>
      <c r="Q186" s="165">
        <v>0</v>
      </c>
      <c r="R186" s="165">
        <f>Q186*H186</f>
        <v>0</v>
      </c>
      <c r="S186" s="165">
        <v>0</v>
      </c>
      <c r="T186" s="16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208</v>
      </c>
      <c r="AT186" s="167" t="s">
        <v>204</v>
      </c>
      <c r="AU186" s="167" t="s">
        <v>91</v>
      </c>
      <c r="AY186" s="18" t="s">
        <v>203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8" t="s">
        <v>91</v>
      </c>
      <c r="BK186" s="168">
        <f>ROUND(I186*H186,2)</f>
        <v>0</v>
      </c>
      <c r="BL186" s="18" t="s">
        <v>208</v>
      </c>
      <c r="BM186" s="167" t="s">
        <v>367</v>
      </c>
    </row>
    <row r="187" spans="1:65" s="2" customFormat="1" ht="16.5" customHeight="1">
      <c r="A187" s="33"/>
      <c r="B187" s="154"/>
      <c r="C187" s="155" t="s">
        <v>368</v>
      </c>
      <c r="D187" s="155" t="s">
        <v>204</v>
      </c>
      <c r="E187" s="156" t="s">
        <v>369</v>
      </c>
      <c r="F187" s="157" t="s">
        <v>370</v>
      </c>
      <c r="G187" s="158" t="s">
        <v>340</v>
      </c>
      <c r="H187" s="159">
        <v>2</v>
      </c>
      <c r="I187" s="160"/>
      <c r="J187" s="161">
        <f>ROUND(I187*H187,2)</f>
        <v>0</v>
      </c>
      <c r="K187" s="162"/>
      <c r="L187" s="34"/>
      <c r="M187" s="163" t="s">
        <v>1</v>
      </c>
      <c r="N187" s="164" t="s">
        <v>41</v>
      </c>
      <c r="O187" s="62"/>
      <c r="P187" s="165">
        <f>O187*H187</f>
        <v>0</v>
      </c>
      <c r="Q187" s="165">
        <v>0</v>
      </c>
      <c r="R187" s="165">
        <f>Q187*H187</f>
        <v>0</v>
      </c>
      <c r="S187" s="165">
        <v>0</v>
      </c>
      <c r="T187" s="16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208</v>
      </c>
      <c r="AT187" s="167" t="s">
        <v>204</v>
      </c>
      <c r="AU187" s="167" t="s">
        <v>91</v>
      </c>
      <c r="AY187" s="18" t="s">
        <v>203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8" t="s">
        <v>91</v>
      </c>
      <c r="BK187" s="168">
        <f>ROUND(I187*H187,2)</f>
        <v>0</v>
      </c>
      <c r="BL187" s="18" t="s">
        <v>208</v>
      </c>
      <c r="BM187" s="167" t="s">
        <v>371</v>
      </c>
    </row>
    <row r="188" spans="1:65" s="12" customFormat="1" ht="22.9" customHeight="1">
      <c r="B188" s="143"/>
      <c r="D188" s="144" t="s">
        <v>74</v>
      </c>
      <c r="E188" s="169" t="s">
        <v>372</v>
      </c>
      <c r="F188" s="169" t="s">
        <v>373</v>
      </c>
      <c r="I188" s="146"/>
      <c r="J188" s="170">
        <f>BK188</f>
        <v>0</v>
      </c>
      <c r="L188" s="143"/>
      <c r="M188" s="148"/>
      <c r="N188" s="149"/>
      <c r="O188" s="149"/>
      <c r="P188" s="150">
        <f>P189</f>
        <v>0</v>
      </c>
      <c r="Q188" s="149"/>
      <c r="R188" s="150">
        <f>R189</f>
        <v>0</v>
      </c>
      <c r="S188" s="149"/>
      <c r="T188" s="151">
        <f>T189</f>
        <v>0</v>
      </c>
      <c r="AR188" s="144" t="s">
        <v>83</v>
      </c>
      <c r="AT188" s="152" t="s">
        <v>74</v>
      </c>
      <c r="AU188" s="152" t="s">
        <v>83</v>
      </c>
      <c r="AY188" s="144" t="s">
        <v>203</v>
      </c>
      <c r="BK188" s="153">
        <f>BK189</f>
        <v>0</v>
      </c>
    </row>
    <row r="189" spans="1:65" s="2" customFormat="1" ht="24.2" customHeight="1">
      <c r="A189" s="33"/>
      <c r="B189" s="154"/>
      <c r="C189" s="155" t="s">
        <v>287</v>
      </c>
      <c r="D189" s="155" t="s">
        <v>204</v>
      </c>
      <c r="E189" s="156" t="s">
        <v>374</v>
      </c>
      <c r="F189" s="157" t="s">
        <v>375</v>
      </c>
      <c r="G189" s="158" t="s">
        <v>213</v>
      </c>
      <c r="H189" s="159">
        <v>21.254000000000001</v>
      </c>
      <c r="I189" s="160"/>
      <c r="J189" s="161">
        <f>ROUND(I189*H189,2)</f>
        <v>0</v>
      </c>
      <c r="K189" s="162"/>
      <c r="L189" s="34"/>
      <c r="M189" s="163" t="s">
        <v>1</v>
      </c>
      <c r="N189" s="164" t="s">
        <v>41</v>
      </c>
      <c r="O189" s="62"/>
      <c r="P189" s="165">
        <f>O189*H189</f>
        <v>0</v>
      </c>
      <c r="Q189" s="165">
        <v>0</v>
      </c>
      <c r="R189" s="165">
        <f>Q189*H189</f>
        <v>0</v>
      </c>
      <c r="S189" s="165">
        <v>0</v>
      </c>
      <c r="T189" s="16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208</v>
      </c>
      <c r="AT189" s="167" t="s">
        <v>204</v>
      </c>
      <c r="AU189" s="167" t="s">
        <v>91</v>
      </c>
      <c r="AY189" s="18" t="s">
        <v>203</v>
      </c>
      <c r="BE189" s="168">
        <f>IF(N189="základná",J189,0)</f>
        <v>0</v>
      </c>
      <c r="BF189" s="168">
        <f>IF(N189="znížená",J189,0)</f>
        <v>0</v>
      </c>
      <c r="BG189" s="168">
        <f>IF(N189="zákl. prenesená",J189,0)</f>
        <v>0</v>
      </c>
      <c r="BH189" s="168">
        <f>IF(N189="zníž. prenesená",J189,0)</f>
        <v>0</v>
      </c>
      <c r="BI189" s="168">
        <f>IF(N189="nulová",J189,0)</f>
        <v>0</v>
      </c>
      <c r="BJ189" s="18" t="s">
        <v>91</v>
      </c>
      <c r="BK189" s="168">
        <f>ROUND(I189*H189,2)</f>
        <v>0</v>
      </c>
      <c r="BL189" s="18" t="s">
        <v>208</v>
      </c>
      <c r="BM189" s="167" t="s">
        <v>376</v>
      </c>
    </row>
    <row r="190" spans="1:65" s="12" customFormat="1" ht="22.9" customHeight="1">
      <c r="B190" s="143"/>
      <c r="D190" s="144" t="s">
        <v>74</v>
      </c>
      <c r="E190" s="169" t="s">
        <v>209</v>
      </c>
      <c r="F190" s="169" t="s">
        <v>210</v>
      </c>
      <c r="I190" s="146"/>
      <c r="J190" s="170">
        <f>BK190</f>
        <v>0</v>
      </c>
      <c r="L190" s="143"/>
      <c r="M190" s="148"/>
      <c r="N190" s="149"/>
      <c r="O190" s="149"/>
      <c r="P190" s="150">
        <f>P191</f>
        <v>0</v>
      </c>
      <c r="Q190" s="149"/>
      <c r="R190" s="150">
        <f>R191</f>
        <v>0</v>
      </c>
      <c r="S190" s="149"/>
      <c r="T190" s="151">
        <f>T191</f>
        <v>0</v>
      </c>
      <c r="AR190" s="144" t="s">
        <v>83</v>
      </c>
      <c r="AT190" s="152" t="s">
        <v>74</v>
      </c>
      <c r="AU190" s="152" t="s">
        <v>83</v>
      </c>
      <c r="AY190" s="144" t="s">
        <v>203</v>
      </c>
      <c r="BK190" s="153">
        <f>BK191</f>
        <v>0</v>
      </c>
    </row>
    <row r="191" spans="1:65" s="2" customFormat="1" ht="24.2" customHeight="1">
      <c r="A191" s="33"/>
      <c r="B191" s="154"/>
      <c r="C191" s="155" t="s">
        <v>377</v>
      </c>
      <c r="D191" s="155" t="s">
        <v>204</v>
      </c>
      <c r="E191" s="156" t="s">
        <v>378</v>
      </c>
      <c r="F191" s="157" t="s">
        <v>379</v>
      </c>
      <c r="G191" s="158" t="s">
        <v>221</v>
      </c>
      <c r="H191" s="159">
        <v>191.50800000000001</v>
      </c>
      <c r="I191" s="160"/>
      <c r="J191" s="161">
        <f>ROUND(I191*H191,2)</f>
        <v>0</v>
      </c>
      <c r="K191" s="162"/>
      <c r="L191" s="34"/>
      <c r="M191" s="163" t="s">
        <v>1</v>
      </c>
      <c r="N191" s="164" t="s">
        <v>41</v>
      </c>
      <c r="O191" s="62"/>
      <c r="P191" s="165">
        <f>O191*H191</f>
        <v>0</v>
      </c>
      <c r="Q191" s="165">
        <v>0</v>
      </c>
      <c r="R191" s="165">
        <f>Q191*H191</f>
        <v>0</v>
      </c>
      <c r="S191" s="165">
        <v>0</v>
      </c>
      <c r="T191" s="16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208</v>
      </c>
      <c r="AT191" s="167" t="s">
        <v>204</v>
      </c>
      <c r="AU191" s="167" t="s">
        <v>91</v>
      </c>
      <c r="AY191" s="18" t="s">
        <v>203</v>
      </c>
      <c r="BE191" s="168">
        <f>IF(N191="základná",J191,0)</f>
        <v>0</v>
      </c>
      <c r="BF191" s="168">
        <f>IF(N191="znížená",J191,0)</f>
        <v>0</v>
      </c>
      <c r="BG191" s="168">
        <f>IF(N191="zákl. prenesená",J191,0)</f>
        <v>0</v>
      </c>
      <c r="BH191" s="168">
        <f>IF(N191="zníž. prenesená",J191,0)</f>
        <v>0</v>
      </c>
      <c r="BI191" s="168">
        <f>IF(N191="nulová",J191,0)</f>
        <v>0</v>
      </c>
      <c r="BJ191" s="18" t="s">
        <v>91</v>
      </c>
      <c r="BK191" s="168">
        <f>ROUND(I191*H191,2)</f>
        <v>0</v>
      </c>
      <c r="BL191" s="18" t="s">
        <v>208</v>
      </c>
      <c r="BM191" s="167" t="s">
        <v>380</v>
      </c>
    </row>
    <row r="192" spans="1:65" s="12" customFormat="1" ht="22.9" customHeight="1">
      <c r="B192" s="143"/>
      <c r="D192" s="144" t="s">
        <v>74</v>
      </c>
      <c r="E192" s="169" t="s">
        <v>209</v>
      </c>
      <c r="F192" s="169" t="s">
        <v>210</v>
      </c>
      <c r="I192" s="146"/>
      <c r="J192" s="170">
        <f>BK192</f>
        <v>0</v>
      </c>
      <c r="L192" s="143"/>
      <c r="M192" s="148"/>
      <c r="N192" s="149"/>
      <c r="O192" s="149"/>
      <c r="P192" s="150">
        <f>SUM(P193:P195)</f>
        <v>0</v>
      </c>
      <c r="Q192" s="149"/>
      <c r="R192" s="150">
        <f>SUM(R193:R195)</f>
        <v>0</v>
      </c>
      <c r="S192" s="149"/>
      <c r="T192" s="151">
        <f>SUM(T193:T195)</f>
        <v>0</v>
      </c>
      <c r="AR192" s="144" t="s">
        <v>83</v>
      </c>
      <c r="AT192" s="152" t="s">
        <v>74</v>
      </c>
      <c r="AU192" s="152" t="s">
        <v>83</v>
      </c>
      <c r="AY192" s="144" t="s">
        <v>203</v>
      </c>
      <c r="BK192" s="153">
        <f>SUM(BK193:BK195)</f>
        <v>0</v>
      </c>
    </row>
    <row r="193" spans="1:65" s="2" customFormat="1" ht="21.75" customHeight="1">
      <c r="A193" s="33"/>
      <c r="B193" s="154"/>
      <c r="C193" s="155" t="s">
        <v>290</v>
      </c>
      <c r="D193" s="155" t="s">
        <v>204</v>
      </c>
      <c r="E193" s="156" t="s">
        <v>381</v>
      </c>
      <c r="F193" s="157" t="s">
        <v>382</v>
      </c>
      <c r="G193" s="158" t="s">
        <v>221</v>
      </c>
      <c r="H193" s="159">
        <v>419.02600000000001</v>
      </c>
      <c r="I193" s="160"/>
      <c r="J193" s="161">
        <f>ROUND(I193*H193,2)</f>
        <v>0</v>
      </c>
      <c r="K193" s="162"/>
      <c r="L193" s="34"/>
      <c r="M193" s="163" t="s">
        <v>1</v>
      </c>
      <c r="N193" s="164" t="s">
        <v>41</v>
      </c>
      <c r="O193" s="62"/>
      <c r="P193" s="165">
        <f>O193*H193</f>
        <v>0</v>
      </c>
      <c r="Q193" s="165">
        <v>0</v>
      </c>
      <c r="R193" s="165">
        <f>Q193*H193</f>
        <v>0</v>
      </c>
      <c r="S193" s="165">
        <v>0</v>
      </c>
      <c r="T193" s="166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7" t="s">
        <v>208</v>
      </c>
      <c r="AT193" s="167" t="s">
        <v>204</v>
      </c>
      <c r="AU193" s="167" t="s">
        <v>91</v>
      </c>
      <c r="AY193" s="18" t="s">
        <v>203</v>
      </c>
      <c r="BE193" s="168">
        <f>IF(N193="základná",J193,0)</f>
        <v>0</v>
      </c>
      <c r="BF193" s="168">
        <f>IF(N193="znížená",J193,0)</f>
        <v>0</v>
      </c>
      <c r="BG193" s="168">
        <f>IF(N193="zákl. prenesená",J193,0)</f>
        <v>0</v>
      </c>
      <c r="BH193" s="168">
        <f>IF(N193="zníž. prenesená",J193,0)</f>
        <v>0</v>
      </c>
      <c r="BI193" s="168">
        <f>IF(N193="nulová",J193,0)</f>
        <v>0</v>
      </c>
      <c r="BJ193" s="18" t="s">
        <v>91</v>
      </c>
      <c r="BK193" s="168">
        <f>ROUND(I193*H193,2)</f>
        <v>0</v>
      </c>
      <c r="BL193" s="18" t="s">
        <v>208</v>
      </c>
      <c r="BM193" s="167" t="s">
        <v>383</v>
      </c>
    </row>
    <row r="194" spans="1:65" s="2" customFormat="1" ht="21.75" customHeight="1">
      <c r="A194" s="33"/>
      <c r="B194" s="154"/>
      <c r="C194" s="155" t="s">
        <v>384</v>
      </c>
      <c r="D194" s="155" t="s">
        <v>204</v>
      </c>
      <c r="E194" s="156" t="s">
        <v>385</v>
      </c>
      <c r="F194" s="157" t="s">
        <v>386</v>
      </c>
      <c r="G194" s="158" t="s">
        <v>221</v>
      </c>
      <c r="H194" s="159">
        <v>244.02799999999999</v>
      </c>
      <c r="I194" s="160"/>
      <c r="J194" s="161">
        <f>ROUND(I194*H194,2)</f>
        <v>0</v>
      </c>
      <c r="K194" s="162"/>
      <c r="L194" s="34"/>
      <c r="M194" s="163" t="s">
        <v>1</v>
      </c>
      <c r="N194" s="164" t="s">
        <v>41</v>
      </c>
      <c r="O194" s="62"/>
      <c r="P194" s="165">
        <f>O194*H194</f>
        <v>0</v>
      </c>
      <c r="Q194" s="165">
        <v>0</v>
      </c>
      <c r="R194" s="165">
        <f>Q194*H194</f>
        <v>0</v>
      </c>
      <c r="S194" s="165">
        <v>0</v>
      </c>
      <c r="T194" s="16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7" t="s">
        <v>208</v>
      </c>
      <c r="AT194" s="167" t="s">
        <v>204</v>
      </c>
      <c r="AU194" s="167" t="s">
        <v>91</v>
      </c>
      <c r="AY194" s="18" t="s">
        <v>203</v>
      </c>
      <c r="BE194" s="168">
        <f>IF(N194="základná",J194,0)</f>
        <v>0</v>
      </c>
      <c r="BF194" s="168">
        <f>IF(N194="znížená",J194,0)</f>
        <v>0</v>
      </c>
      <c r="BG194" s="168">
        <f>IF(N194="zákl. prenesená",J194,0)</f>
        <v>0</v>
      </c>
      <c r="BH194" s="168">
        <f>IF(N194="zníž. prenesená",J194,0)</f>
        <v>0</v>
      </c>
      <c r="BI194" s="168">
        <f>IF(N194="nulová",J194,0)</f>
        <v>0</v>
      </c>
      <c r="BJ194" s="18" t="s">
        <v>91</v>
      </c>
      <c r="BK194" s="168">
        <f>ROUND(I194*H194,2)</f>
        <v>0</v>
      </c>
      <c r="BL194" s="18" t="s">
        <v>208</v>
      </c>
      <c r="BM194" s="167" t="s">
        <v>387</v>
      </c>
    </row>
    <row r="195" spans="1:65" s="2" customFormat="1" ht="24.2" customHeight="1">
      <c r="A195" s="33"/>
      <c r="B195" s="154"/>
      <c r="C195" s="155" t="s">
        <v>294</v>
      </c>
      <c r="D195" s="155" t="s">
        <v>204</v>
      </c>
      <c r="E195" s="156" t="s">
        <v>388</v>
      </c>
      <c r="F195" s="157" t="s">
        <v>389</v>
      </c>
      <c r="G195" s="158" t="s">
        <v>221</v>
      </c>
      <c r="H195" s="159">
        <v>100.57</v>
      </c>
      <c r="I195" s="160"/>
      <c r="J195" s="161">
        <f>ROUND(I195*H195,2)</f>
        <v>0</v>
      </c>
      <c r="K195" s="162"/>
      <c r="L195" s="34"/>
      <c r="M195" s="163" t="s">
        <v>1</v>
      </c>
      <c r="N195" s="164" t="s">
        <v>41</v>
      </c>
      <c r="O195" s="62"/>
      <c r="P195" s="165">
        <f>O195*H195</f>
        <v>0</v>
      </c>
      <c r="Q195" s="165">
        <v>0</v>
      </c>
      <c r="R195" s="165">
        <f>Q195*H195</f>
        <v>0</v>
      </c>
      <c r="S195" s="165">
        <v>0</v>
      </c>
      <c r="T195" s="16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208</v>
      </c>
      <c r="AT195" s="167" t="s">
        <v>204</v>
      </c>
      <c r="AU195" s="167" t="s">
        <v>91</v>
      </c>
      <c r="AY195" s="18" t="s">
        <v>203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8" t="s">
        <v>91</v>
      </c>
      <c r="BK195" s="168">
        <f>ROUND(I195*H195,2)</f>
        <v>0</v>
      </c>
      <c r="BL195" s="18" t="s">
        <v>208</v>
      </c>
      <c r="BM195" s="167" t="s">
        <v>390</v>
      </c>
    </row>
    <row r="196" spans="1:65" s="12" customFormat="1" ht="22.9" customHeight="1">
      <c r="B196" s="143"/>
      <c r="D196" s="144" t="s">
        <v>74</v>
      </c>
      <c r="E196" s="169" t="s">
        <v>391</v>
      </c>
      <c r="F196" s="169" t="s">
        <v>392</v>
      </c>
      <c r="I196" s="146"/>
      <c r="J196" s="170">
        <f>BK196</f>
        <v>0</v>
      </c>
      <c r="L196" s="143"/>
      <c r="M196" s="148"/>
      <c r="N196" s="149"/>
      <c r="O196" s="149"/>
      <c r="P196" s="150">
        <f>SUM(P197:P198)</f>
        <v>0</v>
      </c>
      <c r="Q196" s="149"/>
      <c r="R196" s="150">
        <f>SUM(R197:R198)</f>
        <v>0</v>
      </c>
      <c r="S196" s="149"/>
      <c r="T196" s="151">
        <f>SUM(T197:T198)</f>
        <v>0</v>
      </c>
      <c r="AR196" s="144" t="s">
        <v>83</v>
      </c>
      <c r="AT196" s="152" t="s">
        <v>74</v>
      </c>
      <c r="AU196" s="152" t="s">
        <v>83</v>
      </c>
      <c r="AY196" s="144" t="s">
        <v>203</v>
      </c>
      <c r="BK196" s="153">
        <f>SUM(BK197:BK198)</f>
        <v>0</v>
      </c>
    </row>
    <row r="197" spans="1:65" s="2" customFormat="1" ht="33" customHeight="1">
      <c r="A197" s="33"/>
      <c r="B197" s="154"/>
      <c r="C197" s="155" t="s">
        <v>393</v>
      </c>
      <c r="D197" s="155" t="s">
        <v>204</v>
      </c>
      <c r="E197" s="156" t="s">
        <v>394</v>
      </c>
      <c r="F197" s="157" t="s">
        <v>395</v>
      </c>
      <c r="G197" s="158" t="s">
        <v>213</v>
      </c>
      <c r="H197" s="159">
        <v>9.24</v>
      </c>
      <c r="I197" s="160"/>
      <c r="J197" s="161">
        <f>ROUND(I197*H197,2)</f>
        <v>0</v>
      </c>
      <c r="K197" s="162"/>
      <c r="L197" s="34"/>
      <c r="M197" s="163" t="s">
        <v>1</v>
      </c>
      <c r="N197" s="164" t="s">
        <v>41</v>
      </c>
      <c r="O197" s="62"/>
      <c r="P197" s="165">
        <f>O197*H197</f>
        <v>0</v>
      </c>
      <c r="Q197" s="165">
        <v>0</v>
      </c>
      <c r="R197" s="165">
        <f>Q197*H197</f>
        <v>0</v>
      </c>
      <c r="S197" s="165">
        <v>0</v>
      </c>
      <c r="T197" s="16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208</v>
      </c>
      <c r="AT197" s="167" t="s">
        <v>204</v>
      </c>
      <c r="AU197" s="167" t="s">
        <v>91</v>
      </c>
      <c r="AY197" s="18" t="s">
        <v>203</v>
      </c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18" t="s">
        <v>91</v>
      </c>
      <c r="BK197" s="168">
        <f>ROUND(I197*H197,2)</f>
        <v>0</v>
      </c>
      <c r="BL197" s="18" t="s">
        <v>208</v>
      </c>
      <c r="BM197" s="167" t="s">
        <v>396</v>
      </c>
    </row>
    <row r="198" spans="1:65" s="2" customFormat="1" ht="24.2" customHeight="1">
      <c r="A198" s="33"/>
      <c r="B198" s="154"/>
      <c r="C198" s="155" t="s">
        <v>297</v>
      </c>
      <c r="D198" s="155" t="s">
        <v>204</v>
      </c>
      <c r="E198" s="156" t="s">
        <v>397</v>
      </c>
      <c r="F198" s="157" t="s">
        <v>398</v>
      </c>
      <c r="G198" s="158" t="s">
        <v>213</v>
      </c>
      <c r="H198" s="159">
        <v>59.991</v>
      </c>
      <c r="I198" s="160"/>
      <c r="J198" s="161">
        <f>ROUND(I198*H198,2)</f>
        <v>0</v>
      </c>
      <c r="K198" s="162"/>
      <c r="L198" s="34"/>
      <c r="M198" s="163" t="s">
        <v>1</v>
      </c>
      <c r="N198" s="164" t="s">
        <v>41</v>
      </c>
      <c r="O198" s="62"/>
      <c r="P198" s="165">
        <f>O198*H198</f>
        <v>0</v>
      </c>
      <c r="Q198" s="165">
        <v>0</v>
      </c>
      <c r="R198" s="165">
        <f>Q198*H198</f>
        <v>0</v>
      </c>
      <c r="S198" s="165">
        <v>0</v>
      </c>
      <c r="T198" s="16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208</v>
      </c>
      <c r="AT198" s="167" t="s">
        <v>204</v>
      </c>
      <c r="AU198" s="167" t="s">
        <v>91</v>
      </c>
      <c r="AY198" s="18" t="s">
        <v>203</v>
      </c>
      <c r="BE198" s="168">
        <f>IF(N198="základná",J198,0)</f>
        <v>0</v>
      </c>
      <c r="BF198" s="168">
        <f>IF(N198="znížená",J198,0)</f>
        <v>0</v>
      </c>
      <c r="BG198" s="168">
        <f>IF(N198="zákl. prenesená",J198,0)</f>
        <v>0</v>
      </c>
      <c r="BH198" s="168">
        <f>IF(N198="zníž. prenesená",J198,0)</f>
        <v>0</v>
      </c>
      <c r="BI198" s="168">
        <f>IF(N198="nulová",J198,0)</f>
        <v>0</v>
      </c>
      <c r="BJ198" s="18" t="s">
        <v>91</v>
      </c>
      <c r="BK198" s="168">
        <f>ROUND(I198*H198,2)</f>
        <v>0</v>
      </c>
      <c r="BL198" s="18" t="s">
        <v>208</v>
      </c>
      <c r="BM198" s="167" t="s">
        <v>399</v>
      </c>
    </row>
    <row r="199" spans="1:65" s="12" customFormat="1" ht="22.9" customHeight="1">
      <c r="B199" s="143"/>
      <c r="D199" s="144" t="s">
        <v>74</v>
      </c>
      <c r="E199" s="169" t="s">
        <v>400</v>
      </c>
      <c r="F199" s="169" t="s">
        <v>401</v>
      </c>
      <c r="I199" s="146"/>
      <c r="J199" s="170">
        <f>BK199</f>
        <v>0</v>
      </c>
      <c r="L199" s="143"/>
      <c r="M199" s="148"/>
      <c r="N199" s="149"/>
      <c r="O199" s="149"/>
      <c r="P199" s="150">
        <f>P200</f>
        <v>0</v>
      </c>
      <c r="Q199" s="149"/>
      <c r="R199" s="150">
        <f>R200</f>
        <v>0</v>
      </c>
      <c r="S199" s="149"/>
      <c r="T199" s="151">
        <f>T200</f>
        <v>0</v>
      </c>
      <c r="AR199" s="144" t="s">
        <v>83</v>
      </c>
      <c r="AT199" s="152" t="s">
        <v>74</v>
      </c>
      <c r="AU199" s="152" t="s">
        <v>83</v>
      </c>
      <c r="AY199" s="144" t="s">
        <v>203</v>
      </c>
      <c r="BK199" s="153">
        <f>BK200</f>
        <v>0</v>
      </c>
    </row>
    <row r="200" spans="1:65" s="2" customFormat="1" ht="24.2" customHeight="1">
      <c r="A200" s="33"/>
      <c r="B200" s="154"/>
      <c r="C200" s="155" t="s">
        <v>402</v>
      </c>
      <c r="D200" s="155" t="s">
        <v>204</v>
      </c>
      <c r="E200" s="156" t="s">
        <v>403</v>
      </c>
      <c r="F200" s="157" t="s">
        <v>404</v>
      </c>
      <c r="G200" s="158" t="s">
        <v>221</v>
      </c>
      <c r="H200" s="159">
        <v>21.6</v>
      </c>
      <c r="I200" s="160"/>
      <c r="J200" s="161">
        <f>ROUND(I200*H200,2)</f>
        <v>0</v>
      </c>
      <c r="K200" s="162"/>
      <c r="L200" s="34"/>
      <c r="M200" s="163" t="s">
        <v>1</v>
      </c>
      <c r="N200" s="164" t="s">
        <v>41</v>
      </c>
      <c r="O200" s="62"/>
      <c r="P200" s="165">
        <f>O200*H200</f>
        <v>0</v>
      </c>
      <c r="Q200" s="165">
        <v>0</v>
      </c>
      <c r="R200" s="165">
        <f>Q200*H200</f>
        <v>0</v>
      </c>
      <c r="S200" s="165">
        <v>0</v>
      </c>
      <c r="T200" s="166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208</v>
      </c>
      <c r="AT200" s="167" t="s">
        <v>204</v>
      </c>
      <c r="AU200" s="167" t="s">
        <v>91</v>
      </c>
      <c r="AY200" s="18" t="s">
        <v>203</v>
      </c>
      <c r="BE200" s="168">
        <f>IF(N200="základná",J200,0)</f>
        <v>0</v>
      </c>
      <c r="BF200" s="168">
        <f>IF(N200="znížená",J200,0)</f>
        <v>0</v>
      </c>
      <c r="BG200" s="168">
        <f>IF(N200="zákl. prenesená",J200,0)</f>
        <v>0</v>
      </c>
      <c r="BH200" s="168">
        <f>IF(N200="zníž. prenesená",J200,0)</f>
        <v>0</v>
      </c>
      <c r="BI200" s="168">
        <f>IF(N200="nulová",J200,0)</f>
        <v>0</v>
      </c>
      <c r="BJ200" s="18" t="s">
        <v>91</v>
      </c>
      <c r="BK200" s="168">
        <f>ROUND(I200*H200,2)</f>
        <v>0</v>
      </c>
      <c r="BL200" s="18" t="s">
        <v>208</v>
      </c>
      <c r="BM200" s="167" t="s">
        <v>405</v>
      </c>
    </row>
    <row r="201" spans="1:65" s="12" customFormat="1" ht="22.9" customHeight="1">
      <c r="B201" s="143"/>
      <c r="D201" s="144" t="s">
        <v>74</v>
      </c>
      <c r="E201" s="169" t="s">
        <v>209</v>
      </c>
      <c r="F201" s="169" t="s">
        <v>210</v>
      </c>
      <c r="I201" s="146"/>
      <c r="J201" s="170">
        <f>BK201</f>
        <v>0</v>
      </c>
      <c r="L201" s="143"/>
      <c r="M201" s="148"/>
      <c r="N201" s="149"/>
      <c r="O201" s="149"/>
      <c r="P201" s="150">
        <f>SUM(P202:P207)</f>
        <v>0</v>
      </c>
      <c r="Q201" s="149"/>
      <c r="R201" s="150">
        <f>SUM(R202:R207)</f>
        <v>0</v>
      </c>
      <c r="S201" s="149"/>
      <c r="T201" s="151">
        <f>SUM(T202:T207)</f>
        <v>0</v>
      </c>
      <c r="AR201" s="144" t="s">
        <v>83</v>
      </c>
      <c r="AT201" s="152" t="s">
        <v>74</v>
      </c>
      <c r="AU201" s="152" t="s">
        <v>83</v>
      </c>
      <c r="AY201" s="144" t="s">
        <v>203</v>
      </c>
      <c r="BK201" s="153">
        <f>SUM(BK202:BK207)</f>
        <v>0</v>
      </c>
    </row>
    <row r="202" spans="1:65" s="2" customFormat="1" ht="24.2" customHeight="1">
      <c r="A202" s="33"/>
      <c r="B202" s="154"/>
      <c r="C202" s="155" t="s">
        <v>301</v>
      </c>
      <c r="D202" s="155" t="s">
        <v>204</v>
      </c>
      <c r="E202" s="156" t="s">
        <v>406</v>
      </c>
      <c r="F202" s="157" t="s">
        <v>407</v>
      </c>
      <c r="G202" s="158" t="s">
        <v>221</v>
      </c>
      <c r="H202" s="159">
        <v>349.07</v>
      </c>
      <c r="I202" s="160"/>
      <c r="J202" s="161">
        <f t="shared" ref="J202:J207" si="30">ROUND(I202*H202,2)</f>
        <v>0</v>
      </c>
      <c r="K202" s="162"/>
      <c r="L202" s="34"/>
      <c r="M202" s="163" t="s">
        <v>1</v>
      </c>
      <c r="N202" s="164" t="s">
        <v>41</v>
      </c>
      <c r="O202" s="62"/>
      <c r="P202" s="165">
        <f t="shared" ref="P202:P207" si="31">O202*H202</f>
        <v>0</v>
      </c>
      <c r="Q202" s="165">
        <v>0</v>
      </c>
      <c r="R202" s="165">
        <f t="shared" ref="R202:R207" si="32">Q202*H202</f>
        <v>0</v>
      </c>
      <c r="S202" s="165">
        <v>0</v>
      </c>
      <c r="T202" s="166">
        <f t="shared" ref="T202:T207" si="33"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7" t="s">
        <v>208</v>
      </c>
      <c r="AT202" s="167" t="s">
        <v>204</v>
      </c>
      <c r="AU202" s="167" t="s">
        <v>91</v>
      </c>
      <c r="AY202" s="18" t="s">
        <v>203</v>
      </c>
      <c r="BE202" s="168">
        <f t="shared" ref="BE202:BE207" si="34">IF(N202="základná",J202,0)</f>
        <v>0</v>
      </c>
      <c r="BF202" s="168">
        <f t="shared" ref="BF202:BF207" si="35">IF(N202="znížená",J202,0)</f>
        <v>0</v>
      </c>
      <c r="BG202" s="168">
        <f t="shared" ref="BG202:BG207" si="36">IF(N202="zákl. prenesená",J202,0)</f>
        <v>0</v>
      </c>
      <c r="BH202" s="168">
        <f t="shared" ref="BH202:BH207" si="37">IF(N202="zníž. prenesená",J202,0)</f>
        <v>0</v>
      </c>
      <c r="BI202" s="168">
        <f t="shared" ref="BI202:BI207" si="38">IF(N202="nulová",J202,0)</f>
        <v>0</v>
      </c>
      <c r="BJ202" s="18" t="s">
        <v>91</v>
      </c>
      <c r="BK202" s="168">
        <f t="shared" ref="BK202:BK207" si="39">ROUND(I202*H202,2)</f>
        <v>0</v>
      </c>
      <c r="BL202" s="18" t="s">
        <v>208</v>
      </c>
      <c r="BM202" s="167" t="s">
        <v>408</v>
      </c>
    </row>
    <row r="203" spans="1:65" s="2" customFormat="1" ht="37.9" customHeight="1">
      <c r="A203" s="33"/>
      <c r="B203" s="154"/>
      <c r="C203" s="155" t="s">
        <v>409</v>
      </c>
      <c r="D203" s="155" t="s">
        <v>204</v>
      </c>
      <c r="E203" s="156" t="s">
        <v>410</v>
      </c>
      <c r="F203" s="157" t="s">
        <v>411</v>
      </c>
      <c r="G203" s="158" t="s">
        <v>221</v>
      </c>
      <c r="H203" s="159">
        <v>21.6</v>
      </c>
      <c r="I203" s="160"/>
      <c r="J203" s="161">
        <f t="shared" si="30"/>
        <v>0</v>
      </c>
      <c r="K203" s="162"/>
      <c r="L203" s="34"/>
      <c r="M203" s="163" t="s">
        <v>1</v>
      </c>
      <c r="N203" s="164" t="s">
        <v>41</v>
      </c>
      <c r="O203" s="62"/>
      <c r="P203" s="165">
        <f t="shared" si="31"/>
        <v>0</v>
      </c>
      <c r="Q203" s="165">
        <v>0</v>
      </c>
      <c r="R203" s="165">
        <f t="shared" si="32"/>
        <v>0</v>
      </c>
      <c r="S203" s="165">
        <v>0</v>
      </c>
      <c r="T203" s="166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7" t="s">
        <v>208</v>
      </c>
      <c r="AT203" s="167" t="s">
        <v>204</v>
      </c>
      <c r="AU203" s="167" t="s">
        <v>91</v>
      </c>
      <c r="AY203" s="18" t="s">
        <v>203</v>
      </c>
      <c r="BE203" s="168">
        <f t="shared" si="34"/>
        <v>0</v>
      </c>
      <c r="BF203" s="168">
        <f t="shared" si="35"/>
        <v>0</v>
      </c>
      <c r="BG203" s="168">
        <f t="shared" si="36"/>
        <v>0</v>
      </c>
      <c r="BH203" s="168">
        <f t="shared" si="37"/>
        <v>0</v>
      </c>
      <c r="BI203" s="168">
        <f t="shared" si="38"/>
        <v>0</v>
      </c>
      <c r="BJ203" s="18" t="s">
        <v>91</v>
      </c>
      <c r="BK203" s="168">
        <f t="shared" si="39"/>
        <v>0</v>
      </c>
      <c r="BL203" s="18" t="s">
        <v>208</v>
      </c>
      <c r="BM203" s="167" t="s">
        <v>412</v>
      </c>
    </row>
    <row r="204" spans="1:65" s="2" customFormat="1" ht="24.2" customHeight="1">
      <c r="A204" s="33"/>
      <c r="B204" s="154"/>
      <c r="C204" s="155" t="s">
        <v>304</v>
      </c>
      <c r="D204" s="155" t="s">
        <v>204</v>
      </c>
      <c r="E204" s="156" t="s">
        <v>413</v>
      </c>
      <c r="F204" s="157" t="s">
        <v>414</v>
      </c>
      <c r="G204" s="158" t="s">
        <v>221</v>
      </c>
      <c r="H204" s="159">
        <v>824.64700000000005</v>
      </c>
      <c r="I204" s="160"/>
      <c r="J204" s="161">
        <f t="shared" si="30"/>
        <v>0</v>
      </c>
      <c r="K204" s="162"/>
      <c r="L204" s="34"/>
      <c r="M204" s="163" t="s">
        <v>1</v>
      </c>
      <c r="N204" s="164" t="s">
        <v>41</v>
      </c>
      <c r="O204" s="62"/>
      <c r="P204" s="165">
        <f t="shared" si="31"/>
        <v>0</v>
      </c>
      <c r="Q204" s="165">
        <v>0</v>
      </c>
      <c r="R204" s="165">
        <f t="shared" si="32"/>
        <v>0</v>
      </c>
      <c r="S204" s="165">
        <v>0</v>
      </c>
      <c r="T204" s="166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208</v>
      </c>
      <c r="AT204" s="167" t="s">
        <v>204</v>
      </c>
      <c r="AU204" s="167" t="s">
        <v>91</v>
      </c>
      <c r="AY204" s="18" t="s">
        <v>203</v>
      </c>
      <c r="BE204" s="168">
        <f t="shared" si="34"/>
        <v>0</v>
      </c>
      <c r="BF204" s="168">
        <f t="shared" si="35"/>
        <v>0</v>
      </c>
      <c r="BG204" s="168">
        <f t="shared" si="36"/>
        <v>0</v>
      </c>
      <c r="BH204" s="168">
        <f t="shared" si="37"/>
        <v>0</v>
      </c>
      <c r="BI204" s="168">
        <f t="shared" si="38"/>
        <v>0</v>
      </c>
      <c r="BJ204" s="18" t="s">
        <v>91</v>
      </c>
      <c r="BK204" s="168">
        <f t="shared" si="39"/>
        <v>0</v>
      </c>
      <c r="BL204" s="18" t="s">
        <v>208</v>
      </c>
      <c r="BM204" s="167" t="s">
        <v>415</v>
      </c>
    </row>
    <row r="205" spans="1:65" s="2" customFormat="1" ht="16.5" customHeight="1">
      <c r="A205" s="33"/>
      <c r="B205" s="154"/>
      <c r="C205" s="155" t="s">
        <v>416</v>
      </c>
      <c r="D205" s="155" t="s">
        <v>204</v>
      </c>
      <c r="E205" s="156" t="s">
        <v>417</v>
      </c>
      <c r="F205" s="157" t="s">
        <v>418</v>
      </c>
      <c r="G205" s="158" t="s">
        <v>244</v>
      </c>
      <c r="H205" s="159">
        <v>43.2</v>
      </c>
      <c r="I205" s="160"/>
      <c r="J205" s="161">
        <f t="shared" si="30"/>
        <v>0</v>
      </c>
      <c r="K205" s="162"/>
      <c r="L205" s="34"/>
      <c r="M205" s="163" t="s">
        <v>1</v>
      </c>
      <c r="N205" s="164" t="s">
        <v>41</v>
      </c>
      <c r="O205" s="62"/>
      <c r="P205" s="165">
        <f t="shared" si="31"/>
        <v>0</v>
      </c>
      <c r="Q205" s="165">
        <v>0</v>
      </c>
      <c r="R205" s="165">
        <f t="shared" si="32"/>
        <v>0</v>
      </c>
      <c r="S205" s="165">
        <v>0</v>
      </c>
      <c r="T205" s="166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208</v>
      </c>
      <c r="AT205" s="167" t="s">
        <v>204</v>
      </c>
      <c r="AU205" s="167" t="s">
        <v>91</v>
      </c>
      <c r="AY205" s="18" t="s">
        <v>203</v>
      </c>
      <c r="BE205" s="168">
        <f t="shared" si="34"/>
        <v>0</v>
      </c>
      <c r="BF205" s="168">
        <f t="shared" si="35"/>
        <v>0</v>
      </c>
      <c r="BG205" s="168">
        <f t="shared" si="36"/>
        <v>0</v>
      </c>
      <c r="BH205" s="168">
        <f t="shared" si="37"/>
        <v>0</v>
      </c>
      <c r="BI205" s="168">
        <f t="shared" si="38"/>
        <v>0</v>
      </c>
      <c r="BJ205" s="18" t="s">
        <v>91</v>
      </c>
      <c r="BK205" s="168">
        <f t="shared" si="39"/>
        <v>0</v>
      </c>
      <c r="BL205" s="18" t="s">
        <v>208</v>
      </c>
      <c r="BM205" s="167" t="s">
        <v>419</v>
      </c>
    </row>
    <row r="206" spans="1:65" s="2" customFormat="1" ht="16.5" customHeight="1">
      <c r="A206" s="33"/>
      <c r="B206" s="154"/>
      <c r="C206" s="155" t="s">
        <v>310</v>
      </c>
      <c r="D206" s="155" t="s">
        <v>204</v>
      </c>
      <c r="E206" s="156" t="s">
        <v>420</v>
      </c>
      <c r="F206" s="157" t="s">
        <v>421</v>
      </c>
      <c r="G206" s="158" t="s">
        <v>244</v>
      </c>
      <c r="H206" s="159">
        <v>13</v>
      </c>
      <c r="I206" s="160"/>
      <c r="J206" s="161">
        <f t="shared" si="30"/>
        <v>0</v>
      </c>
      <c r="K206" s="162"/>
      <c r="L206" s="34"/>
      <c r="M206" s="163" t="s">
        <v>1</v>
      </c>
      <c r="N206" s="164" t="s">
        <v>41</v>
      </c>
      <c r="O206" s="62"/>
      <c r="P206" s="165">
        <f t="shared" si="31"/>
        <v>0</v>
      </c>
      <c r="Q206" s="165">
        <v>0</v>
      </c>
      <c r="R206" s="165">
        <f t="shared" si="32"/>
        <v>0</v>
      </c>
      <c r="S206" s="165">
        <v>0</v>
      </c>
      <c r="T206" s="166">
        <f t="shared" si="3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208</v>
      </c>
      <c r="AT206" s="167" t="s">
        <v>204</v>
      </c>
      <c r="AU206" s="167" t="s">
        <v>91</v>
      </c>
      <c r="AY206" s="18" t="s">
        <v>203</v>
      </c>
      <c r="BE206" s="168">
        <f t="shared" si="34"/>
        <v>0</v>
      </c>
      <c r="BF206" s="168">
        <f t="shared" si="35"/>
        <v>0</v>
      </c>
      <c r="BG206" s="168">
        <f t="shared" si="36"/>
        <v>0</v>
      </c>
      <c r="BH206" s="168">
        <f t="shared" si="37"/>
        <v>0</v>
      </c>
      <c r="BI206" s="168">
        <f t="shared" si="38"/>
        <v>0</v>
      </c>
      <c r="BJ206" s="18" t="s">
        <v>91</v>
      </c>
      <c r="BK206" s="168">
        <f t="shared" si="39"/>
        <v>0</v>
      </c>
      <c r="BL206" s="18" t="s">
        <v>208</v>
      </c>
      <c r="BM206" s="167" t="s">
        <v>422</v>
      </c>
    </row>
    <row r="207" spans="1:65" s="2" customFormat="1" ht="24.2" customHeight="1">
      <c r="A207" s="33"/>
      <c r="B207" s="154"/>
      <c r="C207" s="155" t="s">
        <v>423</v>
      </c>
      <c r="D207" s="155" t="s">
        <v>204</v>
      </c>
      <c r="E207" s="156" t="s">
        <v>424</v>
      </c>
      <c r="F207" s="157" t="s">
        <v>425</v>
      </c>
      <c r="G207" s="158" t="s">
        <v>249</v>
      </c>
      <c r="H207" s="159">
        <v>0.72899999999999998</v>
      </c>
      <c r="I207" s="160"/>
      <c r="J207" s="161">
        <f t="shared" si="30"/>
        <v>0</v>
      </c>
      <c r="K207" s="162"/>
      <c r="L207" s="34"/>
      <c r="M207" s="163" t="s">
        <v>1</v>
      </c>
      <c r="N207" s="164" t="s">
        <v>41</v>
      </c>
      <c r="O207" s="62"/>
      <c r="P207" s="165">
        <f t="shared" si="31"/>
        <v>0</v>
      </c>
      <c r="Q207" s="165">
        <v>0</v>
      </c>
      <c r="R207" s="165">
        <f t="shared" si="32"/>
        <v>0</v>
      </c>
      <c r="S207" s="165">
        <v>0</v>
      </c>
      <c r="T207" s="166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208</v>
      </c>
      <c r="AT207" s="167" t="s">
        <v>204</v>
      </c>
      <c r="AU207" s="167" t="s">
        <v>91</v>
      </c>
      <c r="AY207" s="18" t="s">
        <v>203</v>
      </c>
      <c r="BE207" s="168">
        <f t="shared" si="34"/>
        <v>0</v>
      </c>
      <c r="BF207" s="168">
        <f t="shared" si="35"/>
        <v>0</v>
      </c>
      <c r="BG207" s="168">
        <f t="shared" si="36"/>
        <v>0</v>
      </c>
      <c r="BH207" s="168">
        <f t="shared" si="37"/>
        <v>0</v>
      </c>
      <c r="BI207" s="168">
        <f t="shared" si="38"/>
        <v>0</v>
      </c>
      <c r="BJ207" s="18" t="s">
        <v>91</v>
      </c>
      <c r="BK207" s="168">
        <f t="shared" si="39"/>
        <v>0</v>
      </c>
      <c r="BL207" s="18" t="s">
        <v>208</v>
      </c>
      <c r="BM207" s="167" t="s">
        <v>426</v>
      </c>
    </row>
    <row r="208" spans="1:65" s="12" customFormat="1" ht="22.9" customHeight="1">
      <c r="B208" s="143"/>
      <c r="D208" s="144" t="s">
        <v>74</v>
      </c>
      <c r="E208" s="169" t="s">
        <v>427</v>
      </c>
      <c r="F208" s="169" t="s">
        <v>428</v>
      </c>
      <c r="I208" s="146"/>
      <c r="J208" s="170">
        <f>BK208</f>
        <v>0</v>
      </c>
      <c r="L208" s="143"/>
      <c r="M208" s="148"/>
      <c r="N208" s="149"/>
      <c r="O208" s="149"/>
      <c r="P208" s="150">
        <f>SUM(P209:P210)</f>
        <v>0</v>
      </c>
      <c r="Q208" s="149"/>
      <c r="R208" s="150">
        <f>SUM(R209:R210)</f>
        <v>0</v>
      </c>
      <c r="S208" s="149"/>
      <c r="T208" s="151">
        <f>SUM(T209:T210)</f>
        <v>0</v>
      </c>
      <c r="AR208" s="144" t="s">
        <v>83</v>
      </c>
      <c r="AT208" s="152" t="s">
        <v>74</v>
      </c>
      <c r="AU208" s="152" t="s">
        <v>83</v>
      </c>
      <c r="AY208" s="144" t="s">
        <v>203</v>
      </c>
      <c r="BK208" s="153">
        <f>SUM(BK209:BK210)</f>
        <v>0</v>
      </c>
    </row>
    <row r="209" spans="1:65" s="2" customFormat="1" ht="24.2" customHeight="1">
      <c r="A209" s="33"/>
      <c r="B209" s="154"/>
      <c r="C209" s="155" t="s">
        <v>313</v>
      </c>
      <c r="D209" s="155" t="s">
        <v>204</v>
      </c>
      <c r="E209" s="156" t="s">
        <v>429</v>
      </c>
      <c r="F209" s="157" t="s">
        <v>430</v>
      </c>
      <c r="G209" s="158" t="s">
        <v>213</v>
      </c>
      <c r="H209" s="159">
        <v>95.114999999999995</v>
      </c>
      <c r="I209" s="160"/>
      <c r="J209" s="161">
        <f>ROUND(I209*H209,2)</f>
        <v>0</v>
      </c>
      <c r="K209" s="162"/>
      <c r="L209" s="34"/>
      <c r="M209" s="163" t="s">
        <v>1</v>
      </c>
      <c r="N209" s="164" t="s">
        <v>41</v>
      </c>
      <c r="O209" s="62"/>
      <c r="P209" s="165">
        <f>O209*H209</f>
        <v>0</v>
      </c>
      <c r="Q209" s="165">
        <v>0</v>
      </c>
      <c r="R209" s="165">
        <f>Q209*H209</f>
        <v>0</v>
      </c>
      <c r="S209" s="165">
        <v>0</v>
      </c>
      <c r="T209" s="16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7" t="s">
        <v>208</v>
      </c>
      <c r="AT209" s="167" t="s">
        <v>204</v>
      </c>
      <c r="AU209" s="167" t="s">
        <v>91</v>
      </c>
      <c r="AY209" s="18" t="s">
        <v>203</v>
      </c>
      <c r="BE209" s="168">
        <f>IF(N209="základná",J209,0)</f>
        <v>0</v>
      </c>
      <c r="BF209" s="168">
        <f>IF(N209="znížená",J209,0)</f>
        <v>0</v>
      </c>
      <c r="BG209" s="168">
        <f>IF(N209="zákl. prenesená",J209,0)</f>
        <v>0</v>
      </c>
      <c r="BH209" s="168">
        <f>IF(N209="zníž. prenesená",J209,0)</f>
        <v>0</v>
      </c>
      <c r="BI209" s="168">
        <f>IF(N209="nulová",J209,0)</f>
        <v>0</v>
      </c>
      <c r="BJ209" s="18" t="s">
        <v>91</v>
      </c>
      <c r="BK209" s="168">
        <f>ROUND(I209*H209,2)</f>
        <v>0</v>
      </c>
      <c r="BL209" s="18" t="s">
        <v>208</v>
      </c>
      <c r="BM209" s="167" t="s">
        <v>431</v>
      </c>
    </row>
    <row r="210" spans="1:65" s="2" customFormat="1" ht="21.75" customHeight="1">
      <c r="A210" s="33"/>
      <c r="B210" s="154"/>
      <c r="C210" s="155" t="s">
        <v>432</v>
      </c>
      <c r="D210" s="155" t="s">
        <v>204</v>
      </c>
      <c r="E210" s="156" t="s">
        <v>433</v>
      </c>
      <c r="F210" s="157" t="s">
        <v>434</v>
      </c>
      <c r="G210" s="158" t="s">
        <v>221</v>
      </c>
      <c r="H210" s="159">
        <v>475.577</v>
      </c>
      <c r="I210" s="160"/>
      <c r="J210" s="161">
        <f>ROUND(I210*H210,2)</f>
        <v>0</v>
      </c>
      <c r="K210" s="162"/>
      <c r="L210" s="34"/>
      <c r="M210" s="163" t="s">
        <v>1</v>
      </c>
      <c r="N210" s="164" t="s">
        <v>41</v>
      </c>
      <c r="O210" s="62"/>
      <c r="P210" s="165">
        <f>O210*H210</f>
        <v>0</v>
      </c>
      <c r="Q210" s="165">
        <v>0</v>
      </c>
      <c r="R210" s="165">
        <f>Q210*H210</f>
        <v>0</v>
      </c>
      <c r="S210" s="165">
        <v>0</v>
      </c>
      <c r="T210" s="16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208</v>
      </c>
      <c r="AT210" s="167" t="s">
        <v>204</v>
      </c>
      <c r="AU210" s="167" t="s">
        <v>91</v>
      </c>
      <c r="AY210" s="18" t="s">
        <v>203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8" t="s">
        <v>91</v>
      </c>
      <c r="BK210" s="168">
        <f>ROUND(I210*H210,2)</f>
        <v>0</v>
      </c>
      <c r="BL210" s="18" t="s">
        <v>208</v>
      </c>
      <c r="BM210" s="167" t="s">
        <v>435</v>
      </c>
    </row>
    <row r="211" spans="1:65" s="12" customFormat="1" ht="22.9" customHeight="1">
      <c r="B211" s="143"/>
      <c r="D211" s="144" t="s">
        <v>74</v>
      </c>
      <c r="E211" s="169" t="s">
        <v>209</v>
      </c>
      <c r="F211" s="169" t="s">
        <v>210</v>
      </c>
      <c r="I211" s="146"/>
      <c r="J211" s="170">
        <f>BK211</f>
        <v>0</v>
      </c>
      <c r="L211" s="143"/>
      <c r="M211" s="148"/>
      <c r="N211" s="149"/>
      <c r="O211" s="149"/>
      <c r="P211" s="150">
        <f>P212</f>
        <v>0</v>
      </c>
      <c r="Q211" s="149"/>
      <c r="R211" s="150">
        <f>R212</f>
        <v>0</v>
      </c>
      <c r="S211" s="149"/>
      <c r="T211" s="151">
        <f>T212</f>
        <v>0</v>
      </c>
      <c r="AR211" s="144" t="s">
        <v>83</v>
      </c>
      <c r="AT211" s="152" t="s">
        <v>74</v>
      </c>
      <c r="AU211" s="152" t="s">
        <v>83</v>
      </c>
      <c r="AY211" s="144" t="s">
        <v>203</v>
      </c>
      <c r="BK211" s="153">
        <f>BK212</f>
        <v>0</v>
      </c>
    </row>
    <row r="212" spans="1:65" s="2" customFormat="1" ht="24.2" customHeight="1">
      <c r="A212" s="33"/>
      <c r="B212" s="154"/>
      <c r="C212" s="155" t="s">
        <v>317</v>
      </c>
      <c r="D212" s="155" t="s">
        <v>204</v>
      </c>
      <c r="E212" s="156" t="s">
        <v>436</v>
      </c>
      <c r="F212" s="157" t="s">
        <v>437</v>
      </c>
      <c r="G212" s="158" t="s">
        <v>221</v>
      </c>
      <c r="H212" s="159">
        <v>948</v>
      </c>
      <c r="I212" s="160"/>
      <c r="J212" s="161">
        <f>ROUND(I212*H212,2)</f>
        <v>0</v>
      </c>
      <c r="K212" s="162"/>
      <c r="L212" s="34"/>
      <c r="M212" s="163" t="s">
        <v>1</v>
      </c>
      <c r="N212" s="164" t="s">
        <v>41</v>
      </c>
      <c r="O212" s="62"/>
      <c r="P212" s="165">
        <f>O212*H212</f>
        <v>0</v>
      </c>
      <c r="Q212" s="165">
        <v>0</v>
      </c>
      <c r="R212" s="165">
        <f>Q212*H212</f>
        <v>0</v>
      </c>
      <c r="S212" s="165">
        <v>0</v>
      </c>
      <c r="T212" s="16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208</v>
      </c>
      <c r="AT212" s="167" t="s">
        <v>204</v>
      </c>
      <c r="AU212" s="167" t="s">
        <v>91</v>
      </c>
      <c r="AY212" s="18" t="s">
        <v>203</v>
      </c>
      <c r="BE212" s="168">
        <f>IF(N212="základná",J212,0)</f>
        <v>0</v>
      </c>
      <c r="BF212" s="168">
        <f>IF(N212="znížená",J212,0)</f>
        <v>0</v>
      </c>
      <c r="BG212" s="168">
        <f>IF(N212="zákl. prenesená",J212,0)</f>
        <v>0</v>
      </c>
      <c r="BH212" s="168">
        <f>IF(N212="zníž. prenesená",J212,0)</f>
        <v>0</v>
      </c>
      <c r="BI212" s="168">
        <f>IF(N212="nulová",J212,0)</f>
        <v>0</v>
      </c>
      <c r="BJ212" s="18" t="s">
        <v>91</v>
      </c>
      <c r="BK212" s="168">
        <f>ROUND(I212*H212,2)</f>
        <v>0</v>
      </c>
      <c r="BL212" s="18" t="s">
        <v>208</v>
      </c>
      <c r="BM212" s="167" t="s">
        <v>438</v>
      </c>
    </row>
    <row r="213" spans="1:65" s="12" customFormat="1" ht="22.9" customHeight="1">
      <c r="B213" s="143"/>
      <c r="D213" s="144" t="s">
        <v>74</v>
      </c>
      <c r="E213" s="169" t="s">
        <v>439</v>
      </c>
      <c r="F213" s="169" t="s">
        <v>440</v>
      </c>
      <c r="I213" s="146"/>
      <c r="J213" s="170">
        <f>BK213</f>
        <v>0</v>
      </c>
      <c r="L213" s="143"/>
      <c r="M213" s="148"/>
      <c r="N213" s="149"/>
      <c r="O213" s="149"/>
      <c r="P213" s="150">
        <f>SUM(P214:P215)</f>
        <v>0</v>
      </c>
      <c r="Q213" s="149"/>
      <c r="R213" s="150">
        <f>SUM(R214:R215)</f>
        <v>0</v>
      </c>
      <c r="S213" s="149"/>
      <c r="T213" s="151">
        <f>SUM(T214:T215)</f>
        <v>0</v>
      </c>
      <c r="AR213" s="144" t="s">
        <v>83</v>
      </c>
      <c r="AT213" s="152" t="s">
        <v>74</v>
      </c>
      <c r="AU213" s="152" t="s">
        <v>83</v>
      </c>
      <c r="AY213" s="144" t="s">
        <v>203</v>
      </c>
      <c r="BK213" s="153">
        <f>SUM(BK214:BK215)</f>
        <v>0</v>
      </c>
    </row>
    <row r="214" spans="1:65" s="2" customFormat="1" ht="16.5" customHeight="1">
      <c r="A214" s="33"/>
      <c r="B214" s="154"/>
      <c r="C214" s="155" t="s">
        <v>441</v>
      </c>
      <c r="D214" s="155" t="s">
        <v>204</v>
      </c>
      <c r="E214" s="156" t="s">
        <v>442</v>
      </c>
      <c r="F214" s="157" t="s">
        <v>443</v>
      </c>
      <c r="G214" s="158" t="s">
        <v>213</v>
      </c>
      <c r="H214" s="159">
        <v>1.3640000000000001</v>
      </c>
      <c r="I214" s="160"/>
      <c r="J214" s="161">
        <f>ROUND(I214*H214,2)</f>
        <v>0</v>
      </c>
      <c r="K214" s="162"/>
      <c r="L214" s="34"/>
      <c r="M214" s="163" t="s">
        <v>1</v>
      </c>
      <c r="N214" s="164" t="s">
        <v>41</v>
      </c>
      <c r="O214" s="62"/>
      <c r="P214" s="165">
        <f>O214*H214</f>
        <v>0</v>
      </c>
      <c r="Q214" s="165">
        <v>0</v>
      </c>
      <c r="R214" s="165">
        <f>Q214*H214</f>
        <v>0</v>
      </c>
      <c r="S214" s="165">
        <v>0</v>
      </c>
      <c r="T214" s="16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7" t="s">
        <v>208</v>
      </c>
      <c r="AT214" s="167" t="s">
        <v>204</v>
      </c>
      <c r="AU214" s="167" t="s">
        <v>91</v>
      </c>
      <c r="AY214" s="18" t="s">
        <v>203</v>
      </c>
      <c r="BE214" s="168">
        <f>IF(N214="základná",J214,0)</f>
        <v>0</v>
      </c>
      <c r="BF214" s="168">
        <f>IF(N214="znížená",J214,0)</f>
        <v>0</v>
      </c>
      <c r="BG214" s="168">
        <f>IF(N214="zákl. prenesená",J214,0)</f>
        <v>0</v>
      </c>
      <c r="BH214" s="168">
        <f>IF(N214="zníž. prenesená",J214,0)</f>
        <v>0</v>
      </c>
      <c r="BI214" s="168">
        <f>IF(N214="nulová",J214,0)</f>
        <v>0</v>
      </c>
      <c r="BJ214" s="18" t="s">
        <v>91</v>
      </c>
      <c r="BK214" s="168">
        <f>ROUND(I214*H214,2)</f>
        <v>0</v>
      </c>
      <c r="BL214" s="18" t="s">
        <v>208</v>
      </c>
      <c r="BM214" s="167" t="s">
        <v>444</v>
      </c>
    </row>
    <row r="215" spans="1:65" s="2" customFormat="1" ht="16.5" customHeight="1">
      <c r="A215" s="33"/>
      <c r="B215" s="154"/>
      <c r="C215" s="155" t="s">
        <v>320</v>
      </c>
      <c r="D215" s="155" t="s">
        <v>204</v>
      </c>
      <c r="E215" s="156" t="s">
        <v>445</v>
      </c>
      <c r="F215" s="157" t="s">
        <v>446</v>
      </c>
      <c r="G215" s="158" t="s">
        <v>249</v>
      </c>
      <c r="H215" s="159">
        <v>5.0999999999999997E-2</v>
      </c>
      <c r="I215" s="160"/>
      <c r="J215" s="161">
        <f>ROUND(I215*H215,2)</f>
        <v>0</v>
      </c>
      <c r="K215" s="162"/>
      <c r="L215" s="34"/>
      <c r="M215" s="163" t="s">
        <v>1</v>
      </c>
      <c r="N215" s="164" t="s">
        <v>41</v>
      </c>
      <c r="O215" s="62"/>
      <c r="P215" s="165">
        <f>O215*H215</f>
        <v>0</v>
      </c>
      <c r="Q215" s="165">
        <v>0</v>
      </c>
      <c r="R215" s="165">
        <f>Q215*H215</f>
        <v>0</v>
      </c>
      <c r="S215" s="165">
        <v>0</v>
      </c>
      <c r="T215" s="16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208</v>
      </c>
      <c r="AT215" s="167" t="s">
        <v>204</v>
      </c>
      <c r="AU215" s="167" t="s">
        <v>91</v>
      </c>
      <c r="AY215" s="18" t="s">
        <v>203</v>
      </c>
      <c r="BE215" s="168">
        <f>IF(N215="základná",J215,0)</f>
        <v>0</v>
      </c>
      <c r="BF215" s="168">
        <f>IF(N215="znížená",J215,0)</f>
        <v>0</v>
      </c>
      <c r="BG215" s="168">
        <f>IF(N215="zákl. prenesená",J215,0)</f>
        <v>0</v>
      </c>
      <c r="BH215" s="168">
        <f>IF(N215="zníž. prenesená",J215,0)</f>
        <v>0</v>
      </c>
      <c r="BI215" s="168">
        <f>IF(N215="nulová",J215,0)</f>
        <v>0</v>
      </c>
      <c r="BJ215" s="18" t="s">
        <v>91</v>
      </c>
      <c r="BK215" s="168">
        <f>ROUND(I215*H215,2)</f>
        <v>0</v>
      </c>
      <c r="BL215" s="18" t="s">
        <v>208</v>
      </c>
      <c r="BM215" s="167" t="s">
        <v>447</v>
      </c>
    </row>
    <row r="216" spans="1:65" s="12" customFormat="1" ht="22.9" customHeight="1">
      <c r="B216" s="143"/>
      <c r="D216" s="144" t="s">
        <v>74</v>
      </c>
      <c r="E216" s="169" t="s">
        <v>448</v>
      </c>
      <c r="F216" s="169" t="s">
        <v>449</v>
      </c>
      <c r="I216" s="146"/>
      <c r="J216" s="170">
        <f>BK216</f>
        <v>0</v>
      </c>
      <c r="L216" s="143"/>
      <c r="M216" s="148"/>
      <c r="N216" s="149"/>
      <c r="O216" s="149"/>
      <c r="P216" s="150">
        <f>SUM(P217:P225)</f>
        <v>0</v>
      </c>
      <c r="Q216" s="149"/>
      <c r="R216" s="150">
        <f>SUM(R217:R225)</f>
        <v>0</v>
      </c>
      <c r="S216" s="149"/>
      <c r="T216" s="151">
        <f>SUM(T217:T225)</f>
        <v>0</v>
      </c>
      <c r="AR216" s="144" t="s">
        <v>83</v>
      </c>
      <c r="AT216" s="152" t="s">
        <v>74</v>
      </c>
      <c r="AU216" s="152" t="s">
        <v>83</v>
      </c>
      <c r="AY216" s="144" t="s">
        <v>203</v>
      </c>
      <c r="BK216" s="153">
        <f>SUM(BK217:BK225)</f>
        <v>0</v>
      </c>
    </row>
    <row r="217" spans="1:65" s="2" customFormat="1" ht="24.2" customHeight="1">
      <c r="A217" s="33"/>
      <c r="B217" s="154"/>
      <c r="C217" s="155" t="s">
        <v>450</v>
      </c>
      <c r="D217" s="155" t="s">
        <v>204</v>
      </c>
      <c r="E217" s="156" t="s">
        <v>451</v>
      </c>
      <c r="F217" s="157" t="s">
        <v>452</v>
      </c>
      <c r="G217" s="158" t="s">
        <v>221</v>
      </c>
      <c r="H217" s="159">
        <v>418.49799999999999</v>
      </c>
      <c r="I217" s="160"/>
      <c r="J217" s="161">
        <f t="shared" ref="J217:J225" si="40">ROUND(I217*H217,2)</f>
        <v>0</v>
      </c>
      <c r="K217" s="162"/>
      <c r="L217" s="34"/>
      <c r="M217" s="163" t="s">
        <v>1</v>
      </c>
      <c r="N217" s="164" t="s">
        <v>41</v>
      </c>
      <c r="O217" s="62"/>
      <c r="P217" s="165">
        <f t="shared" ref="P217:P225" si="41">O217*H217</f>
        <v>0</v>
      </c>
      <c r="Q217" s="165">
        <v>0</v>
      </c>
      <c r="R217" s="165">
        <f t="shared" ref="R217:R225" si="42">Q217*H217</f>
        <v>0</v>
      </c>
      <c r="S217" s="165">
        <v>0</v>
      </c>
      <c r="T217" s="166">
        <f t="shared" ref="T217:T225" si="43"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7" t="s">
        <v>208</v>
      </c>
      <c r="AT217" s="167" t="s">
        <v>204</v>
      </c>
      <c r="AU217" s="167" t="s">
        <v>91</v>
      </c>
      <c r="AY217" s="18" t="s">
        <v>203</v>
      </c>
      <c r="BE217" s="168">
        <f t="shared" ref="BE217:BE225" si="44">IF(N217="základná",J217,0)</f>
        <v>0</v>
      </c>
      <c r="BF217" s="168">
        <f t="shared" ref="BF217:BF225" si="45">IF(N217="znížená",J217,0)</f>
        <v>0</v>
      </c>
      <c r="BG217" s="168">
        <f t="shared" ref="BG217:BG225" si="46">IF(N217="zákl. prenesená",J217,0)</f>
        <v>0</v>
      </c>
      <c r="BH217" s="168">
        <f t="shared" ref="BH217:BH225" si="47">IF(N217="zníž. prenesená",J217,0)</f>
        <v>0</v>
      </c>
      <c r="BI217" s="168">
        <f t="shared" ref="BI217:BI225" si="48">IF(N217="nulová",J217,0)</f>
        <v>0</v>
      </c>
      <c r="BJ217" s="18" t="s">
        <v>91</v>
      </c>
      <c r="BK217" s="168">
        <f t="shared" ref="BK217:BK225" si="49">ROUND(I217*H217,2)</f>
        <v>0</v>
      </c>
      <c r="BL217" s="18" t="s">
        <v>208</v>
      </c>
      <c r="BM217" s="167" t="s">
        <v>453</v>
      </c>
    </row>
    <row r="218" spans="1:65" s="2" customFormat="1" ht="24.2" customHeight="1">
      <c r="A218" s="33"/>
      <c r="B218" s="154"/>
      <c r="C218" s="155" t="s">
        <v>324</v>
      </c>
      <c r="D218" s="155" t="s">
        <v>204</v>
      </c>
      <c r="E218" s="156" t="s">
        <v>454</v>
      </c>
      <c r="F218" s="157" t="s">
        <v>455</v>
      </c>
      <c r="G218" s="158" t="s">
        <v>221</v>
      </c>
      <c r="H218" s="159">
        <v>251.09899999999999</v>
      </c>
      <c r="I218" s="160"/>
      <c r="J218" s="161">
        <f t="shared" si="40"/>
        <v>0</v>
      </c>
      <c r="K218" s="162"/>
      <c r="L218" s="34"/>
      <c r="M218" s="163" t="s">
        <v>1</v>
      </c>
      <c r="N218" s="164" t="s">
        <v>41</v>
      </c>
      <c r="O218" s="62"/>
      <c r="P218" s="165">
        <f t="shared" si="41"/>
        <v>0</v>
      </c>
      <c r="Q218" s="165">
        <v>0</v>
      </c>
      <c r="R218" s="165">
        <f t="shared" si="42"/>
        <v>0</v>
      </c>
      <c r="S218" s="165">
        <v>0</v>
      </c>
      <c r="T218" s="166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208</v>
      </c>
      <c r="AT218" s="167" t="s">
        <v>204</v>
      </c>
      <c r="AU218" s="167" t="s">
        <v>91</v>
      </c>
      <c r="AY218" s="18" t="s">
        <v>203</v>
      </c>
      <c r="BE218" s="168">
        <f t="shared" si="44"/>
        <v>0</v>
      </c>
      <c r="BF218" s="168">
        <f t="shared" si="45"/>
        <v>0</v>
      </c>
      <c r="BG218" s="168">
        <f t="shared" si="46"/>
        <v>0</v>
      </c>
      <c r="BH218" s="168">
        <f t="shared" si="47"/>
        <v>0</v>
      </c>
      <c r="BI218" s="168">
        <f t="shared" si="48"/>
        <v>0</v>
      </c>
      <c r="BJ218" s="18" t="s">
        <v>91</v>
      </c>
      <c r="BK218" s="168">
        <f t="shared" si="49"/>
        <v>0</v>
      </c>
      <c r="BL218" s="18" t="s">
        <v>208</v>
      </c>
      <c r="BM218" s="167" t="s">
        <v>456</v>
      </c>
    </row>
    <row r="219" spans="1:65" s="2" customFormat="1" ht="24.2" customHeight="1">
      <c r="A219" s="33"/>
      <c r="B219" s="154"/>
      <c r="C219" s="155" t="s">
        <v>457</v>
      </c>
      <c r="D219" s="155" t="s">
        <v>204</v>
      </c>
      <c r="E219" s="156" t="s">
        <v>458</v>
      </c>
      <c r="F219" s="157" t="s">
        <v>459</v>
      </c>
      <c r="G219" s="158" t="s">
        <v>221</v>
      </c>
      <c r="H219" s="159">
        <v>167.399</v>
      </c>
      <c r="I219" s="160"/>
      <c r="J219" s="161">
        <f t="shared" si="40"/>
        <v>0</v>
      </c>
      <c r="K219" s="162"/>
      <c r="L219" s="34"/>
      <c r="M219" s="163" t="s">
        <v>1</v>
      </c>
      <c r="N219" s="164" t="s">
        <v>41</v>
      </c>
      <c r="O219" s="62"/>
      <c r="P219" s="165">
        <f t="shared" si="41"/>
        <v>0</v>
      </c>
      <c r="Q219" s="165">
        <v>0</v>
      </c>
      <c r="R219" s="165">
        <f t="shared" si="42"/>
        <v>0</v>
      </c>
      <c r="S219" s="165">
        <v>0</v>
      </c>
      <c r="T219" s="166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7" t="s">
        <v>208</v>
      </c>
      <c r="AT219" s="167" t="s">
        <v>204</v>
      </c>
      <c r="AU219" s="167" t="s">
        <v>91</v>
      </c>
      <c r="AY219" s="18" t="s">
        <v>203</v>
      </c>
      <c r="BE219" s="168">
        <f t="shared" si="44"/>
        <v>0</v>
      </c>
      <c r="BF219" s="168">
        <f t="shared" si="45"/>
        <v>0</v>
      </c>
      <c r="BG219" s="168">
        <f t="shared" si="46"/>
        <v>0</v>
      </c>
      <c r="BH219" s="168">
        <f t="shared" si="47"/>
        <v>0</v>
      </c>
      <c r="BI219" s="168">
        <f t="shared" si="48"/>
        <v>0</v>
      </c>
      <c r="BJ219" s="18" t="s">
        <v>91</v>
      </c>
      <c r="BK219" s="168">
        <f t="shared" si="49"/>
        <v>0</v>
      </c>
      <c r="BL219" s="18" t="s">
        <v>208</v>
      </c>
      <c r="BM219" s="167" t="s">
        <v>460</v>
      </c>
    </row>
    <row r="220" spans="1:65" s="2" customFormat="1" ht="24.2" customHeight="1">
      <c r="A220" s="33"/>
      <c r="B220" s="154"/>
      <c r="C220" s="155" t="s">
        <v>327</v>
      </c>
      <c r="D220" s="155" t="s">
        <v>204</v>
      </c>
      <c r="E220" s="156" t="s">
        <v>461</v>
      </c>
      <c r="F220" s="157" t="s">
        <v>462</v>
      </c>
      <c r="G220" s="158" t="s">
        <v>221</v>
      </c>
      <c r="H220" s="159">
        <v>119.194</v>
      </c>
      <c r="I220" s="160"/>
      <c r="J220" s="161">
        <f t="shared" si="40"/>
        <v>0</v>
      </c>
      <c r="K220" s="162"/>
      <c r="L220" s="34"/>
      <c r="M220" s="163" t="s">
        <v>1</v>
      </c>
      <c r="N220" s="164" t="s">
        <v>41</v>
      </c>
      <c r="O220" s="62"/>
      <c r="P220" s="165">
        <f t="shared" si="41"/>
        <v>0</v>
      </c>
      <c r="Q220" s="165">
        <v>0</v>
      </c>
      <c r="R220" s="165">
        <f t="shared" si="42"/>
        <v>0</v>
      </c>
      <c r="S220" s="165">
        <v>0</v>
      </c>
      <c r="T220" s="166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208</v>
      </c>
      <c r="AT220" s="167" t="s">
        <v>204</v>
      </c>
      <c r="AU220" s="167" t="s">
        <v>91</v>
      </c>
      <c r="AY220" s="18" t="s">
        <v>203</v>
      </c>
      <c r="BE220" s="168">
        <f t="shared" si="44"/>
        <v>0</v>
      </c>
      <c r="BF220" s="168">
        <f t="shared" si="45"/>
        <v>0</v>
      </c>
      <c r="BG220" s="168">
        <f t="shared" si="46"/>
        <v>0</v>
      </c>
      <c r="BH220" s="168">
        <f t="shared" si="47"/>
        <v>0</v>
      </c>
      <c r="BI220" s="168">
        <f t="shared" si="48"/>
        <v>0</v>
      </c>
      <c r="BJ220" s="18" t="s">
        <v>91</v>
      </c>
      <c r="BK220" s="168">
        <f t="shared" si="49"/>
        <v>0</v>
      </c>
      <c r="BL220" s="18" t="s">
        <v>208</v>
      </c>
      <c r="BM220" s="167" t="s">
        <v>463</v>
      </c>
    </row>
    <row r="221" spans="1:65" s="2" customFormat="1" ht="24.2" customHeight="1">
      <c r="A221" s="33"/>
      <c r="B221" s="154"/>
      <c r="C221" s="155" t="s">
        <v>464</v>
      </c>
      <c r="D221" s="155" t="s">
        <v>204</v>
      </c>
      <c r="E221" s="156" t="s">
        <v>465</v>
      </c>
      <c r="F221" s="157" t="s">
        <v>466</v>
      </c>
      <c r="G221" s="158" t="s">
        <v>221</v>
      </c>
      <c r="H221" s="159">
        <v>64.278000000000006</v>
      </c>
      <c r="I221" s="160"/>
      <c r="J221" s="161">
        <f t="shared" si="40"/>
        <v>0</v>
      </c>
      <c r="K221" s="162"/>
      <c r="L221" s="34"/>
      <c r="M221" s="163" t="s">
        <v>1</v>
      </c>
      <c r="N221" s="164" t="s">
        <v>41</v>
      </c>
      <c r="O221" s="62"/>
      <c r="P221" s="165">
        <f t="shared" si="41"/>
        <v>0</v>
      </c>
      <c r="Q221" s="165">
        <v>0</v>
      </c>
      <c r="R221" s="165">
        <f t="shared" si="42"/>
        <v>0</v>
      </c>
      <c r="S221" s="165">
        <v>0</v>
      </c>
      <c r="T221" s="166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7" t="s">
        <v>208</v>
      </c>
      <c r="AT221" s="167" t="s">
        <v>204</v>
      </c>
      <c r="AU221" s="167" t="s">
        <v>91</v>
      </c>
      <c r="AY221" s="18" t="s">
        <v>203</v>
      </c>
      <c r="BE221" s="168">
        <f t="shared" si="44"/>
        <v>0</v>
      </c>
      <c r="BF221" s="168">
        <f t="shared" si="45"/>
        <v>0</v>
      </c>
      <c r="BG221" s="168">
        <f t="shared" si="46"/>
        <v>0</v>
      </c>
      <c r="BH221" s="168">
        <f t="shared" si="47"/>
        <v>0</v>
      </c>
      <c r="BI221" s="168">
        <f t="shared" si="48"/>
        <v>0</v>
      </c>
      <c r="BJ221" s="18" t="s">
        <v>91</v>
      </c>
      <c r="BK221" s="168">
        <f t="shared" si="49"/>
        <v>0</v>
      </c>
      <c r="BL221" s="18" t="s">
        <v>208</v>
      </c>
      <c r="BM221" s="167" t="s">
        <v>467</v>
      </c>
    </row>
    <row r="222" spans="1:65" s="2" customFormat="1" ht="24.2" customHeight="1">
      <c r="A222" s="33"/>
      <c r="B222" s="154"/>
      <c r="C222" s="155" t="s">
        <v>331</v>
      </c>
      <c r="D222" s="155" t="s">
        <v>204</v>
      </c>
      <c r="E222" s="156" t="s">
        <v>468</v>
      </c>
      <c r="F222" s="157" t="s">
        <v>469</v>
      </c>
      <c r="G222" s="158" t="s">
        <v>221</v>
      </c>
      <c r="H222" s="159">
        <v>38.811999999999998</v>
      </c>
      <c r="I222" s="160"/>
      <c r="J222" s="161">
        <f t="shared" si="40"/>
        <v>0</v>
      </c>
      <c r="K222" s="162"/>
      <c r="L222" s="34"/>
      <c r="M222" s="163" t="s">
        <v>1</v>
      </c>
      <c r="N222" s="164" t="s">
        <v>41</v>
      </c>
      <c r="O222" s="62"/>
      <c r="P222" s="165">
        <f t="shared" si="41"/>
        <v>0</v>
      </c>
      <c r="Q222" s="165">
        <v>0</v>
      </c>
      <c r="R222" s="165">
        <f t="shared" si="42"/>
        <v>0</v>
      </c>
      <c r="S222" s="165">
        <v>0</v>
      </c>
      <c r="T222" s="166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7" t="s">
        <v>208</v>
      </c>
      <c r="AT222" s="167" t="s">
        <v>204</v>
      </c>
      <c r="AU222" s="167" t="s">
        <v>91</v>
      </c>
      <c r="AY222" s="18" t="s">
        <v>203</v>
      </c>
      <c r="BE222" s="168">
        <f t="shared" si="44"/>
        <v>0</v>
      </c>
      <c r="BF222" s="168">
        <f t="shared" si="45"/>
        <v>0</v>
      </c>
      <c r="BG222" s="168">
        <f t="shared" si="46"/>
        <v>0</v>
      </c>
      <c r="BH222" s="168">
        <f t="shared" si="47"/>
        <v>0</v>
      </c>
      <c r="BI222" s="168">
        <f t="shared" si="48"/>
        <v>0</v>
      </c>
      <c r="BJ222" s="18" t="s">
        <v>91</v>
      </c>
      <c r="BK222" s="168">
        <f t="shared" si="49"/>
        <v>0</v>
      </c>
      <c r="BL222" s="18" t="s">
        <v>208</v>
      </c>
      <c r="BM222" s="167" t="s">
        <v>470</v>
      </c>
    </row>
    <row r="223" spans="1:65" s="2" customFormat="1" ht="24.2" customHeight="1">
      <c r="A223" s="33"/>
      <c r="B223" s="154"/>
      <c r="C223" s="155" t="s">
        <v>471</v>
      </c>
      <c r="D223" s="155" t="s">
        <v>204</v>
      </c>
      <c r="E223" s="156" t="s">
        <v>472</v>
      </c>
      <c r="F223" s="157" t="s">
        <v>473</v>
      </c>
      <c r="G223" s="158" t="s">
        <v>221</v>
      </c>
      <c r="H223" s="159">
        <v>919.16899999999998</v>
      </c>
      <c r="I223" s="160"/>
      <c r="J223" s="161">
        <f t="shared" si="40"/>
        <v>0</v>
      </c>
      <c r="K223" s="162"/>
      <c r="L223" s="34"/>
      <c r="M223" s="163" t="s">
        <v>1</v>
      </c>
      <c r="N223" s="164" t="s">
        <v>41</v>
      </c>
      <c r="O223" s="62"/>
      <c r="P223" s="165">
        <f t="shared" si="41"/>
        <v>0</v>
      </c>
      <c r="Q223" s="165">
        <v>0</v>
      </c>
      <c r="R223" s="165">
        <f t="shared" si="42"/>
        <v>0</v>
      </c>
      <c r="S223" s="165">
        <v>0</v>
      </c>
      <c r="T223" s="166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7" t="s">
        <v>208</v>
      </c>
      <c r="AT223" s="167" t="s">
        <v>204</v>
      </c>
      <c r="AU223" s="167" t="s">
        <v>91</v>
      </c>
      <c r="AY223" s="18" t="s">
        <v>203</v>
      </c>
      <c r="BE223" s="168">
        <f t="shared" si="44"/>
        <v>0</v>
      </c>
      <c r="BF223" s="168">
        <f t="shared" si="45"/>
        <v>0</v>
      </c>
      <c r="BG223" s="168">
        <f t="shared" si="46"/>
        <v>0</v>
      </c>
      <c r="BH223" s="168">
        <f t="shared" si="47"/>
        <v>0</v>
      </c>
      <c r="BI223" s="168">
        <f t="shared" si="48"/>
        <v>0</v>
      </c>
      <c r="BJ223" s="18" t="s">
        <v>91</v>
      </c>
      <c r="BK223" s="168">
        <f t="shared" si="49"/>
        <v>0</v>
      </c>
      <c r="BL223" s="18" t="s">
        <v>208</v>
      </c>
      <c r="BM223" s="167" t="s">
        <v>474</v>
      </c>
    </row>
    <row r="224" spans="1:65" s="2" customFormat="1" ht="24.2" customHeight="1">
      <c r="A224" s="33"/>
      <c r="B224" s="154"/>
      <c r="C224" s="155" t="s">
        <v>334</v>
      </c>
      <c r="D224" s="155" t="s">
        <v>204</v>
      </c>
      <c r="E224" s="156" t="s">
        <v>475</v>
      </c>
      <c r="F224" s="157" t="s">
        <v>476</v>
      </c>
      <c r="G224" s="158" t="s">
        <v>221</v>
      </c>
      <c r="H224" s="159">
        <v>560.02099999999996</v>
      </c>
      <c r="I224" s="160"/>
      <c r="J224" s="161">
        <f t="shared" si="40"/>
        <v>0</v>
      </c>
      <c r="K224" s="162"/>
      <c r="L224" s="34"/>
      <c r="M224" s="163" t="s">
        <v>1</v>
      </c>
      <c r="N224" s="164" t="s">
        <v>41</v>
      </c>
      <c r="O224" s="62"/>
      <c r="P224" s="165">
        <f t="shared" si="41"/>
        <v>0</v>
      </c>
      <c r="Q224" s="165">
        <v>0</v>
      </c>
      <c r="R224" s="165">
        <f t="shared" si="42"/>
        <v>0</v>
      </c>
      <c r="S224" s="165">
        <v>0</v>
      </c>
      <c r="T224" s="166">
        <f t="shared" si="4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7" t="s">
        <v>208</v>
      </c>
      <c r="AT224" s="167" t="s">
        <v>204</v>
      </c>
      <c r="AU224" s="167" t="s">
        <v>91</v>
      </c>
      <c r="AY224" s="18" t="s">
        <v>203</v>
      </c>
      <c r="BE224" s="168">
        <f t="shared" si="44"/>
        <v>0</v>
      </c>
      <c r="BF224" s="168">
        <f t="shared" si="45"/>
        <v>0</v>
      </c>
      <c r="BG224" s="168">
        <f t="shared" si="46"/>
        <v>0</v>
      </c>
      <c r="BH224" s="168">
        <f t="shared" si="47"/>
        <v>0</v>
      </c>
      <c r="BI224" s="168">
        <f t="shared" si="48"/>
        <v>0</v>
      </c>
      <c r="BJ224" s="18" t="s">
        <v>91</v>
      </c>
      <c r="BK224" s="168">
        <f t="shared" si="49"/>
        <v>0</v>
      </c>
      <c r="BL224" s="18" t="s">
        <v>208</v>
      </c>
      <c r="BM224" s="167" t="s">
        <v>477</v>
      </c>
    </row>
    <row r="225" spans="1:65" s="2" customFormat="1" ht="33" customHeight="1">
      <c r="A225" s="33"/>
      <c r="B225" s="154"/>
      <c r="C225" s="155" t="s">
        <v>478</v>
      </c>
      <c r="D225" s="155" t="s">
        <v>204</v>
      </c>
      <c r="E225" s="156" t="s">
        <v>479</v>
      </c>
      <c r="F225" s="157" t="s">
        <v>480</v>
      </c>
      <c r="G225" s="158" t="s">
        <v>221</v>
      </c>
      <c r="H225" s="159">
        <v>367.66800000000001</v>
      </c>
      <c r="I225" s="160"/>
      <c r="J225" s="161">
        <f t="shared" si="40"/>
        <v>0</v>
      </c>
      <c r="K225" s="162"/>
      <c r="L225" s="34"/>
      <c r="M225" s="163" t="s">
        <v>1</v>
      </c>
      <c r="N225" s="164" t="s">
        <v>41</v>
      </c>
      <c r="O225" s="62"/>
      <c r="P225" s="165">
        <f t="shared" si="41"/>
        <v>0</v>
      </c>
      <c r="Q225" s="165">
        <v>0</v>
      </c>
      <c r="R225" s="165">
        <f t="shared" si="42"/>
        <v>0</v>
      </c>
      <c r="S225" s="165">
        <v>0</v>
      </c>
      <c r="T225" s="166">
        <f t="shared" si="4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7" t="s">
        <v>208</v>
      </c>
      <c r="AT225" s="167" t="s">
        <v>204</v>
      </c>
      <c r="AU225" s="167" t="s">
        <v>91</v>
      </c>
      <c r="AY225" s="18" t="s">
        <v>203</v>
      </c>
      <c r="BE225" s="168">
        <f t="shared" si="44"/>
        <v>0</v>
      </c>
      <c r="BF225" s="168">
        <f t="shared" si="45"/>
        <v>0</v>
      </c>
      <c r="BG225" s="168">
        <f t="shared" si="46"/>
        <v>0</v>
      </c>
      <c r="BH225" s="168">
        <f t="shared" si="47"/>
        <v>0</v>
      </c>
      <c r="BI225" s="168">
        <f t="shared" si="48"/>
        <v>0</v>
      </c>
      <c r="BJ225" s="18" t="s">
        <v>91</v>
      </c>
      <c r="BK225" s="168">
        <f t="shared" si="49"/>
        <v>0</v>
      </c>
      <c r="BL225" s="18" t="s">
        <v>208</v>
      </c>
      <c r="BM225" s="167" t="s">
        <v>481</v>
      </c>
    </row>
    <row r="226" spans="1:65" s="12" customFormat="1" ht="22.9" customHeight="1">
      <c r="B226" s="143"/>
      <c r="D226" s="144" t="s">
        <v>74</v>
      </c>
      <c r="E226" s="169" t="s">
        <v>482</v>
      </c>
      <c r="F226" s="169" t="s">
        <v>483</v>
      </c>
      <c r="I226" s="146"/>
      <c r="J226" s="170">
        <f>BK226</f>
        <v>0</v>
      </c>
      <c r="L226" s="143"/>
      <c r="M226" s="148"/>
      <c r="N226" s="149"/>
      <c r="O226" s="149"/>
      <c r="P226" s="150">
        <f>P227</f>
        <v>0</v>
      </c>
      <c r="Q226" s="149"/>
      <c r="R226" s="150">
        <f>R227</f>
        <v>0</v>
      </c>
      <c r="S226" s="149"/>
      <c r="T226" s="151">
        <f>T227</f>
        <v>0</v>
      </c>
      <c r="AR226" s="144" t="s">
        <v>83</v>
      </c>
      <c r="AT226" s="152" t="s">
        <v>74</v>
      </c>
      <c r="AU226" s="152" t="s">
        <v>83</v>
      </c>
      <c r="AY226" s="144" t="s">
        <v>203</v>
      </c>
      <c r="BK226" s="153">
        <f>BK227</f>
        <v>0</v>
      </c>
    </row>
    <row r="227" spans="1:65" s="2" customFormat="1" ht="21.75" customHeight="1">
      <c r="A227" s="33"/>
      <c r="B227" s="154"/>
      <c r="C227" s="155" t="s">
        <v>341</v>
      </c>
      <c r="D227" s="155" t="s">
        <v>204</v>
      </c>
      <c r="E227" s="156" t="s">
        <v>484</v>
      </c>
      <c r="F227" s="157" t="s">
        <v>485</v>
      </c>
      <c r="G227" s="158" t="s">
        <v>221</v>
      </c>
      <c r="H227" s="159">
        <v>355</v>
      </c>
      <c r="I227" s="160"/>
      <c r="J227" s="161">
        <f>ROUND(I227*H227,2)</f>
        <v>0</v>
      </c>
      <c r="K227" s="162"/>
      <c r="L227" s="34"/>
      <c r="M227" s="163" t="s">
        <v>1</v>
      </c>
      <c r="N227" s="164" t="s">
        <v>41</v>
      </c>
      <c r="O227" s="62"/>
      <c r="P227" s="165">
        <f>O227*H227</f>
        <v>0</v>
      </c>
      <c r="Q227" s="165">
        <v>0</v>
      </c>
      <c r="R227" s="165">
        <f>Q227*H227</f>
        <v>0</v>
      </c>
      <c r="S227" s="165">
        <v>0</v>
      </c>
      <c r="T227" s="166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7" t="s">
        <v>208</v>
      </c>
      <c r="AT227" s="167" t="s">
        <v>204</v>
      </c>
      <c r="AU227" s="167" t="s">
        <v>91</v>
      </c>
      <c r="AY227" s="18" t="s">
        <v>203</v>
      </c>
      <c r="BE227" s="168">
        <f>IF(N227="základná",J227,0)</f>
        <v>0</v>
      </c>
      <c r="BF227" s="168">
        <f>IF(N227="znížená",J227,0)</f>
        <v>0</v>
      </c>
      <c r="BG227" s="168">
        <f>IF(N227="zákl. prenesená",J227,0)</f>
        <v>0</v>
      </c>
      <c r="BH227" s="168">
        <f>IF(N227="zníž. prenesená",J227,0)</f>
        <v>0</v>
      </c>
      <c r="BI227" s="168">
        <f>IF(N227="nulová",J227,0)</f>
        <v>0</v>
      </c>
      <c r="BJ227" s="18" t="s">
        <v>91</v>
      </c>
      <c r="BK227" s="168">
        <f>ROUND(I227*H227,2)</f>
        <v>0</v>
      </c>
      <c r="BL227" s="18" t="s">
        <v>208</v>
      </c>
      <c r="BM227" s="167" t="s">
        <v>486</v>
      </c>
    </row>
    <row r="228" spans="1:65" s="12" customFormat="1" ht="22.9" customHeight="1">
      <c r="B228" s="143"/>
      <c r="D228" s="144" t="s">
        <v>74</v>
      </c>
      <c r="E228" s="169" t="s">
        <v>487</v>
      </c>
      <c r="F228" s="169" t="s">
        <v>488</v>
      </c>
      <c r="I228" s="146"/>
      <c r="J228" s="170">
        <f>BK228</f>
        <v>0</v>
      </c>
      <c r="L228" s="143"/>
      <c r="M228" s="148"/>
      <c r="N228" s="149"/>
      <c r="O228" s="149"/>
      <c r="P228" s="150">
        <f>SUM(P229:P230)</f>
        <v>0</v>
      </c>
      <c r="Q228" s="149"/>
      <c r="R228" s="150">
        <f>SUM(R229:R230)</f>
        <v>0</v>
      </c>
      <c r="S228" s="149"/>
      <c r="T228" s="151">
        <f>SUM(T229:T230)</f>
        <v>0</v>
      </c>
      <c r="AR228" s="144" t="s">
        <v>83</v>
      </c>
      <c r="AT228" s="152" t="s">
        <v>74</v>
      </c>
      <c r="AU228" s="152" t="s">
        <v>83</v>
      </c>
      <c r="AY228" s="144" t="s">
        <v>203</v>
      </c>
      <c r="BK228" s="153">
        <f>SUM(BK229:BK230)</f>
        <v>0</v>
      </c>
    </row>
    <row r="229" spans="1:65" s="2" customFormat="1" ht="24.2" customHeight="1">
      <c r="A229" s="33"/>
      <c r="B229" s="154"/>
      <c r="C229" s="155" t="s">
        <v>489</v>
      </c>
      <c r="D229" s="155" t="s">
        <v>204</v>
      </c>
      <c r="E229" s="156" t="s">
        <v>490</v>
      </c>
      <c r="F229" s="157" t="s">
        <v>491</v>
      </c>
      <c r="G229" s="158" t="s">
        <v>221</v>
      </c>
      <c r="H229" s="159">
        <v>9.27</v>
      </c>
      <c r="I229" s="160"/>
      <c r="J229" s="161">
        <f>ROUND(I229*H229,2)</f>
        <v>0</v>
      </c>
      <c r="K229" s="162"/>
      <c r="L229" s="34"/>
      <c r="M229" s="163" t="s">
        <v>1</v>
      </c>
      <c r="N229" s="164" t="s">
        <v>41</v>
      </c>
      <c r="O229" s="62"/>
      <c r="P229" s="165">
        <f>O229*H229</f>
        <v>0</v>
      </c>
      <c r="Q229" s="165">
        <v>0</v>
      </c>
      <c r="R229" s="165">
        <f>Q229*H229</f>
        <v>0</v>
      </c>
      <c r="S229" s="165">
        <v>0</v>
      </c>
      <c r="T229" s="166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7" t="s">
        <v>208</v>
      </c>
      <c r="AT229" s="167" t="s">
        <v>204</v>
      </c>
      <c r="AU229" s="167" t="s">
        <v>91</v>
      </c>
      <c r="AY229" s="18" t="s">
        <v>203</v>
      </c>
      <c r="BE229" s="168">
        <f>IF(N229="základná",J229,0)</f>
        <v>0</v>
      </c>
      <c r="BF229" s="168">
        <f>IF(N229="znížená",J229,0)</f>
        <v>0</v>
      </c>
      <c r="BG229" s="168">
        <f>IF(N229="zákl. prenesená",J229,0)</f>
        <v>0</v>
      </c>
      <c r="BH229" s="168">
        <f>IF(N229="zníž. prenesená",J229,0)</f>
        <v>0</v>
      </c>
      <c r="BI229" s="168">
        <f>IF(N229="nulová",J229,0)</f>
        <v>0</v>
      </c>
      <c r="BJ229" s="18" t="s">
        <v>91</v>
      </c>
      <c r="BK229" s="168">
        <f>ROUND(I229*H229,2)</f>
        <v>0</v>
      </c>
      <c r="BL229" s="18" t="s">
        <v>208</v>
      </c>
      <c r="BM229" s="167" t="s">
        <v>492</v>
      </c>
    </row>
    <row r="230" spans="1:65" s="2" customFormat="1" ht="16.5" customHeight="1">
      <c r="A230" s="33"/>
      <c r="B230" s="154"/>
      <c r="C230" s="155" t="s">
        <v>344</v>
      </c>
      <c r="D230" s="155" t="s">
        <v>204</v>
      </c>
      <c r="E230" s="156" t="s">
        <v>493</v>
      </c>
      <c r="F230" s="157" t="s">
        <v>494</v>
      </c>
      <c r="G230" s="158" t="s">
        <v>249</v>
      </c>
      <c r="H230" s="159">
        <v>1</v>
      </c>
      <c r="I230" s="160"/>
      <c r="J230" s="161">
        <f>ROUND(I230*H230,2)</f>
        <v>0</v>
      </c>
      <c r="K230" s="162"/>
      <c r="L230" s="34"/>
      <c r="M230" s="171" t="s">
        <v>1</v>
      </c>
      <c r="N230" s="172" t="s">
        <v>41</v>
      </c>
      <c r="O230" s="173"/>
      <c r="P230" s="174">
        <f>O230*H230</f>
        <v>0</v>
      </c>
      <c r="Q230" s="174">
        <v>0</v>
      </c>
      <c r="R230" s="174">
        <f>Q230*H230</f>
        <v>0</v>
      </c>
      <c r="S230" s="174">
        <v>0</v>
      </c>
      <c r="T230" s="175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7" t="s">
        <v>208</v>
      </c>
      <c r="AT230" s="167" t="s">
        <v>204</v>
      </c>
      <c r="AU230" s="167" t="s">
        <v>91</v>
      </c>
      <c r="AY230" s="18" t="s">
        <v>203</v>
      </c>
      <c r="BE230" s="168">
        <f>IF(N230="základná",J230,0)</f>
        <v>0</v>
      </c>
      <c r="BF230" s="168">
        <f>IF(N230="znížená",J230,0)</f>
        <v>0</v>
      </c>
      <c r="BG230" s="168">
        <f>IF(N230="zákl. prenesená",J230,0)</f>
        <v>0</v>
      </c>
      <c r="BH230" s="168">
        <f>IF(N230="zníž. prenesená",J230,0)</f>
        <v>0</v>
      </c>
      <c r="BI230" s="168">
        <f>IF(N230="nulová",J230,0)</f>
        <v>0</v>
      </c>
      <c r="BJ230" s="18" t="s">
        <v>91</v>
      </c>
      <c r="BK230" s="168">
        <f>ROUND(I230*H230,2)</f>
        <v>0</v>
      </c>
      <c r="BL230" s="18" t="s">
        <v>208</v>
      </c>
      <c r="BM230" s="167" t="s">
        <v>495</v>
      </c>
    </row>
    <row r="231" spans="1:65" s="2" customFormat="1" ht="6.95" customHeight="1">
      <c r="A231" s="33"/>
      <c r="B231" s="51"/>
      <c r="C231" s="52"/>
      <c r="D231" s="52"/>
      <c r="E231" s="52"/>
      <c r="F231" s="52"/>
      <c r="G231" s="52"/>
      <c r="H231" s="52"/>
      <c r="I231" s="52"/>
      <c r="J231" s="52"/>
      <c r="K231" s="52"/>
      <c r="L231" s="34"/>
      <c r="M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</row>
  </sheetData>
  <autoFilter ref="C135:K230" xr:uid="{00000000-0009-0000-0000-000001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87"/>
  <sheetViews>
    <sheetView showGridLines="0" topLeftCell="A172" workbookViewId="0">
      <selection activeCell="F135" sqref="F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158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3815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3816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ROUND(J122,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ROUND((SUM(BE122:BE186)),  2)</f>
        <v>0</v>
      </c>
      <c r="G35" s="109"/>
      <c r="H35" s="109"/>
      <c r="I35" s="110">
        <v>0.2</v>
      </c>
      <c r="J35" s="108">
        <f>ROUND(((SUM(BE122:BE186))*I35),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ROUND((SUM(BF122:BF186)),  2)</f>
        <v>0</v>
      </c>
      <c r="G36" s="109"/>
      <c r="H36" s="109"/>
      <c r="I36" s="110">
        <v>0.2</v>
      </c>
      <c r="J36" s="108">
        <f>ROUND(((SUM(BF122:BF186))*I36),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ROUND((SUM(BG122:BG186)),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ROUND((SUM(BH122:BH186)),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ROUND((SUM(BI122:BI186)),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3815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>SO14.1 - SO14.1 Slaboprúdové rozvody - materiál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J122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3817</v>
      </c>
      <c r="E99" s="126"/>
      <c r="F99" s="126"/>
      <c r="G99" s="126"/>
      <c r="H99" s="126"/>
      <c r="I99" s="126"/>
      <c r="J99" s="127">
        <f>J123</f>
        <v>0</v>
      </c>
      <c r="L99" s="124"/>
    </row>
    <row r="100" spans="1:47" s="10" customFormat="1" ht="19.899999999999999" customHeight="1">
      <c r="B100" s="128"/>
      <c r="D100" s="129" t="s">
        <v>3818</v>
      </c>
      <c r="E100" s="130"/>
      <c r="F100" s="130"/>
      <c r="G100" s="130"/>
      <c r="H100" s="130"/>
      <c r="I100" s="130"/>
      <c r="J100" s="131">
        <f>J124</f>
        <v>0</v>
      </c>
      <c r="L100" s="128"/>
    </row>
    <row r="101" spans="1:47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47" s="2" customFormat="1" ht="6.95" customHeight="1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47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24.95" customHeight="1">
      <c r="A107" s="33"/>
      <c r="B107" s="34"/>
      <c r="C107" s="22" t="s">
        <v>189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6.5" customHeight="1">
      <c r="A110" s="33"/>
      <c r="B110" s="34"/>
      <c r="C110" s="33"/>
      <c r="D110" s="33"/>
      <c r="E110" s="278" t="str">
        <f>E7</f>
        <v>OBNOVA NÁMESTIA SNP 31.3.2022</v>
      </c>
      <c r="F110" s="279"/>
      <c r="G110" s="279"/>
      <c r="H110" s="279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1" customFormat="1" ht="12" customHeight="1">
      <c r="B111" s="21"/>
      <c r="C111" s="28" t="s">
        <v>166</v>
      </c>
      <c r="L111" s="21"/>
    </row>
    <row r="112" spans="1:47" s="2" customFormat="1" ht="16.5" customHeight="1">
      <c r="A112" s="33"/>
      <c r="B112" s="34"/>
      <c r="C112" s="33"/>
      <c r="D112" s="33"/>
      <c r="E112" s="278" t="s">
        <v>3815</v>
      </c>
      <c r="F112" s="277"/>
      <c r="G112" s="277"/>
      <c r="H112" s="277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521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38" t="str">
        <f>E11</f>
        <v>SO14.1 - SO14.1 Slaboprúdové rozvody - materiál</v>
      </c>
      <c r="F114" s="277"/>
      <c r="G114" s="277"/>
      <c r="H114" s="277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18</v>
      </c>
      <c r="D116" s="33"/>
      <c r="E116" s="33"/>
      <c r="F116" s="26" t="str">
        <f>F14</f>
        <v>Námestie SNP, Trnava</v>
      </c>
      <c r="G116" s="33"/>
      <c r="H116" s="33"/>
      <c r="I116" s="28" t="s">
        <v>20</v>
      </c>
      <c r="J116" s="59" t="str">
        <f>IF(J14="","",J14)</f>
        <v>31. 3. 2022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40.15" customHeight="1">
      <c r="A118" s="33"/>
      <c r="B118" s="34"/>
      <c r="C118" s="28" t="s">
        <v>22</v>
      </c>
      <c r="D118" s="33"/>
      <c r="E118" s="33"/>
      <c r="F118" s="26" t="str">
        <f>E17</f>
        <v>MESTO TRNAVA, Hlavná č.1,91771 TRNAVA</v>
      </c>
      <c r="G118" s="33"/>
      <c r="H118" s="33"/>
      <c r="I118" s="28" t="s">
        <v>28</v>
      </c>
      <c r="J118" s="31" t="str">
        <f>E23</f>
        <v>ATELIER DV, s.r.o.Ing.Arch.P.ĎURKO a kol.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26</v>
      </c>
      <c r="D119" s="33"/>
      <c r="E119" s="33"/>
      <c r="F119" s="26" t="str">
        <f>IF(E20="","",E20)</f>
        <v>Vyplň údaj</v>
      </c>
      <c r="G119" s="33"/>
      <c r="H119" s="33"/>
      <c r="I119" s="28" t="s">
        <v>31</v>
      </c>
      <c r="J119" s="31" t="str">
        <f>E26</f>
        <v xml:space="preserve"> 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32"/>
      <c r="B121" s="133"/>
      <c r="C121" s="134" t="s">
        <v>190</v>
      </c>
      <c r="D121" s="135" t="s">
        <v>60</v>
      </c>
      <c r="E121" s="135" t="s">
        <v>56</v>
      </c>
      <c r="F121" s="135" t="s">
        <v>57</v>
      </c>
      <c r="G121" s="135" t="s">
        <v>191</v>
      </c>
      <c r="H121" s="135" t="s">
        <v>192</v>
      </c>
      <c r="I121" s="135" t="s">
        <v>193</v>
      </c>
      <c r="J121" s="136" t="s">
        <v>171</v>
      </c>
      <c r="K121" s="137" t="s">
        <v>194</v>
      </c>
      <c r="L121" s="138"/>
      <c r="M121" s="66" t="s">
        <v>1</v>
      </c>
      <c r="N121" s="67" t="s">
        <v>39</v>
      </c>
      <c r="O121" s="67" t="s">
        <v>195</v>
      </c>
      <c r="P121" s="67" t="s">
        <v>196</v>
      </c>
      <c r="Q121" s="67" t="s">
        <v>197</v>
      </c>
      <c r="R121" s="67" t="s">
        <v>198</v>
      </c>
      <c r="S121" s="67" t="s">
        <v>199</v>
      </c>
      <c r="T121" s="68" t="s">
        <v>200</v>
      </c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</row>
    <row r="122" spans="1:65" s="2" customFormat="1" ht="22.9" customHeight="1">
      <c r="A122" s="33"/>
      <c r="B122" s="34"/>
      <c r="C122" s="73" t="s">
        <v>172</v>
      </c>
      <c r="D122" s="33"/>
      <c r="E122" s="33"/>
      <c r="F122" s="33"/>
      <c r="G122" s="33"/>
      <c r="H122" s="33"/>
      <c r="I122" s="33"/>
      <c r="J122" s="139">
        <f>BK122</f>
        <v>0</v>
      </c>
      <c r="K122" s="33"/>
      <c r="L122" s="34"/>
      <c r="M122" s="69"/>
      <c r="N122" s="60"/>
      <c r="O122" s="70"/>
      <c r="P122" s="140">
        <f>P123</f>
        <v>0</v>
      </c>
      <c r="Q122" s="70"/>
      <c r="R122" s="140">
        <f>R123</f>
        <v>1.9599999999999999E-3</v>
      </c>
      <c r="S122" s="70"/>
      <c r="T122" s="141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173</v>
      </c>
      <c r="BK122" s="142">
        <f>BK123</f>
        <v>0</v>
      </c>
    </row>
    <row r="123" spans="1:65" s="12" customFormat="1" ht="25.9" customHeight="1">
      <c r="B123" s="143"/>
      <c r="D123" s="144" t="s">
        <v>74</v>
      </c>
      <c r="E123" s="145" t="s">
        <v>201</v>
      </c>
      <c r="F123" s="145" t="s">
        <v>3819</v>
      </c>
      <c r="I123" s="146"/>
      <c r="J123" s="147">
        <f>BK123</f>
        <v>0</v>
      </c>
      <c r="L123" s="143"/>
      <c r="M123" s="148"/>
      <c r="N123" s="149"/>
      <c r="O123" s="149"/>
      <c r="P123" s="150">
        <f>P124</f>
        <v>0</v>
      </c>
      <c r="Q123" s="149"/>
      <c r="R123" s="150">
        <f>R124</f>
        <v>1.9599999999999999E-3</v>
      </c>
      <c r="S123" s="149"/>
      <c r="T123" s="151">
        <f>T124</f>
        <v>0</v>
      </c>
      <c r="AR123" s="144" t="s">
        <v>83</v>
      </c>
      <c r="AT123" s="152" t="s">
        <v>74</v>
      </c>
      <c r="AU123" s="152" t="s">
        <v>75</v>
      </c>
      <c r="AY123" s="144" t="s">
        <v>203</v>
      </c>
      <c r="BK123" s="153">
        <f>BK124</f>
        <v>0</v>
      </c>
    </row>
    <row r="124" spans="1:65" s="12" customFormat="1" ht="22.9" customHeight="1">
      <c r="B124" s="143"/>
      <c r="D124" s="144" t="s">
        <v>74</v>
      </c>
      <c r="E124" s="169" t="s">
        <v>209</v>
      </c>
      <c r="F124" s="169" t="s">
        <v>3820</v>
      </c>
      <c r="I124" s="146"/>
      <c r="J124" s="170">
        <f>BK124</f>
        <v>0</v>
      </c>
      <c r="L124" s="143"/>
      <c r="M124" s="148"/>
      <c r="N124" s="149"/>
      <c r="O124" s="149"/>
      <c r="P124" s="150">
        <f>SUM(P125:P186)</f>
        <v>0</v>
      </c>
      <c r="Q124" s="149"/>
      <c r="R124" s="150">
        <f>SUM(R125:R186)</f>
        <v>1.9599999999999999E-3</v>
      </c>
      <c r="S124" s="149"/>
      <c r="T124" s="151">
        <f>SUM(T125:T186)</f>
        <v>0</v>
      </c>
      <c r="AR124" s="144" t="s">
        <v>83</v>
      </c>
      <c r="AT124" s="152" t="s">
        <v>74</v>
      </c>
      <c r="AU124" s="152" t="s">
        <v>83</v>
      </c>
      <c r="AY124" s="144" t="s">
        <v>203</v>
      </c>
      <c r="BK124" s="153">
        <f>SUM(BK125:BK186)</f>
        <v>0</v>
      </c>
    </row>
    <row r="125" spans="1:65" s="2" customFormat="1" ht="24.2" customHeight="1">
      <c r="A125" s="33"/>
      <c r="B125" s="154"/>
      <c r="C125" s="212" t="s">
        <v>83</v>
      </c>
      <c r="D125" s="212" t="s">
        <v>836</v>
      </c>
      <c r="E125" s="213" t="s">
        <v>3821</v>
      </c>
      <c r="F125" s="214" t="s">
        <v>3822</v>
      </c>
      <c r="G125" s="215" t="s">
        <v>244</v>
      </c>
      <c r="H125" s="216">
        <v>674</v>
      </c>
      <c r="I125" s="217"/>
      <c r="J125" s="218">
        <f t="shared" ref="J125:J156" si="0">ROUND(I125*H125,2)</f>
        <v>0</v>
      </c>
      <c r="K125" s="219"/>
      <c r="L125" s="220"/>
      <c r="M125" s="221" t="s">
        <v>1</v>
      </c>
      <c r="N125" s="222" t="s">
        <v>41</v>
      </c>
      <c r="O125" s="62"/>
      <c r="P125" s="165">
        <f t="shared" ref="P125:P156" si="1">O125*H125</f>
        <v>0</v>
      </c>
      <c r="Q125" s="165">
        <v>0</v>
      </c>
      <c r="R125" s="165">
        <f t="shared" ref="R125:R156" si="2">Q125*H125</f>
        <v>0</v>
      </c>
      <c r="S125" s="165">
        <v>0</v>
      </c>
      <c r="T125" s="166">
        <f t="shared" ref="T125:T156" si="3"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453</v>
      </c>
      <c r="AT125" s="167" t="s">
        <v>836</v>
      </c>
      <c r="AU125" s="167" t="s">
        <v>91</v>
      </c>
      <c r="AY125" s="18" t="s">
        <v>203</v>
      </c>
      <c r="BE125" s="168">
        <f t="shared" ref="BE125:BE156" si="4">IF(N125="základná",J125,0)</f>
        <v>0</v>
      </c>
      <c r="BF125" s="168">
        <f t="shared" ref="BF125:BF156" si="5">IF(N125="znížená",J125,0)</f>
        <v>0</v>
      </c>
      <c r="BG125" s="168">
        <f t="shared" ref="BG125:BG156" si="6">IF(N125="zákl. prenesená",J125,0)</f>
        <v>0</v>
      </c>
      <c r="BH125" s="168">
        <f t="shared" ref="BH125:BH156" si="7">IF(N125="zníž. prenesená",J125,0)</f>
        <v>0</v>
      </c>
      <c r="BI125" s="168">
        <f t="shared" ref="BI125:BI156" si="8">IF(N125="nulová",J125,0)</f>
        <v>0</v>
      </c>
      <c r="BJ125" s="18" t="s">
        <v>91</v>
      </c>
      <c r="BK125" s="168">
        <f t="shared" ref="BK125:BK156" si="9">ROUND(I125*H125,2)</f>
        <v>0</v>
      </c>
      <c r="BL125" s="18" t="s">
        <v>453</v>
      </c>
      <c r="BM125" s="167" t="s">
        <v>91</v>
      </c>
    </row>
    <row r="126" spans="1:65" s="2" customFormat="1" ht="24.2" customHeight="1">
      <c r="A126" s="33"/>
      <c r="B126" s="154"/>
      <c r="C126" s="212" t="s">
        <v>91</v>
      </c>
      <c r="D126" s="212" t="s">
        <v>836</v>
      </c>
      <c r="E126" s="213" t="s">
        <v>3823</v>
      </c>
      <c r="F126" s="214" t="s">
        <v>3824</v>
      </c>
      <c r="G126" s="215" t="s">
        <v>244</v>
      </c>
      <c r="H126" s="216">
        <v>140</v>
      </c>
      <c r="I126" s="217"/>
      <c r="J126" s="218">
        <f t="shared" si="0"/>
        <v>0</v>
      </c>
      <c r="K126" s="219"/>
      <c r="L126" s="220"/>
      <c r="M126" s="221" t="s">
        <v>1</v>
      </c>
      <c r="N126" s="222" t="s">
        <v>41</v>
      </c>
      <c r="O126" s="62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453</v>
      </c>
      <c r="AT126" s="167" t="s">
        <v>836</v>
      </c>
      <c r="AU126" s="167" t="s">
        <v>91</v>
      </c>
      <c r="AY126" s="18" t="s">
        <v>203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91</v>
      </c>
      <c r="BK126" s="168">
        <f t="shared" si="9"/>
        <v>0</v>
      </c>
      <c r="BL126" s="18" t="s">
        <v>453</v>
      </c>
      <c r="BM126" s="167" t="s">
        <v>208</v>
      </c>
    </row>
    <row r="127" spans="1:65" s="2" customFormat="1" ht="16.5" customHeight="1">
      <c r="A127" s="33"/>
      <c r="B127" s="154"/>
      <c r="C127" s="212" t="s">
        <v>215</v>
      </c>
      <c r="D127" s="212" t="s">
        <v>836</v>
      </c>
      <c r="E127" s="213" t="s">
        <v>3825</v>
      </c>
      <c r="F127" s="214" t="s">
        <v>3826</v>
      </c>
      <c r="G127" s="215" t="s">
        <v>244</v>
      </c>
      <c r="H127" s="216">
        <v>40</v>
      </c>
      <c r="I127" s="217"/>
      <c r="J127" s="218">
        <f t="shared" si="0"/>
        <v>0</v>
      </c>
      <c r="K127" s="219"/>
      <c r="L127" s="220"/>
      <c r="M127" s="221" t="s">
        <v>1</v>
      </c>
      <c r="N127" s="222" t="s">
        <v>41</v>
      </c>
      <c r="O127" s="62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453</v>
      </c>
      <c r="AT127" s="167" t="s">
        <v>836</v>
      </c>
      <c r="AU127" s="167" t="s">
        <v>91</v>
      </c>
      <c r="AY127" s="18" t="s">
        <v>203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91</v>
      </c>
      <c r="BK127" s="168">
        <f t="shared" si="9"/>
        <v>0</v>
      </c>
      <c r="BL127" s="18" t="s">
        <v>453</v>
      </c>
      <c r="BM127" s="167" t="s">
        <v>227</v>
      </c>
    </row>
    <row r="128" spans="1:65" s="2" customFormat="1" ht="16.5" customHeight="1">
      <c r="A128" s="33"/>
      <c r="B128" s="154"/>
      <c r="C128" s="212" t="s">
        <v>208</v>
      </c>
      <c r="D128" s="212" t="s">
        <v>836</v>
      </c>
      <c r="E128" s="213" t="s">
        <v>3827</v>
      </c>
      <c r="F128" s="214" t="s">
        <v>3828</v>
      </c>
      <c r="G128" s="215" t="s">
        <v>244</v>
      </c>
      <c r="H128" s="216">
        <v>939.4</v>
      </c>
      <c r="I128" s="217"/>
      <c r="J128" s="218">
        <f t="shared" si="0"/>
        <v>0</v>
      </c>
      <c r="K128" s="219"/>
      <c r="L128" s="220"/>
      <c r="M128" s="221" t="s">
        <v>1</v>
      </c>
      <c r="N128" s="222" t="s">
        <v>41</v>
      </c>
      <c r="O128" s="62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453</v>
      </c>
      <c r="AT128" s="167" t="s">
        <v>836</v>
      </c>
      <c r="AU128" s="167" t="s">
        <v>91</v>
      </c>
      <c r="AY128" s="18" t="s">
        <v>203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91</v>
      </c>
      <c r="BK128" s="168">
        <f t="shared" si="9"/>
        <v>0</v>
      </c>
      <c r="BL128" s="18" t="s">
        <v>453</v>
      </c>
      <c r="BM128" s="167" t="s">
        <v>234</v>
      </c>
    </row>
    <row r="129" spans="1:65" s="2" customFormat="1" ht="33" customHeight="1">
      <c r="A129" s="33"/>
      <c r="B129" s="154"/>
      <c r="C129" s="212" t="s">
        <v>223</v>
      </c>
      <c r="D129" s="212" t="s">
        <v>836</v>
      </c>
      <c r="E129" s="213" t="s">
        <v>3829</v>
      </c>
      <c r="F129" s="214" t="s">
        <v>3830</v>
      </c>
      <c r="G129" s="215" t="s">
        <v>244</v>
      </c>
      <c r="H129" s="216">
        <v>674</v>
      </c>
      <c r="I129" s="217"/>
      <c r="J129" s="218">
        <f t="shared" si="0"/>
        <v>0</v>
      </c>
      <c r="K129" s="219"/>
      <c r="L129" s="220"/>
      <c r="M129" s="221" t="s">
        <v>1</v>
      </c>
      <c r="N129" s="222" t="s">
        <v>41</v>
      </c>
      <c r="O129" s="62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453</v>
      </c>
      <c r="AT129" s="167" t="s">
        <v>836</v>
      </c>
      <c r="AU129" s="167" t="s">
        <v>91</v>
      </c>
      <c r="AY129" s="18" t="s">
        <v>203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91</v>
      </c>
      <c r="BK129" s="168">
        <f t="shared" si="9"/>
        <v>0</v>
      </c>
      <c r="BL129" s="18" t="s">
        <v>453</v>
      </c>
      <c r="BM129" s="167" t="s">
        <v>214</v>
      </c>
    </row>
    <row r="130" spans="1:65" s="2" customFormat="1" ht="37.9" customHeight="1">
      <c r="A130" s="33"/>
      <c r="B130" s="154"/>
      <c r="C130" s="212" t="s">
        <v>227</v>
      </c>
      <c r="D130" s="212" t="s">
        <v>836</v>
      </c>
      <c r="E130" s="213" t="s">
        <v>3831</v>
      </c>
      <c r="F130" s="214" t="s">
        <v>3832</v>
      </c>
      <c r="G130" s="215" t="s">
        <v>340</v>
      </c>
      <c r="H130" s="216">
        <v>12</v>
      </c>
      <c r="I130" s="217"/>
      <c r="J130" s="218">
        <f t="shared" si="0"/>
        <v>0</v>
      </c>
      <c r="K130" s="219"/>
      <c r="L130" s="220"/>
      <c r="M130" s="221" t="s">
        <v>1</v>
      </c>
      <c r="N130" s="222" t="s">
        <v>41</v>
      </c>
      <c r="O130" s="62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453</v>
      </c>
      <c r="AT130" s="167" t="s">
        <v>836</v>
      </c>
      <c r="AU130" s="167" t="s">
        <v>91</v>
      </c>
      <c r="AY130" s="18" t="s">
        <v>203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91</v>
      </c>
      <c r="BK130" s="168">
        <f t="shared" si="9"/>
        <v>0</v>
      </c>
      <c r="BL130" s="18" t="s">
        <v>453</v>
      </c>
      <c r="BM130" s="167" t="s">
        <v>218</v>
      </c>
    </row>
    <row r="131" spans="1:65" s="2" customFormat="1" ht="21.75" customHeight="1">
      <c r="A131" s="33"/>
      <c r="B131" s="154"/>
      <c r="C131" s="212" t="s">
        <v>231</v>
      </c>
      <c r="D131" s="212" t="s">
        <v>836</v>
      </c>
      <c r="E131" s="213" t="s">
        <v>3833</v>
      </c>
      <c r="F131" s="214" t="s">
        <v>3834</v>
      </c>
      <c r="G131" s="215" t="s">
        <v>340</v>
      </c>
      <c r="H131" s="216">
        <v>36</v>
      </c>
      <c r="I131" s="217"/>
      <c r="J131" s="218">
        <f t="shared" si="0"/>
        <v>0</v>
      </c>
      <c r="K131" s="219"/>
      <c r="L131" s="220"/>
      <c r="M131" s="221" t="s">
        <v>1</v>
      </c>
      <c r="N131" s="222" t="s">
        <v>41</v>
      </c>
      <c r="O131" s="62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453</v>
      </c>
      <c r="AT131" s="167" t="s">
        <v>836</v>
      </c>
      <c r="AU131" s="167" t="s">
        <v>91</v>
      </c>
      <c r="AY131" s="18" t="s">
        <v>203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91</v>
      </c>
      <c r="BK131" s="168">
        <f t="shared" si="9"/>
        <v>0</v>
      </c>
      <c r="BL131" s="18" t="s">
        <v>453</v>
      </c>
      <c r="BM131" s="167" t="s">
        <v>222</v>
      </c>
    </row>
    <row r="132" spans="1:65" s="2" customFormat="1" ht="24.2" customHeight="1">
      <c r="A132" s="33"/>
      <c r="B132" s="154"/>
      <c r="C132" s="212" t="s">
        <v>234</v>
      </c>
      <c r="D132" s="212" t="s">
        <v>836</v>
      </c>
      <c r="E132" s="213" t="s">
        <v>3835</v>
      </c>
      <c r="F132" s="214" t="s">
        <v>3836</v>
      </c>
      <c r="G132" s="215" t="s">
        <v>340</v>
      </c>
      <c r="H132" s="216">
        <v>4</v>
      </c>
      <c r="I132" s="217"/>
      <c r="J132" s="218">
        <f t="shared" si="0"/>
        <v>0</v>
      </c>
      <c r="K132" s="219"/>
      <c r="L132" s="220"/>
      <c r="M132" s="221" t="s">
        <v>1</v>
      </c>
      <c r="N132" s="222" t="s">
        <v>41</v>
      </c>
      <c r="O132" s="62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453</v>
      </c>
      <c r="AT132" s="167" t="s">
        <v>836</v>
      </c>
      <c r="AU132" s="167" t="s">
        <v>91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453</v>
      </c>
      <c r="BM132" s="167" t="s">
        <v>226</v>
      </c>
    </row>
    <row r="133" spans="1:65" s="2" customFormat="1" ht="24.2" customHeight="1">
      <c r="A133" s="33"/>
      <c r="B133" s="154"/>
      <c r="C133" s="212" t="s">
        <v>238</v>
      </c>
      <c r="D133" s="212" t="s">
        <v>836</v>
      </c>
      <c r="E133" s="213" t="s">
        <v>3837</v>
      </c>
      <c r="F133" s="214" t="s">
        <v>3838</v>
      </c>
      <c r="G133" s="215" t="s">
        <v>340</v>
      </c>
      <c r="H133" s="216">
        <v>9</v>
      </c>
      <c r="I133" s="217"/>
      <c r="J133" s="218">
        <f t="shared" si="0"/>
        <v>0</v>
      </c>
      <c r="K133" s="219"/>
      <c r="L133" s="220"/>
      <c r="M133" s="221" t="s">
        <v>1</v>
      </c>
      <c r="N133" s="222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453</v>
      </c>
      <c r="AT133" s="167" t="s">
        <v>836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453</v>
      </c>
      <c r="BM133" s="167" t="s">
        <v>230</v>
      </c>
    </row>
    <row r="134" spans="1:65" s="2" customFormat="1" ht="76.349999999999994" customHeight="1">
      <c r="A134" s="33"/>
      <c r="B134" s="154"/>
      <c r="C134" s="212" t="s">
        <v>214</v>
      </c>
      <c r="D134" s="212" t="s">
        <v>836</v>
      </c>
      <c r="E134" s="213" t="s">
        <v>3839</v>
      </c>
      <c r="F134" s="214" t="s">
        <v>4289</v>
      </c>
      <c r="G134" s="215" t="s">
        <v>340</v>
      </c>
      <c r="H134" s="216">
        <v>2</v>
      </c>
      <c r="I134" s="217"/>
      <c r="J134" s="218">
        <f t="shared" si="0"/>
        <v>0</v>
      </c>
      <c r="K134" s="219"/>
      <c r="L134" s="220"/>
      <c r="M134" s="221" t="s">
        <v>1</v>
      </c>
      <c r="N134" s="222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453</v>
      </c>
      <c r="AT134" s="167" t="s">
        <v>836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453</v>
      </c>
      <c r="BM134" s="167" t="s">
        <v>7</v>
      </c>
    </row>
    <row r="135" spans="1:65" s="2" customFormat="1" ht="33" customHeight="1">
      <c r="A135" s="33"/>
      <c r="B135" s="154"/>
      <c r="C135" s="212" t="s">
        <v>246</v>
      </c>
      <c r="D135" s="212" t="s">
        <v>836</v>
      </c>
      <c r="E135" s="213" t="s">
        <v>3840</v>
      </c>
      <c r="F135" s="214" t="s">
        <v>3841</v>
      </c>
      <c r="G135" s="215" t="s">
        <v>340</v>
      </c>
      <c r="H135" s="216">
        <v>2</v>
      </c>
      <c r="I135" s="217"/>
      <c r="J135" s="218">
        <f t="shared" si="0"/>
        <v>0</v>
      </c>
      <c r="K135" s="219"/>
      <c r="L135" s="220"/>
      <c r="M135" s="221" t="s">
        <v>1</v>
      </c>
      <c r="N135" s="222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453</v>
      </c>
      <c r="AT135" s="167" t="s">
        <v>836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453</v>
      </c>
      <c r="BM135" s="167" t="s">
        <v>237</v>
      </c>
    </row>
    <row r="136" spans="1:65" s="2" customFormat="1" ht="21.75" customHeight="1">
      <c r="A136" s="33"/>
      <c r="B136" s="154"/>
      <c r="C136" s="212" t="s">
        <v>218</v>
      </c>
      <c r="D136" s="212" t="s">
        <v>836</v>
      </c>
      <c r="E136" s="213" t="s">
        <v>3842</v>
      </c>
      <c r="F136" s="214" t="s">
        <v>3843</v>
      </c>
      <c r="G136" s="215" t="s">
        <v>340</v>
      </c>
      <c r="H136" s="216">
        <v>2</v>
      </c>
      <c r="I136" s="217"/>
      <c r="J136" s="218">
        <f t="shared" si="0"/>
        <v>0</v>
      </c>
      <c r="K136" s="219"/>
      <c r="L136" s="220"/>
      <c r="M136" s="221" t="s">
        <v>1</v>
      </c>
      <c r="N136" s="222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453</v>
      </c>
      <c r="AT136" s="167" t="s">
        <v>836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453</v>
      </c>
      <c r="BM136" s="167" t="s">
        <v>241</v>
      </c>
    </row>
    <row r="137" spans="1:65" s="2" customFormat="1" ht="24.2" customHeight="1">
      <c r="A137" s="33"/>
      <c r="B137" s="154"/>
      <c r="C137" s="212" t="s">
        <v>253</v>
      </c>
      <c r="D137" s="212" t="s">
        <v>836</v>
      </c>
      <c r="E137" s="213" t="s">
        <v>3844</v>
      </c>
      <c r="F137" s="214" t="s">
        <v>3845</v>
      </c>
      <c r="G137" s="215" t="s">
        <v>340</v>
      </c>
      <c r="H137" s="216">
        <v>2</v>
      </c>
      <c r="I137" s="217"/>
      <c r="J137" s="218">
        <f t="shared" si="0"/>
        <v>0</v>
      </c>
      <c r="K137" s="219"/>
      <c r="L137" s="220"/>
      <c r="M137" s="221" t="s">
        <v>1</v>
      </c>
      <c r="N137" s="222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453</v>
      </c>
      <c r="AT137" s="167" t="s">
        <v>836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453</v>
      </c>
      <c r="BM137" s="167" t="s">
        <v>245</v>
      </c>
    </row>
    <row r="138" spans="1:65" s="2" customFormat="1" ht="24.2" customHeight="1">
      <c r="A138" s="33"/>
      <c r="B138" s="154"/>
      <c r="C138" s="212" t="s">
        <v>222</v>
      </c>
      <c r="D138" s="212" t="s">
        <v>836</v>
      </c>
      <c r="E138" s="213" t="s">
        <v>3846</v>
      </c>
      <c r="F138" s="214" t="s">
        <v>3847</v>
      </c>
      <c r="G138" s="215" t="s">
        <v>340</v>
      </c>
      <c r="H138" s="216">
        <v>2</v>
      </c>
      <c r="I138" s="217"/>
      <c r="J138" s="218">
        <f t="shared" si="0"/>
        <v>0</v>
      </c>
      <c r="K138" s="219"/>
      <c r="L138" s="220"/>
      <c r="M138" s="221" t="s">
        <v>1</v>
      </c>
      <c r="N138" s="222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453</v>
      </c>
      <c r="AT138" s="167" t="s">
        <v>836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453</v>
      </c>
      <c r="BM138" s="167" t="s">
        <v>250</v>
      </c>
    </row>
    <row r="139" spans="1:65" s="2" customFormat="1" ht="24.2" customHeight="1">
      <c r="A139" s="33"/>
      <c r="B139" s="154"/>
      <c r="C139" s="212" t="s">
        <v>259</v>
      </c>
      <c r="D139" s="212" t="s">
        <v>836</v>
      </c>
      <c r="E139" s="213" t="s">
        <v>3848</v>
      </c>
      <c r="F139" s="214" t="s">
        <v>3849</v>
      </c>
      <c r="G139" s="215" t="s">
        <v>340</v>
      </c>
      <c r="H139" s="216">
        <v>2</v>
      </c>
      <c r="I139" s="217"/>
      <c r="J139" s="218">
        <f t="shared" si="0"/>
        <v>0</v>
      </c>
      <c r="K139" s="219"/>
      <c r="L139" s="220"/>
      <c r="M139" s="221" t="s">
        <v>1</v>
      </c>
      <c r="N139" s="222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453</v>
      </c>
      <c r="AT139" s="167" t="s">
        <v>836</v>
      </c>
      <c r="AU139" s="167" t="s">
        <v>91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453</v>
      </c>
      <c r="BM139" s="167" t="s">
        <v>258</v>
      </c>
    </row>
    <row r="140" spans="1:65" s="2" customFormat="1" ht="16.5" customHeight="1">
      <c r="A140" s="33"/>
      <c r="B140" s="154"/>
      <c r="C140" s="212" t="s">
        <v>226</v>
      </c>
      <c r="D140" s="212" t="s">
        <v>836</v>
      </c>
      <c r="E140" s="213" t="s">
        <v>3850</v>
      </c>
      <c r="F140" s="214" t="s">
        <v>3851</v>
      </c>
      <c r="G140" s="215" t="s">
        <v>340</v>
      </c>
      <c r="H140" s="216">
        <v>2</v>
      </c>
      <c r="I140" s="217"/>
      <c r="J140" s="218">
        <f t="shared" si="0"/>
        <v>0</v>
      </c>
      <c r="K140" s="219"/>
      <c r="L140" s="220"/>
      <c r="M140" s="221" t="s">
        <v>1</v>
      </c>
      <c r="N140" s="222" t="s">
        <v>41</v>
      </c>
      <c r="O140" s="62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453</v>
      </c>
      <c r="AT140" s="167" t="s">
        <v>836</v>
      </c>
      <c r="AU140" s="167" t="s">
        <v>91</v>
      </c>
      <c r="AY140" s="18" t="s">
        <v>203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91</v>
      </c>
      <c r="BK140" s="168">
        <f t="shared" si="9"/>
        <v>0</v>
      </c>
      <c r="BL140" s="18" t="s">
        <v>453</v>
      </c>
      <c r="BM140" s="167" t="s">
        <v>262</v>
      </c>
    </row>
    <row r="141" spans="1:65" s="2" customFormat="1" ht="24.2" customHeight="1">
      <c r="A141" s="33"/>
      <c r="B141" s="154"/>
      <c r="C141" s="212" t="s">
        <v>268</v>
      </c>
      <c r="D141" s="212" t="s">
        <v>836</v>
      </c>
      <c r="E141" s="213" t="s">
        <v>3852</v>
      </c>
      <c r="F141" s="214" t="s">
        <v>3853</v>
      </c>
      <c r="G141" s="215" t="s">
        <v>340</v>
      </c>
      <c r="H141" s="216">
        <v>4</v>
      </c>
      <c r="I141" s="217"/>
      <c r="J141" s="218">
        <f t="shared" si="0"/>
        <v>0</v>
      </c>
      <c r="K141" s="219"/>
      <c r="L141" s="220"/>
      <c r="M141" s="221" t="s">
        <v>1</v>
      </c>
      <c r="N141" s="222" t="s">
        <v>41</v>
      </c>
      <c r="O141" s="62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453</v>
      </c>
      <c r="AT141" s="167" t="s">
        <v>836</v>
      </c>
      <c r="AU141" s="167" t="s">
        <v>91</v>
      </c>
      <c r="AY141" s="18" t="s">
        <v>203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91</v>
      </c>
      <c r="BK141" s="168">
        <f t="shared" si="9"/>
        <v>0</v>
      </c>
      <c r="BL141" s="18" t="s">
        <v>453</v>
      </c>
      <c r="BM141" s="167" t="s">
        <v>265</v>
      </c>
    </row>
    <row r="142" spans="1:65" s="2" customFormat="1" ht="16.5" customHeight="1">
      <c r="A142" s="33"/>
      <c r="B142" s="154"/>
      <c r="C142" s="212" t="s">
        <v>230</v>
      </c>
      <c r="D142" s="212" t="s">
        <v>836</v>
      </c>
      <c r="E142" s="213" t="s">
        <v>3854</v>
      </c>
      <c r="F142" s="214" t="s">
        <v>3855</v>
      </c>
      <c r="G142" s="215" t="s">
        <v>244</v>
      </c>
      <c r="H142" s="216">
        <v>130</v>
      </c>
      <c r="I142" s="217"/>
      <c r="J142" s="218">
        <f t="shared" si="0"/>
        <v>0</v>
      </c>
      <c r="K142" s="219"/>
      <c r="L142" s="220"/>
      <c r="M142" s="221" t="s">
        <v>1</v>
      </c>
      <c r="N142" s="222" t="s">
        <v>41</v>
      </c>
      <c r="O142" s="62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453</v>
      </c>
      <c r="AT142" s="167" t="s">
        <v>836</v>
      </c>
      <c r="AU142" s="167" t="s">
        <v>91</v>
      </c>
      <c r="AY142" s="18" t="s">
        <v>203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91</v>
      </c>
      <c r="BK142" s="168">
        <f t="shared" si="9"/>
        <v>0</v>
      </c>
      <c r="BL142" s="18" t="s">
        <v>453</v>
      </c>
      <c r="BM142" s="167" t="s">
        <v>271</v>
      </c>
    </row>
    <row r="143" spans="1:65" s="2" customFormat="1" ht="16.5" customHeight="1">
      <c r="A143" s="33"/>
      <c r="B143" s="154"/>
      <c r="C143" s="212" t="s">
        <v>277</v>
      </c>
      <c r="D143" s="212" t="s">
        <v>836</v>
      </c>
      <c r="E143" s="213" t="s">
        <v>3856</v>
      </c>
      <c r="F143" s="214" t="s">
        <v>3857</v>
      </c>
      <c r="G143" s="215" t="s">
        <v>244</v>
      </c>
      <c r="H143" s="216">
        <v>1348</v>
      </c>
      <c r="I143" s="217"/>
      <c r="J143" s="218">
        <f t="shared" si="0"/>
        <v>0</v>
      </c>
      <c r="K143" s="219"/>
      <c r="L143" s="220"/>
      <c r="M143" s="221" t="s">
        <v>1</v>
      </c>
      <c r="N143" s="222" t="s">
        <v>41</v>
      </c>
      <c r="O143" s="62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453</v>
      </c>
      <c r="AT143" s="167" t="s">
        <v>836</v>
      </c>
      <c r="AU143" s="167" t="s">
        <v>91</v>
      </c>
      <c r="AY143" s="18" t="s">
        <v>203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91</v>
      </c>
      <c r="BK143" s="168">
        <f t="shared" si="9"/>
        <v>0</v>
      </c>
      <c r="BL143" s="18" t="s">
        <v>453</v>
      </c>
      <c r="BM143" s="167" t="s">
        <v>276</v>
      </c>
    </row>
    <row r="144" spans="1:65" s="2" customFormat="1" ht="16.5" customHeight="1">
      <c r="A144" s="33"/>
      <c r="B144" s="154"/>
      <c r="C144" s="212" t="s">
        <v>7</v>
      </c>
      <c r="D144" s="212" t="s">
        <v>836</v>
      </c>
      <c r="E144" s="213" t="s">
        <v>3858</v>
      </c>
      <c r="F144" s="214" t="s">
        <v>3859</v>
      </c>
      <c r="G144" s="215" t="s">
        <v>340</v>
      </c>
      <c r="H144" s="216">
        <v>40</v>
      </c>
      <c r="I144" s="217"/>
      <c r="J144" s="218">
        <f t="shared" si="0"/>
        <v>0</v>
      </c>
      <c r="K144" s="219"/>
      <c r="L144" s="220"/>
      <c r="M144" s="221" t="s">
        <v>1</v>
      </c>
      <c r="N144" s="222" t="s">
        <v>41</v>
      </c>
      <c r="O144" s="62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453</v>
      </c>
      <c r="AT144" s="167" t="s">
        <v>836</v>
      </c>
      <c r="AU144" s="167" t="s">
        <v>91</v>
      </c>
      <c r="AY144" s="18" t="s">
        <v>203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91</v>
      </c>
      <c r="BK144" s="168">
        <f t="shared" si="9"/>
        <v>0</v>
      </c>
      <c r="BL144" s="18" t="s">
        <v>453</v>
      </c>
      <c r="BM144" s="167" t="s">
        <v>280</v>
      </c>
    </row>
    <row r="145" spans="1:65" s="2" customFormat="1" ht="16.5" customHeight="1">
      <c r="A145" s="33"/>
      <c r="B145" s="154"/>
      <c r="C145" s="212" t="s">
        <v>284</v>
      </c>
      <c r="D145" s="212" t="s">
        <v>836</v>
      </c>
      <c r="E145" s="213" t="s">
        <v>3860</v>
      </c>
      <c r="F145" s="214" t="s">
        <v>3861</v>
      </c>
      <c r="G145" s="215" t="s">
        <v>340</v>
      </c>
      <c r="H145" s="216">
        <v>4</v>
      </c>
      <c r="I145" s="217"/>
      <c r="J145" s="218">
        <f t="shared" si="0"/>
        <v>0</v>
      </c>
      <c r="K145" s="219"/>
      <c r="L145" s="220"/>
      <c r="M145" s="221" t="s">
        <v>1</v>
      </c>
      <c r="N145" s="222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453</v>
      </c>
      <c r="AT145" s="167" t="s">
        <v>836</v>
      </c>
      <c r="AU145" s="167" t="s">
        <v>91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453</v>
      </c>
      <c r="BM145" s="167" t="s">
        <v>283</v>
      </c>
    </row>
    <row r="146" spans="1:65" s="2" customFormat="1" ht="16.5" customHeight="1">
      <c r="A146" s="33"/>
      <c r="B146" s="154"/>
      <c r="C146" s="212" t="s">
        <v>237</v>
      </c>
      <c r="D146" s="212" t="s">
        <v>836</v>
      </c>
      <c r="E146" s="213" t="s">
        <v>3862</v>
      </c>
      <c r="F146" s="214" t="s">
        <v>3863</v>
      </c>
      <c r="G146" s="215" t="s">
        <v>340</v>
      </c>
      <c r="H146" s="216">
        <v>3</v>
      </c>
      <c r="I146" s="217"/>
      <c r="J146" s="218">
        <f t="shared" si="0"/>
        <v>0</v>
      </c>
      <c r="K146" s="219"/>
      <c r="L146" s="220"/>
      <c r="M146" s="221" t="s">
        <v>1</v>
      </c>
      <c r="N146" s="222" t="s">
        <v>41</v>
      </c>
      <c r="O146" s="62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453</v>
      </c>
      <c r="AT146" s="167" t="s">
        <v>836</v>
      </c>
      <c r="AU146" s="167" t="s">
        <v>91</v>
      </c>
      <c r="AY146" s="18" t="s">
        <v>203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91</v>
      </c>
      <c r="BK146" s="168">
        <f t="shared" si="9"/>
        <v>0</v>
      </c>
      <c r="BL146" s="18" t="s">
        <v>453</v>
      </c>
      <c r="BM146" s="167" t="s">
        <v>287</v>
      </c>
    </row>
    <row r="147" spans="1:65" s="2" customFormat="1" ht="16.5" customHeight="1">
      <c r="A147" s="33"/>
      <c r="B147" s="154"/>
      <c r="C147" s="212" t="s">
        <v>291</v>
      </c>
      <c r="D147" s="212" t="s">
        <v>836</v>
      </c>
      <c r="E147" s="213" t="s">
        <v>3864</v>
      </c>
      <c r="F147" s="214" t="s">
        <v>3865</v>
      </c>
      <c r="G147" s="215" t="s">
        <v>340</v>
      </c>
      <c r="H147" s="216">
        <v>2</v>
      </c>
      <c r="I147" s="217"/>
      <c r="J147" s="218">
        <f t="shared" si="0"/>
        <v>0</v>
      </c>
      <c r="K147" s="219"/>
      <c r="L147" s="220"/>
      <c r="M147" s="221" t="s">
        <v>1</v>
      </c>
      <c r="N147" s="222" t="s">
        <v>41</v>
      </c>
      <c r="O147" s="62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453</v>
      </c>
      <c r="AT147" s="167" t="s">
        <v>836</v>
      </c>
      <c r="AU147" s="167" t="s">
        <v>91</v>
      </c>
      <c r="AY147" s="18" t="s">
        <v>203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91</v>
      </c>
      <c r="BK147" s="168">
        <f t="shared" si="9"/>
        <v>0</v>
      </c>
      <c r="BL147" s="18" t="s">
        <v>453</v>
      </c>
      <c r="BM147" s="167" t="s">
        <v>290</v>
      </c>
    </row>
    <row r="148" spans="1:65" s="2" customFormat="1" ht="16.5" customHeight="1">
      <c r="A148" s="33"/>
      <c r="B148" s="154"/>
      <c r="C148" s="212" t="s">
        <v>241</v>
      </c>
      <c r="D148" s="212" t="s">
        <v>836</v>
      </c>
      <c r="E148" s="213" t="s">
        <v>3866</v>
      </c>
      <c r="F148" s="214" t="s">
        <v>3867</v>
      </c>
      <c r="G148" s="215" t="s">
        <v>340</v>
      </c>
      <c r="H148" s="216">
        <v>24</v>
      </c>
      <c r="I148" s="217"/>
      <c r="J148" s="218">
        <f t="shared" si="0"/>
        <v>0</v>
      </c>
      <c r="K148" s="219"/>
      <c r="L148" s="220"/>
      <c r="M148" s="221" t="s">
        <v>1</v>
      </c>
      <c r="N148" s="222" t="s">
        <v>41</v>
      </c>
      <c r="O148" s="62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453</v>
      </c>
      <c r="AT148" s="167" t="s">
        <v>836</v>
      </c>
      <c r="AU148" s="167" t="s">
        <v>91</v>
      </c>
      <c r="AY148" s="18" t="s">
        <v>203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91</v>
      </c>
      <c r="BK148" s="168">
        <f t="shared" si="9"/>
        <v>0</v>
      </c>
      <c r="BL148" s="18" t="s">
        <v>453</v>
      </c>
      <c r="BM148" s="167" t="s">
        <v>294</v>
      </c>
    </row>
    <row r="149" spans="1:65" s="2" customFormat="1" ht="16.5" customHeight="1">
      <c r="A149" s="33"/>
      <c r="B149" s="154"/>
      <c r="C149" s="212" t="s">
        <v>298</v>
      </c>
      <c r="D149" s="212" t="s">
        <v>836</v>
      </c>
      <c r="E149" s="213" t="s">
        <v>3868</v>
      </c>
      <c r="F149" s="214" t="s">
        <v>3869</v>
      </c>
      <c r="G149" s="215" t="s">
        <v>340</v>
      </c>
      <c r="H149" s="216">
        <v>24</v>
      </c>
      <c r="I149" s="217"/>
      <c r="J149" s="218">
        <f t="shared" si="0"/>
        <v>0</v>
      </c>
      <c r="K149" s="219"/>
      <c r="L149" s="220"/>
      <c r="M149" s="221" t="s">
        <v>1</v>
      </c>
      <c r="N149" s="222" t="s">
        <v>41</v>
      </c>
      <c r="O149" s="62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453</v>
      </c>
      <c r="AT149" s="167" t="s">
        <v>836</v>
      </c>
      <c r="AU149" s="167" t="s">
        <v>91</v>
      </c>
      <c r="AY149" s="18" t="s">
        <v>203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91</v>
      </c>
      <c r="BK149" s="168">
        <f t="shared" si="9"/>
        <v>0</v>
      </c>
      <c r="BL149" s="18" t="s">
        <v>453</v>
      </c>
      <c r="BM149" s="167" t="s">
        <v>297</v>
      </c>
    </row>
    <row r="150" spans="1:65" s="2" customFormat="1" ht="21.75" customHeight="1">
      <c r="A150" s="33"/>
      <c r="B150" s="154"/>
      <c r="C150" s="212" t="s">
        <v>245</v>
      </c>
      <c r="D150" s="212" t="s">
        <v>836</v>
      </c>
      <c r="E150" s="213" t="s">
        <v>3870</v>
      </c>
      <c r="F150" s="214" t="s">
        <v>3871</v>
      </c>
      <c r="G150" s="215" t="s">
        <v>340</v>
      </c>
      <c r="H150" s="216">
        <v>8</v>
      </c>
      <c r="I150" s="217"/>
      <c r="J150" s="218">
        <f t="shared" si="0"/>
        <v>0</v>
      </c>
      <c r="K150" s="219"/>
      <c r="L150" s="220"/>
      <c r="M150" s="221" t="s">
        <v>1</v>
      </c>
      <c r="N150" s="222" t="s">
        <v>41</v>
      </c>
      <c r="O150" s="62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453</v>
      </c>
      <c r="AT150" s="167" t="s">
        <v>836</v>
      </c>
      <c r="AU150" s="167" t="s">
        <v>91</v>
      </c>
      <c r="AY150" s="18" t="s">
        <v>203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91</v>
      </c>
      <c r="BK150" s="168">
        <f t="shared" si="9"/>
        <v>0</v>
      </c>
      <c r="BL150" s="18" t="s">
        <v>453</v>
      </c>
      <c r="BM150" s="167" t="s">
        <v>317</v>
      </c>
    </row>
    <row r="151" spans="1:65" s="2" customFormat="1" ht="21.75" customHeight="1">
      <c r="A151" s="33"/>
      <c r="B151" s="154"/>
      <c r="C151" s="212" t="s">
        <v>307</v>
      </c>
      <c r="D151" s="212" t="s">
        <v>836</v>
      </c>
      <c r="E151" s="213" t="s">
        <v>3872</v>
      </c>
      <c r="F151" s="214" t="s">
        <v>3873</v>
      </c>
      <c r="G151" s="215" t="s">
        <v>340</v>
      </c>
      <c r="H151" s="216">
        <v>40</v>
      </c>
      <c r="I151" s="217"/>
      <c r="J151" s="218">
        <f t="shared" si="0"/>
        <v>0</v>
      </c>
      <c r="K151" s="219"/>
      <c r="L151" s="220"/>
      <c r="M151" s="221" t="s">
        <v>1</v>
      </c>
      <c r="N151" s="222" t="s">
        <v>41</v>
      </c>
      <c r="O151" s="62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453</v>
      </c>
      <c r="AT151" s="167" t="s">
        <v>836</v>
      </c>
      <c r="AU151" s="167" t="s">
        <v>91</v>
      </c>
      <c r="AY151" s="18" t="s">
        <v>203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91</v>
      </c>
      <c r="BK151" s="168">
        <f t="shared" si="9"/>
        <v>0</v>
      </c>
      <c r="BL151" s="18" t="s">
        <v>453</v>
      </c>
      <c r="BM151" s="167" t="s">
        <v>320</v>
      </c>
    </row>
    <row r="152" spans="1:65" s="2" customFormat="1" ht="24.2" customHeight="1">
      <c r="A152" s="33"/>
      <c r="B152" s="154"/>
      <c r="C152" s="212" t="s">
        <v>250</v>
      </c>
      <c r="D152" s="212" t="s">
        <v>836</v>
      </c>
      <c r="E152" s="213" t="s">
        <v>3874</v>
      </c>
      <c r="F152" s="214" t="s">
        <v>3875</v>
      </c>
      <c r="G152" s="215" t="s">
        <v>340</v>
      </c>
      <c r="H152" s="216">
        <v>2</v>
      </c>
      <c r="I152" s="217"/>
      <c r="J152" s="218">
        <f t="shared" si="0"/>
        <v>0</v>
      </c>
      <c r="K152" s="219"/>
      <c r="L152" s="220"/>
      <c r="M152" s="221" t="s">
        <v>1</v>
      </c>
      <c r="N152" s="222" t="s">
        <v>41</v>
      </c>
      <c r="O152" s="62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453</v>
      </c>
      <c r="AT152" s="167" t="s">
        <v>836</v>
      </c>
      <c r="AU152" s="167" t="s">
        <v>91</v>
      </c>
      <c r="AY152" s="18" t="s">
        <v>203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91</v>
      </c>
      <c r="BK152" s="168">
        <f t="shared" si="9"/>
        <v>0</v>
      </c>
      <c r="BL152" s="18" t="s">
        <v>453</v>
      </c>
      <c r="BM152" s="167" t="s">
        <v>324</v>
      </c>
    </row>
    <row r="153" spans="1:65" s="2" customFormat="1" ht="16.5" customHeight="1">
      <c r="A153" s="33"/>
      <c r="B153" s="154"/>
      <c r="C153" s="212" t="s">
        <v>314</v>
      </c>
      <c r="D153" s="212" t="s">
        <v>836</v>
      </c>
      <c r="E153" s="213" t="s">
        <v>3876</v>
      </c>
      <c r="F153" s="214" t="s">
        <v>3877</v>
      </c>
      <c r="G153" s="215" t="s">
        <v>340</v>
      </c>
      <c r="H153" s="216">
        <v>2</v>
      </c>
      <c r="I153" s="217"/>
      <c r="J153" s="218">
        <f t="shared" si="0"/>
        <v>0</v>
      </c>
      <c r="K153" s="219"/>
      <c r="L153" s="220"/>
      <c r="M153" s="221" t="s">
        <v>1</v>
      </c>
      <c r="N153" s="222" t="s">
        <v>41</v>
      </c>
      <c r="O153" s="62"/>
      <c r="P153" s="165">
        <f t="shared" si="1"/>
        <v>0</v>
      </c>
      <c r="Q153" s="165">
        <v>0</v>
      </c>
      <c r="R153" s="165">
        <f t="shared" si="2"/>
        <v>0</v>
      </c>
      <c r="S153" s="165">
        <v>0</v>
      </c>
      <c r="T153" s="16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453</v>
      </c>
      <c r="AT153" s="167" t="s">
        <v>836</v>
      </c>
      <c r="AU153" s="167" t="s">
        <v>91</v>
      </c>
      <c r="AY153" s="18" t="s">
        <v>203</v>
      </c>
      <c r="BE153" s="168">
        <f t="shared" si="4"/>
        <v>0</v>
      </c>
      <c r="BF153" s="168">
        <f t="shared" si="5"/>
        <v>0</v>
      </c>
      <c r="BG153" s="168">
        <f t="shared" si="6"/>
        <v>0</v>
      </c>
      <c r="BH153" s="168">
        <f t="shared" si="7"/>
        <v>0</v>
      </c>
      <c r="BI153" s="168">
        <f t="shared" si="8"/>
        <v>0</v>
      </c>
      <c r="BJ153" s="18" t="s">
        <v>91</v>
      </c>
      <c r="BK153" s="168">
        <f t="shared" si="9"/>
        <v>0</v>
      </c>
      <c r="BL153" s="18" t="s">
        <v>453</v>
      </c>
      <c r="BM153" s="167" t="s">
        <v>327</v>
      </c>
    </row>
    <row r="154" spans="1:65" s="2" customFormat="1" ht="16.5" customHeight="1">
      <c r="A154" s="33"/>
      <c r="B154" s="154"/>
      <c r="C154" s="212" t="s">
        <v>258</v>
      </c>
      <c r="D154" s="212" t="s">
        <v>836</v>
      </c>
      <c r="E154" s="213" t="s">
        <v>3878</v>
      </c>
      <c r="F154" s="214" t="s">
        <v>3879</v>
      </c>
      <c r="G154" s="215" t="s">
        <v>340</v>
      </c>
      <c r="H154" s="216">
        <v>4</v>
      </c>
      <c r="I154" s="217"/>
      <c r="J154" s="218">
        <f t="shared" si="0"/>
        <v>0</v>
      </c>
      <c r="K154" s="219"/>
      <c r="L154" s="220"/>
      <c r="M154" s="221" t="s">
        <v>1</v>
      </c>
      <c r="N154" s="222" t="s">
        <v>41</v>
      </c>
      <c r="O154" s="62"/>
      <c r="P154" s="165">
        <f t="shared" si="1"/>
        <v>0</v>
      </c>
      <c r="Q154" s="165">
        <v>0</v>
      </c>
      <c r="R154" s="165">
        <f t="shared" si="2"/>
        <v>0</v>
      </c>
      <c r="S154" s="165">
        <v>0</v>
      </c>
      <c r="T154" s="16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453</v>
      </c>
      <c r="AT154" s="167" t="s">
        <v>836</v>
      </c>
      <c r="AU154" s="167" t="s">
        <v>91</v>
      </c>
      <c r="AY154" s="18" t="s">
        <v>203</v>
      </c>
      <c r="BE154" s="168">
        <f t="shared" si="4"/>
        <v>0</v>
      </c>
      <c r="BF154" s="168">
        <f t="shared" si="5"/>
        <v>0</v>
      </c>
      <c r="BG154" s="168">
        <f t="shared" si="6"/>
        <v>0</v>
      </c>
      <c r="BH154" s="168">
        <f t="shared" si="7"/>
        <v>0</v>
      </c>
      <c r="BI154" s="168">
        <f t="shared" si="8"/>
        <v>0</v>
      </c>
      <c r="BJ154" s="18" t="s">
        <v>91</v>
      </c>
      <c r="BK154" s="168">
        <f t="shared" si="9"/>
        <v>0</v>
      </c>
      <c r="BL154" s="18" t="s">
        <v>453</v>
      </c>
      <c r="BM154" s="167" t="s">
        <v>331</v>
      </c>
    </row>
    <row r="155" spans="1:65" s="2" customFormat="1" ht="16.5" customHeight="1">
      <c r="A155" s="33"/>
      <c r="B155" s="154"/>
      <c r="C155" s="212" t="s">
        <v>321</v>
      </c>
      <c r="D155" s="212" t="s">
        <v>836</v>
      </c>
      <c r="E155" s="213" t="s">
        <v>3880</v>
      </c>
      <c r="F155" s="214" t="s">
        <v>3881</v>
      </c>
      <c r="G155" s="215" t="s">
        <v>340</v>
      </c>
      <c r="H155" s="216">
        <v>2</v>
      </c>
      <c r="I155" s="217"/>
      <c r="J155" s="218">
        <f t="shared" si="0"/>
        <v>0</v>
      </c>
      <c r="K155" s="219"/>
      <c r="L155" s="220"/>
      <c r="M155" s="221" t="s">
        <v>1</v>
      </c>
      <c r="N155" s="222" t="s">
        <v>41</v>
      </c>
      <c r="O155" s="62"/>
      <c r="P155" s="165">
        <f t="shared" si="1"/>
        <v>0</v>
      </c>
      <c r="Q155" s="165">
        <v>0</v>
      </c>
      <c r="R155" s="165">
        <f t="shared" si="2"/>
        <v>0</v>
      </c>
      <c r="S155" s="165">
        <v>0</v>
      </c>
      <c r="T155" s="16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453</v>
      </c>
      <c r="AT155" s="167" t="s">
        <v>836</v>
      </c>
      <c r="AU155" s="167" t="s">
        <v>91</v>
      </c>
      <c r="AY155" s="18" t="s">
        <v>203</v>
      </c>
      <c r="BE155" s="168">
        <f t="shared" si="4"/>
        <v>0</v>
      </c>
      <c r="BF155" s="168">
        <f t="shared" si="5"/>
        <v>0</v>
      </c>
      <c r="BG155" s="168">
        <f t="shared" si="6"/>
        <v>0</v>
      </c>
      <c r="BH155" s="168">
        <f t="shared" si="7"/>
        <v>0</v>
      </c>
      <c r="BI155" s="168">
        <f t="shared" si="8"/>
        <v>0</v>
      </c>
      <c r="BJ155" s="18" t="s">
        <v>91</v>
      </c>
      <c r="BK155" s="168">
        <f t="shared" si="9"/>
        <v>0</v>
      </c>
      <c r="BL155" s="18" t="s">
        <v>453</v>
      </c>
      <c r="BM155" s="167" t="s">
        <v>334</v>
      </c>
    </row>
    <row r="156" spans="1:65" s="2" customFormat="1" ht="16.5" customHeight="1">
      <c r="A156" s="33"/>
      <c r="B156" s="154"/>
      <c r="C156" s="212" t="s">
        <v>262</v>
      </c>
      <c r="D156" s="212" t="s">
        <v>836</v>
      </c>
      <c r="E156" s="213" t="s">
        <v>3882</v>
      </c>
      <c r="F156" s="214" t="s">
        <v>3883</v>
      </c>
      <c r="G156" s="215" t="s">
        <v>340</v>
      </c>
      <c r="H156" s="216">
        <v>4</v>
      </c>
      <c r="I156" s="217"/>
      <c r="J156" s="218">
        <f t="shared" si="0"/>
        <v>0</v>
      </c>
      <c r="K156" s="219"/>
      <c r="L156" s="220"/>
      <c r="M156" s="221" t="s">
        <v>1</v>
      </c>
      <c r="N156" s="222" t="s">
        <v>41</v>
      </c>
      <c r="O156" s="62"/>
      <c r="P156" s="165">
        <f t="shared" si="1"/>
        <v>0</v>
      </c>
      <c r="Q156" s="165">
        <v>0</v>
      </c>
      <c r="R156" s="165">
        <f t="shared" si="2"/>
        <v>0</v>
      </c>
      <c r="S156" s="165">
        <v>0</v>
      </c>
      <c r="T156" s="16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453</v>
      </c>
      <c r="AT156" s="167" t="s">
        <v>836</v>
      </c>
      <c r="AU156" s="167" t="s">
        <v>91</v>
      </c>
      <c r="AY156" s="18" t="s">
        <v>203</v>
      </c>
      <c r="BE156" s="168">
        <f t="shared" si="4"/>
        <v>0</v>
      </c>
      <c r="BF156" s="168">
        <f t="shared" si="5"/>
        <v>0</v>
      </c>
      <c r="BG156" s="168">
        <f t="shared" si="6"/>
        <v>0</v>
      </c>
      <c r="BH156" s="168">
        <f t="shared" si="7"/>
        <v>0</v>
      </c>
      <c r="BI156" s="168">
        <f t="shared" si="8"/>
        <v>0</v>
      </c>
      <c r="BJ156" s="18" t="s">
        <v>91</v>
      </c>
      <c r="BK156" s="168">
        <f t="shared" si="9"/>
        <v>0</v>
      </c>
      <c r="BL156" s="18" t="s">
        <v>453</v>
      </c>
      <c r="BM156" s="167" t="s">
        <v>341</v>
      </c>
    </row>
    <row r="157" spans="1:65" s="2" customFormat="1" ht="16.5" customHeight="1">
      <c r="A157" s="33"/>
      <c r="B157" s="154"/>
      <c r="C157" s="212" t="s">
        <v>328</v>
      </c>
      <c r="D157" s="212" t="s">
        <v>836</v>
      </c>
      <c r="E157" s="213" t="s">
        <v>3884</v>
      </c>
      <c r="F157" s="214" t="s">
        <v>3885</v>
      </c>
      <c r="G157" s="215" t="s">
        <v>340</v>
      </c>
      <c r="H157" s="216">
        <v>4</v>
      </c>
      <c r="I157" s="217"/>
      <c r="J157" s="218">
        <f t="shared" ref="J157:J183" si="10">ROUND(I157*H157,2)</f>
        <v>0</v>
      </c>
      <c r="K157" s="219"/>
      <c r="L157" s="220"/>
      <c r="M157" s="221" t="s">
        <v>1</v>
      </c>
      <c r="N157" s="222" t="s">
        <v>41</v>
      </c>
      <c r="O157" s="62"/>
      <c r="P157" s="165">
        <f t="shared" ref="P157:P183" si="11">O157*H157</f>
        <v>0</v>
      </c>
      <c r="Q157" s="165">
        <v>0</v>
      </c>
      <c r="R157" s="165">
        <f t="shared" ref="R157:R183" si="12">Q157*H157</f>
        <v>0</v>
      </c>
      <c r="S157" s="165">
        <v>0</v>
      </c>
      <c r="T157" s="166">
        <f t="shared" ref="T157:T183" si="1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453</v>
      </c>
      <c r="AT157" s="167" t="s">
        <v>836</v>
      </c>
      <c r="AU157" s="167" t="s">
        <v>91</v>
      </c>
      <c r="AY157" s="18" t="s">
        <v>203</v>
      </c>
      <c r="BE157" s="168">
        <f t="shared" ref="BE157:BE183" si="14">IF(N157="základná",J157,0)</f>
        <v>0</v>
      </c>
      <c r="BF157" s="168">
        <f t="shared" ref="BF157:BF183" si="15">IF(N157="znížená",J157,0)</f>
        <v>0</v>
      </c>
      <c r="BG157" s="168">
        <f t="shared" ref="BG157:BG183" si="16">IF(N157="zákl. prenesená",J157,0)</f>
        <v>0</v>
      </c>
      <c r="BH157" s="168">
        <f t="shared" ref="BH157:BH183" si="17">IF(N157="zníž. prenesená",J157,0)</f>
        <v>0</v>
      </c>
      <c r="BI157" s="168">
        <f t="shared" ref="BI157:BI183" si="18">IF(N157="nulová",J157,0)</f>
        <v>0</v>
      </c>
      <c r="BJ157" s="18" t="s">
        <v>91</v>
      </c>
      <c r="BK157" s="168">
        <f t="shared" ref="BK157:BK183" si="19">ROUND(I157*H157,2)</f>
        <v>0</v>
      </c>
      <c r="BL157" s="18" t="s">
        <v>453</v>
      </c>
      <c r="BM157" s="167" t="s">
        <v>344</v>
      </c>
    </row>
    <row r="158" spans="1:65" s="2" customFormat="1" ht="24.2" customHeight="1">
      <c r="A158" s="33"/>
      <c r="B158" s="154"/>
      <c r="C158" s="212" t="s">
        <v>265</v>
      </c>
      <c r="D158" s="212" t="s">
        <v>836</v>
      </c>
      <c r="E158" s="213" t="s">
        <v>3886</v>
      </c>
      <c r="F158" s="214" t="s">
        <v>3887</v>
      </c>
      <c r="G158" s="215" t="s">
        <v>340</v>
      </c>
      <c r="H158" s="216">
        <v>4</v>
      </c>
      <c r="I158" s="217"/>
      <c r="J158" s="218">
        <f t="shared" si="10"/>
        <v>0</v>
      </c>
      <c r="K158" s="219"/>
      <c r="L158" s="220"/>
      <c r="M158" s="221" t="s">
        <v>1</v>
      </c>
      <c r="N158" s="222" t="s">
        <v>41</v>
      </c>
      <c r="O158" s="62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453</v>
      </c>
      <c r="AT158" s="167" t="s">
        <v>836</v>
      </c>
      <c r="AU158" s="167" t="s">
        <v>91</v>
      </c>
      <c r="AY158" s="18" t="s">
        <v>203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91</v>
      </c>
      <c r="BK158" s="168">
        <f t="shared" si="19"/>
        <v>0</v>
      </c>
      <c r="BL158" s="18" t="s">
        <v>453</v>
      </c>
      <c r="BM158" s="167" t="s">
        <v>348</v>
      </c>
    </row>
    <row r="159" spans="1:65" s="2" customFormat="1" ht="24.2" customHeight="1">
      <c r="A159" s="33"/>
      <c r="B159" s="154"/>
      <c r="C159" s="212" t="s">
        <v>337</v>
      </c>
      <c r="D159" s="212" t="s">
        <v>836</v>
      </c>
      <c r="E159" s="213" t="s">
        <v>3888</v>
      </c>
      <c r="F159" s="214" t="s">
        <v>3889</v>
      </c>
      <c r="G159" s="215" t="s">
        <v>340</v>
      </c>
      <c r="H159" s="216">
        <v>4</v>
      </c>
      <c r="I159" s="217"/>
      <c r="J159" s="218">
        <f t="shared" si="10"/>
        <v>0</v>
      </c>
      <c r="K159" s="219"/>
      <c r="L159" s="220"/>
      <c r="M159" s="221" t="s">
        <v>1</v>
      </c>
      <c r="N159" s="222" t="s">
        <v>41</v>
      </c>
      <c r="O159" s="62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453</v>
      </c>
      <c r="AT159" s="167" t="s">
        <v>836</v>
      </c>
      <c r="AU159" s="167" t="s">
        <v>91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453</v>
      </c>
      <c r="BM159" s="167" t="s">
        <v>353</v>
      </c>
    </row>
    <row r="160" spans="1:65" s="2" customFormat="1" ht="24.2" customHeight="1">
      <c r="A160" s="33"/>
      <c r="B160" s="154"/>
      <c r="C160" s="212" t="s">
        <v>271</v>
      </c>
      <c r="D160" s="212" t="s">
        <v>836</v>
      </c>
      <c r="E160" s="213" t="s">
        <v>3890</v>
      </c>
      <c r="F160" s="214" t="s">
        <v>3891</v>
      </c>
      <c r="G160" s="215" t="s">
        <v>340</v>
      </c>
      <c r="H160" s="216">
        <v>4</v>
      </c>
      <c r="I160" s="217"/>
      <c r="J160" s="218">
        <f t="shared" si="10"/>
        <v>0</v>
      </c>
      <c r="K160" s="219"/>
      <c r="L160" s="220"/>
      <c r="M160" s="221" t="s">
        <v>1</v>
      </c>
      <c r="N160" s="222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453</v>
      </c>
      <c r="AT160" s="167" t="s">
        <v>836</v>
      </c>
      <c r="AU160" s="167" t="s">
        <v>91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453</v>
      </c>
      <c r="BM160" s="167" t="s">
        <v>357</v>
      </c>
    </row>
    <row r="161" spans="1:65" s="2" customFormat="1" ht="37.9" customHeight="1">
      <c r="A161" s="33"/>
      <c r="B161" s="154"/>
      <c r="C161" s="212" t="s">
        <v>345</v>
      </c>
      <c r="D161" s="212" t="s">
        <v>836</v>
      </c>
      <c r="E161" s="213" t="s">
        <v>3892</v>
      </c>
      <c r="F161" s="214" t="s">
        <v>3893</v>
      </c>
      <c r="G161" s="215" t="s">
        <v>340</v>
      </c>
      <c r="H161" s="216">
        <v>2</v>
      </c>
      <c r="I161" s="217"/>
      <c r="J161" s="218">
        <f t="shared" si="10"/>
        <v>0</v>
      </c>
      <c r="K161" s="219"/>
      <c r="L161" s="220"/>
      <c r="M161" s="221" t="s">
        <v>1</v>
      </c>
      <c r="N161" s="222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453</v>
      </c>
      <c r="AT161" s="167" t="s">
        <v>836</v>
      </c>
      <c r="AU161" s="167" t="s">
        <v>91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453</v>
      </c>
      <c r="BM161" s="167" t="s">
        <v>360</v>
      </c>
    </row>
    <row r="162" spans="1:65" s="2" customFormat="1" ht="66.75" customHeight="1">
      <c r="A162" s="33"/>
      <c r="B162" s="154"/>
      <c r="C162" s="212" t="s">
        <v>276</v>
      </c>
      <c r="D162" s="212" t="s">
        <v>836</v>
      </c>
      <c r="E162" s="213" t="s">
        <v>3894</v>
      </c>
      <c r="F162" s="214" t="s">
        <v>3895</v>
      </c>
      <c r="G162" s="215" t="s">
        <v>340</v>
      </c>
      <c r="H162" s="216">
        <v>1</v>
      </c>
      <c r="I162" s="217"/>
      <c r="J162" s="218">
        <f t="shared" si="10"/>
        <v>0</v>
      </c>
      <c r="K162" s="219"/>
      <c r="L162" s="220"/>
      <c r="M162" s="221" t="s">
        <v>1</v>
      </c>
      <c r="N162" s="222" t="s">
        <v>41</v>
      </c>
      <c r="O162" s="62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453</v>
      </c>
      <c r="AT162" s="167" t="s">
        <v>836</v>
      </c>
      <c r="AU162" s="167" t="s">
        <v>91</v>
      </c>
      <c r="AY162" s="18" t="s">
        <v>203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91</v>
      </c>
      <c r="BK162" s="168">
        <f t="shared" si="19"/>
        <v>0</v>
      </c>
      <c r="BL162" s="18" t="s">
        <v>453</v>
      </c>
      <c r="BM162" s="167" t="s">
        <v>364</v>
      </c>
    </row>
    <row r="163" spans="1:65" s="2" customFormat="1" ht="37.9" customHeight="1">
      <c r="A163" s="33"/>
      <c r="B163" s="154"/>
      <c r="C163" s="212" t="s">
        <v>354</v>
      </c>
      <c r="D163" s="212" t="s">
        <v>836</v>
      </c>
      <c r="E163" s="213" t="s">
        <v>3896</v>
      </c>
      <c r="F163" s="214" t="s">
        <v>3897</v>
      </c>
      <c r="G163" s="215" t="s">
        <v>340</v>
      </c>
      <c r="H163" s="216">
        <v>2</v>
      </c>
      <c r="I163" s="217"/>
      <c r="J163" s="218">
        <f t="shared" si="10"/>
        <v>0</v>
      </c>
      <c r="K163" s="219"/>
      <c r="L163" s="220"/>
      <c r="M163" s="221" t="s">
        <v>1</v>
      </c>
      <c r="N163" s="222" t="s">
        <v>41</v>
      </c>
      <c r="O163" s="62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453</v>
      </c>
      <c r="AT163" s="167" t="s">
        <v>836</v>
      </c>
      <c r="AU163" s="167" t="s">
        <v>91</v>
      </c>
      <c r="AY163" s="18" t="s">
        <v>203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91</v>
      </c>
      <c r="BK163" s="168">
        <f t="shared" si="19"/>
        <v>0</v>
      </c>
      <c r="BL163" s="18" t="s">
        <v>453</v>
      </c>
      <c r="BM163" s="167" t="s">
        <v>367</v>
      </c>
    </row>
    <row r="164" spans="1:65" s="2" customFormat="1" ht="16.5" customHeight="1">
      <c r="A164" s="33"/>
      <c r="B164" s="154"/>
      <c r="C164" s="212" t="s">
        <v>280</v>
      </c>
      <c r="D164" s="212" t="s">
        <v>836</v>
      </c>
      <c r="E164" s="213" t="s">
        <v>3898</v>
      </c>
      <c r="F164" s="214" t="s">
        <v>3899</v>
      </c>
      <c r="G164" s="215" t="s">
        <v>340</v>
      </c>
      <c r="H164" s="216">
        <v>1</v>
      </c>
      <c r="I164" s="217"/>
      <c r="J164" s="218">
        <f t="shared" si="10"/>
        <v>0</v>
      </c>
      <c r="K164" s="219"/>
      <c r="L164" s="220"/>
      <c r="M164" s="221" t="s">
        <v>1</v>
      </c>
      <c r="N164" s="222" t="s">
        <v>41</v>
      </c>
      <c r="O164" s="62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453</v>
      </c>
      <c r="AT164" s="167" t="s">
        <v>836</v>
      </c>
      <c r="AU164" s="167" t="s">
        <v>91</v>
      </c>
      <c r="AY164" s="18" t="s">
        <v>203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91</v>
      </c>
      <c r="BK164" s="168">
        <f t="shared" si="19"/>
        <v>0</v>
      </c>
      <c r="BL164" s="18" t="s">
        <v>453</v>
      </c>
      <c r="BM164" s="167" t="s">
        <v>371</v>
      </c>
    </row>
    <row r="165" spans="1:65" s="2" customFormat="1" ht="16.5" customHeight="1">
      <c r="A165" s="33"/>
      <c r="B165" s="154"/>
      <c r="C165" s="212" t="s">
        <v>361</v>
      </c>
      <c r="D165" s="212" t="s">
        <v>836</v>
      </c>
      <c r="E165" s="213" t="s">
        <v>3900</v>
      </c>
      <c r="F165" s="214" t="s">
        <v>3901</v>
      </c>
      <c r="G165" s="215" t="s">
        <v>340</v>
      </c>
      <c r="H165" s="216">
        <v>1</v>
      </c>
      <c r="I165" s="217"/>
      <c r="J165" s="218">
        <f t="shared" si="10"/>
        <v>0</v>
      </c>
      <c r="K165" s="219"/>
      <c r="L165" s="220"/>
      <c r="M165" s="221" t="s">
        <v>1</v>
      </c>
      <c r="N165" s="222" t="s">
        <v>41</v>
      </c>
      <c r="O165" s="62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453</v>
      </c>
      <c r="AT165" s="167" t="s">
        <v>836</v>
      </c>
      <c r="AU165" s="167" t="s">
        <v>91</v>
      </c>
      <c r="AY165" s="18" t="s">
        <v>203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91</v>
      </c>
      <c r="BK165" s="168">
        <f t="shared" si="19"/>
        <v>0</v>
      </c>
      <c r="BL165" s="18" t="s">
        <v>453</v>
      </c>
      <c r="BM165" s="167" t="s">
        <v>376</v>
      </c>
    </row>
    <row r="166" spans="1:65" s="2" customFormat="1" ht="16.5" customHeight="1">
      <c r="A166" s="33"/>
      <c r="B166" s="154"/>
      <c r="C166" s="212" t="s">
        <v>283</v>
      </c>
      <c r="D166" s="212" t="s">
        <v>836</v>
      </c>
      <c r="E166" s="213" t="s">
        <v>3902</v>
      </c>
      <c r="F166" s="214" t="s">
        <v>3903</v>
      </c>
      <c r="G166" s="215" t="s">
        <v>244</v>
      </c>
      <c r="H166" s="216">
        <v>250</v>
      </c>
      <c r="I166" s="217"/>
      <c r="J166" s="218">
        <f t="shared" si="10"/>
        <v>0</v>
      </c>
      <c r="K166" s="219"/>
      <c r="L166" s="220"/>
      <c r="M166" s="221" t="s">
        <v>1</v>
      </c>
      <c r="N166" s="222" t="s">
        <v>41</v>
      </c>
      <c r="O166" s="62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453</v>
      </c>
      <c r="AT166" s="167" t="s">
        <v>836</v>
      </c>
      <c r="AU166" s="167" t="s">
        <v>91</v>
      </c>
      <c r="AY166" s="18" t="s">
        <v>203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91</v>
      </c>
      <c r="BK166" s="168">
        <f t="shared" si="19"/>
        <v>0</v>
      </c>
      <c r="BL166" s="18" t="s">
        <v>453</v>
      </c>
      <c r="BM166" s="167" t="s">
        <v>380</v>
      </c>
    </row>
    <row r="167" spans="1:65" s="2" customFormat="1" ht="16.5" customHeight="1">
      <c r="A167" s="33"/>
      <c r="B167" s="154"/>
      <c r="C167" s="212" t="s">
        <v>368</v>
      </c>
      <c r="D167" s="212" t="s">
        <v>836</v>
      </c>
      <c r="E167" s="213" t="s">
        <v>3904</v>
      </c>
      <c r="F167" s="214" t="s">
        <v>3905</v>
      </c>
      <c r="G167" s="215" t="s">
        <v>244</v>
      </c>
      <c r="H167" s="216">
        <v>250</v>
      </c>
      <c r="I167" s="217"/>
      <c r="J167" s="218">
        <f t="shared" si="10"/>
        <v>0</v>
      </c>
      <c r="K167" s="219"/>
      <c r="L167" s="220"/>
      <c r="M167" s="221" t="s">
        <v>1</v>
      </c>
      <c r="N167" s="222" t="s">
        <v>41</v>
      </c>
      <c r="O167" s="62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453</v>
      </c>
      <c r="AT167" s="167" t="s">
        <v>836</v>
      </c>
      <c r="AU167" s="167" t="s">
        <v>91</v>
      </c>
      <c r="AY167" s="18" t="s">
        <v>203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91</v>
      </c>
      <c r="BK167" s="168">
        <f t="shared" si="19"/>
        <v>0</v>
      </c>
      <c r="BL167" s="18" t="s">
        <v>453</v>
      </c>
      <c r="BM167" s="167" t="s">
        <v>383</v>
      </c>
    </row>
    <row r="168" spans="1:65" s="2" customFormat="1" ht="16.5" customHeight="1">
      <c r="A168" s="33"/>
      <c r="B168" s="154"/>
      <c r="C168" s="212" t="s">
        <v>287</v>
      </c>
      <c r="D168" s="212" t="s">
        <v>836</v>
      </c>
      <c r="E168" s="213" t="s">
        <v>3906</v>
      </c>
      <c r="F168" s="214" t="s">
        <v>3907</v>
      </c>
      <c r="G168" s="215" t="s">
        <v>244</v>
      </c>
      <c r="H168" s="216">
        <v>250</v>
      </c>
      <c r="I168" s="217"/>
      <c r="J168" s="218">
        <f t="shared" si="10"/>
        <v>0</v>
      </c>
      <c r="K168" s="219"/>
      <c r="L168" s="220"/>
      <c r="M168" s="221" t="s">
        <v>1</v>
      </c>
      <c r="N168" s="222" t="s">
        <v>41</v>
      </c>
      <c r="O168" s="62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453</v>
      </c>
      <c r="AT168" s="167" t="s">
        <v>836</v>
      </c>
      <c r="AU168" s="167" t="s">
        <v>91</v>
      </c>
      <c r="AY168" s="18" t="s">
        <v>203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91</v>
      </c>
      <c r="BK168" s="168">
        <f t="shared" si="19"/>
        <v>0</v>
      </c>
      <c r="BL168" s="18" t="s">
        <v>453</v>
      </c>
      <c r="BM168" s="167" t="s">
        <v>387</v>
      </c>
    </row>
    <row r="169" spans="1:65" s="2" customFormat="1" ht="21.75" customHeight="1">
      <c r="A169" s="33"/>
      <c r="B169" s="154"/>
      <c r="C169" s="212" t="s">
        <v>377</v>
      </c>
      <c r="D169" s="212" t="s">
        <v>836</v>
      </c>
      <c r="E169" s="213" t="s">
        <v>3908</v>
      </c>
      <c r="F169" s="214" t="s">
        <v>3909</v>
      </c>
      <c r="G169" s="215" t="s">
        <v>244</v>
      </c>
      <c r="H169" s="216">
        <v>300</v>
      </c>
      <c r="I169" s="217"/>
      <c r="J169" s="218">
        <f t="shared" si="10"/>
        <v>0</v>
      </c>
      <c r="K169" s="219"/>
      <c r="L169" s="220"/>
      <c r="M169" s="221" t="s">
        <v>1</v>
      </c>
      <c r="N169" s="222" t="s">
        <v>41</v>
      </c>
      <c r="O169" s="62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453</v>
      </c>
      <c r="AT169" s="167" t="s">
        <v>836</v>
      </c>
      <c r="AU169" s="167" t="s">
        <v>91</v>
      </c>
      <c r="AY169" s="18" t="s">
        <v>203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91</v>
      </c>
      <c r="BK169" s="168">
        <f t="shared" si="19"/>
        <v>0</v>
      </c>
      <c r="BL169" s="18" t="s">
        <v>453</v>
      </c>
      <c r="BM169" s="167" t="s">
        <v>390</v>
      </c>
    </row>
    <row r="170" spans="1:65" s="2" customFormat="1" ht="16.5" customHeight="1">
      <c r="A170" s="33"/>
      <c r="B170" s="154"/>
      <c r="C170" s="212" t="s">
        <v>290</v>
      </c>
      <c r="D170" s="212" t="s">
        <v>836</v>
      </c>
      <c r="E170" s="213" t="s">
        <v>3910</v>
      </c>
      <c r="F170" s="214" t="s">
        <v>3911</v>
      </c>
      <c r="G170" s="215" t="s">
        <v>244</v>
      </c>
      <c r="H170" s="216">
        <v>320</v>
      </c>
      <c r="I170" s="217"/>
      <c r="J170" s="218">
        <f t="shared" si="10"/>
        <v>0</v>
      </c>
      <c r="K170" s="219"/>
      <c r="L170" s="220"/>
      <c r="M170" s="221" t="s">
        <v>1</v>
      </c>
      <c r="N170" s="222" t="s">
        <v>41</v>
      </c>
      <c r="O170" s="62"/>
      <c r="P170" s="165">
        <f t="shared" si="11"/>
        <v>0</v>
      </c>
      <c r="Q170" s="165">
        <v>0</v>
      </c>
      <c r="R170" s="165">
        <f t="shared" si="12"/>
        <v>0</v>
      </c>
      <c r="S170" s="165">
        <v>0</v>
      </c>
      <c r="T170" s="166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453</v>
      </c>
      <c r="AT170" s="167" t="s">
        <v>836</v>
      </c>
      <c r="AU170" s="167" t="s">
        <v>91</v>
      </c>
      <c r="AY170" s="18" t="s">
        <v>203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8" t="s">
        <v>91</v>
      </c>
      <c r="BK170" s="168">
        <f t="shared" si="19"/>
        <v>0</v>
      </c>
      <c r="BL170" s="18" t="s">
        <v>453</v>
      </c>
      <c r="BM170" s="167" t="s">
        <v>396</v>
      </c>
    </row>
    <row r="171" spans="1:65" s="2" customFormat="1" ht="16.5" customHeight="1">
      <c r="A171" s="33"/>
      <c r="B171" s="154"/>
      <c r="C171" s="212" t="s">
        <v>384</v>
      </c>
      <c r="D171" s="212" t="s">
        <v>836</v>
      </c>
      <c r="E171" s="213" t="s">
        <v>3912</v>
      </c>
      <c r="F171" s="214" t="s">
        <v>3913</v>
      </c>
      <c r="G171" s="215" t="s">
        <v>244</v>
      </c>
      <c r="H171" s="216">
        <v>400</v>
      </c>
      <c r="I171" s="217"/>
      <c r="J171" s="218">
        <f t="shared" si="10"/>
        <v>0</v>
      </c>
      <c r="K171" s="219"/>
      <c r="L171" s="220"/>
      <c r="M171" s="221" t="s">
        <v>1</v>
      </c>
      <c r="N171" s="222" t="s">
        <v>41</v>
      </c>
      <c r="O171" s="62"/>
      <c r="P171" s="165">
        <f t="shared" si="11"/>
        <v>0</v>
      </c>
      <c r="Q171" s="165">
        <v>0</v>
      </c>
      <c r="R171" s="165">
        <f t="shared" si="12"/>
        <v>0</v>
      </c>
      <c r="S171" s="165">
        <v>0</v>
      </c>
      <c r="T171" s="166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453</v>
      </c>
      <c r="AT171" s="167" t="s">
        <v>836</v>
      </c>
      <c r="AU171" s="167" t="s">
        <v>91</v>
      </c>
      <c r="AY171" s="18" t="s">
        <v>203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8" t="s">
        <v>91</v>
      </c>
      <c r="BK171" s="168">
        <f t="shared" si="19"/>
        <v>0</v>
      </c>
      <c r="BL171" s="18" t="s">
        <v>453</v>
      </c>
      <c r="BM171" s="167" t="s">
        <v>399</v>
      </c>
    </row>
    <row r="172" spans="1:65" s="2" customFormat="1" ht="16.5" customHeight="1">
      <c r="A172" s="33"/>
      <c r="B172" s="154"/>
      <c r="C172" s="212" t="s">
        <v>294</v>
      </c>
      <c r="D172" s="212" t="s">
        <v>836</v>
      </c>
      <c r="E172" s="213" t="s">
        <v>3914</v>
      </c>
      <c r="F172" s="214" t="s">
        <v>3915</v>
      </c>
      <c r="G172" s="215" t="s">
        <v>340</v>
      </c>
      <c r="H172" s="216">
        <v>1</v>
      </c>
      <c r="I172" s="217"/>
      <c r="J172" s="218">
        <f t="shared" si="10"/>
        <v>0</v>
      </c>
      <c r="K172" s="219"/>
      <c r="L172" s="220"/>
      <c r="M172" s="221" t="s">
        <v>1</v>
      </c>
      <c r="N172" s="222" t="s">
        <v>41</v>
      </c>
      <c r="O172" s="62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453</v>
      </c>
      <c r="AT172" s="167" t="s">
        <v>836</v>
      </c>
      <c r="AU172" s="167" t="s">
        <v>91</v>
      </c>
      <c r="AY172" s="18" t="s">
        <v>203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8" t="s">
        <v>91</v>
      </c>
      <c r="BK172" s="168">
        <f t="shared" si="19"/>
        <v>0</v>
      </c>
      <c r="BL172" s="18" t="s">
        <v>453</v>
      </c>
      <c r="BM172" s="167" t="s">
        <v>405</v>
      </c>
    </row>
    <row r="173" spans="1:65" s="2" customFormat="1" ht="16.5" customHeight="1">
      <c r="A173" s="33"/>
      <c r="B173" s="154"/>
      <c r="C173" s="212" t="s">
        <v>393</v>
      </c>
      <c r="D173" s="212" t="s">
        <v>836</v>
      </c>
      <c r="E173" s="213" t="s">
        <v>3916</v>
      </c>
      <c r="F173" s="214" t="s">
        <v>3917</v>
      </c>
      <c r="G173" s="215" t="s">
        <v>340</v>
      </c>
      <c r="H173" s="216">
        <v>9</v>
      </c>
      <c r="I173" s="217"/>
      <c r="J173" s="218">
        <f t="shared" si="10"/>
        <v>0</v>
      </c>
      <c r="K173" s="219"/>
      <c r="L173" s="220"/>
      <c r="M173" s="221" t="s">
        <v>1</v>
      </c>
      <c r="N173" s="222" t="s">
        <v>41</v>
      </c>
      <c r="O173" s="62"/>
      <c r="P173" s="165">
        <f t="shared" si="11"/>
        <v>0</v>
      </c>
      <c r="Q173" s="165">
        <v>0</v>
      </c>
      <c r="R173" s="165">
        <f t="shared" si="12"/>
        <v>0</v>
      </c>
      <c r="S173" s="165">
        <v>0</v>
      </c>
      <c r="T173" s="166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453</v>
      </c>
      <c r="AT173" s="167" t="s">
        <v>836</v>
      </c>
      <c r="AU173" s="167" t="s">
        <v>91</v>
      </c>
      <c r="AY173" s="18" t="s">
        <v>203</v>
      </c>
      <c r="BE173" s="168">
        <f t="shared" si="14"/>
        <v>0</v>
      </c>
      <c r="BF173" s="168">
        <f t="shared" si="15"/>
        <v>0</v>
      </c>
      <c r="BG173" s="168">
        <f t="shared" si="16"/>
        <v>0</v>
      </c>
      <c r="BH173" s="168">
        <f t="shared" si="17"/>
        <v>0</v>
      </c>
      <c r="BI173" s="168">
        <f t="shared" si="18"/>
        <v>0</v>
      </c>
      <c r="BJ173" s="18" t="s">
        <v>91</v>
      </c>
      <c r="BK173" s="168">
        <f t="shared" si="19"/>
        <v>0</v>
      </c>
      <c r="BL173" s="18" t="s">
        <v>453</v>
      </c>
      <c r="BM173" s="167" t="s">
        <v>408</v>
      </c>
    </row>
    <row r="174" spans="1:65" s="2" customFormat="1" ht="16.5" customHeight="1">
      <c r="A174" s="33"/>
      <c r="B174" s="154"/>
      <c r="C174" s="212" t="s">
        <v>297</v>
      </c>
      <c r="D174" s="212" t="s">
        <v>836</v>
      </c>
      <c r="E174" s="213" t="s">
        <v>3918</v>
      </c>
      <c r="F174" s="214" t="s">
        <v>3919</v>
      </c>
      <c r="G174" s="215" t="s">
        <v>340</v>
      </c>
      <c r="H174" s="216">
        <v>4</v>
      </c>
      <c r="I174" s="217"/>
      <c r="J174" s="218">
        <f t="shared" si="10"/>
        <v>0</v>
      </c>
      <c r="K174" s="219"/>
      <c r="L174" s="220"/>
      <c r="M174" s="221" t="s">
        <v>1</v>
      </c>
      <c r="N174" s="222" t="s">
        <v>41</v>
      </c>
      <c r="O174" s="62"/>
      <c r="P174" s="165">
        <f t="shared" si="11"/>
        <v>0</v>
      </c>
      <c r="Q174" s="165">
        <v>0</v>
      </c>
      <c r="R174" s="165">
        <f t="shared" si="12"/>
        <v>0</v>
      </c>
      <c r="S174" s="165">
        <v>0</v>
      </c>
      <c r="T174" s="166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453</v>
      </c>
      <c r="AT174" s="167" t="s">
        <v>836</v>
      </c>
      <c r="AU174" s="167" t="s">
        <v>91</v>
      </c>
      <c r="AY174" s="18" t="s">
        <v>203</v>
      </c>
      <c r="BE174" s="168">
        <f t="shared" si="14"/>
        <v>0</v>
      </c>
      <c r="BF174" s="168">
        <f t="shared" si="15"/>
        <v>0</v>
      </c>
      <c r="BG174" s="168">
        <f t="shared" si="16"/>
        <v>0</v>
      </c>
      <c r="BH174" s="168">
        <f t="shared" si="17"/>
        <v>0</v>
      </c>
      <c r="BI174" s="168">
        <f t="shared" si="18"/>
        <v>0</v>
      </c>
      <c r="BJ174" s="18" t="s">
        <v>91</v>
      </c>
      <c r="BK174" s="168">
        <f t="shared" si="19"/>
        <v>0</v>
      </c>
      <c r="BL174" s="18" t="s">
        <v>453</v>
      </c>
      <c r="BM174" s="167" t="s">
        <v>412</v>
      </c>
    </row>
    <row r="175" spans="1:65" s="2" customFormat="1" ht="16.5" customHeight="1">
      <c r="A175" s="33"/>
      <c r="B175" s="154"/>
      <c r="C175" s="212" t="s">
        <v>402</v>
      </c>
      <c r="D175" s="212" t="s">
        <v>836</v>
      </c>
      <c r="E175" s="213" t="s">
        <v>3920</v>
      </c>
      <c r="F175" s="214" t="s">
        <v>3921</v>
      </c>
      <c r="G175" s="215" t="s">
        <v>340</v>
      </c>
      <c r="H175" s="216">
        <v>3</v>
      </c>
      <c r="I175" s="217"/>
      <c r="J175" s="218">
        <f t="shared" si="10"/>
        <v>0</v>
      </c>
      <c r="K175" s="219"/>
      <c r="L175" s="220"/>
      <c r="M175" s="221" t="s">
        <v>1</v>
      </c>
      <c r="N175" s="222" t="s">
        <v>41</v>
      </c>
      <c r="O175" s="62"/>
      <c r="P175" s="165">
        <f t="shared" si="11"/>
        <v>0</v>
      </c>
      <c r="Q175" s="165">
        <v>0</v>
      </c>
      <c r="R175" s="165">
        <f t="shared" si="12"/>
        <v>0</v>
      </c>
      <c r="S175" s="165">
        <v>0</v>
      </c>
      <c r="T175" s="166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453</v>
      </c>
      <c r="AT175" s="167" t="s">
        <v>836</v>
      </c>
      <c r="AU175" s="167" t="s">
        <v>91</v>
      </c>
      <c r="AY175" s="18" t="s">
        <v>203</v>
      </c>
      <c r="BE175" s="168">
        <f t="shared" si="14"/>
        <v>0</v>
      </c>
      <c r="BF175" s="168">
        <f t="shared" si="15"/>
        <v>0</v>
      </c>
      <c r="BG175" s="168">
        <f t="shared" si="16"/>
        <v>0</v>
      </c>
      <c r="BH175" s="168">
        <f t="shared" si="17"/>
        <v>0</v>
      </c>
      <c r="BI175" s="168">
        <f t="shared" si="18"/>
        <v>0</v>
      </c>
      <c r="BJ175" s="18" t="s">
        <v>91</v>
      </c>
      <c r="BK175" s="168">
        <f t="shared" si="19"/>
        <v>0</v>
      </c>
      <c r="BL175" s="18" t="s">
        <v>453</v>
      </c>
      <c r="BM175" s="167" t="s">
        <v>415</v>
      </c>
    </row>
    <row r="176" spans="1:65" s="2" customFormat="1" ht="16.5" customHeight="1">
      <c r="A176" s="33"/>
      <c r="B176" s="154"/>
      <c r="C176" s="212" t="s">
        <v>301</v>
      </c>
      <c r="D176" s="212" t="s">
        <v>836</v>
      </c>
      <c r="E176" s="213" t="s">
        <v>3922</v>
      </c>
      <c r="F176" s="214" t="s">
        <v>3923</v>
      </c>
      <c r="G176" s="215" t="s">
        <v>340</v>
      </c>
      <c r="H176" s="216">
        <v>1</v>
      </c>
      <c r="I176" s="217"/>
      <c r="J176" s="218">
        <f t="shared" si="10"/>
        <v>0</v>
      </c>
      <c r="K176" s="219"/>
      <c r="L176" s="220"/>
      <c r="M176" s="221" t="s">
        <v>1</v>
      </c>
      <c r="N176" s="222" t="s">
        <v>41</v>
      </c>
      <c r="O176" s="62"/>
      <c r="P176" s="165">
        <f t="shared" si="11"/>
        <v>0</v>
      </c>
      <c r="Q176" s="165">
        <v>0</v>
      </c>
      <c r="R176" s="165">
        <f t="shared" si="12"/>
        <v>0</v>
      </c>
      <c r="S176" s="165">
        <v>0</v>
      </c>
      <c r="T176" s="166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453</v>
      </c>
      <c r="AT176" s="167" t="s">
        <v>836</v>
      </c>
      <c r="AU176" s="167" t="s">
        <v>91</v>
      </c>
      <c r="AY176" s="18" t="s">
        <v>203</v>
      </c>
      <c r="BE176" s="168">
        <f t="shared" si="14"/>
        <v>0</v>
      </c>
      <c r="BF176" s="168">
        <f t="shared" si="15"/>
        <v>0</v>
      </c>
      <c r="BG176" s="168">
        <f t="shared" si="16"/>
        <v>0</v>
      </c>
      <c r="BH176" s="168">
        <f t="shared" si="17"/>
        <v>0</v>
      </c>
      <c r="BI176" s="168">
        <f t="shared" si="18"/>
        <v>0</v>
      </c>
      <c r="BJ176" s="18" t="s">
        <v>91</v>
      </c>
      <c r="BK176" s="168">
        <f t="shared" si="19"/>
        <v>0</v>
      </c>
      <c r="BL176" s="18" t="s">
        <v>453</v>
      </c>
      <c r="BM176" s="167" t="s">
        <v>419</v>
      </c>
    </row>
    <row r="177" spans="1:65" s="2" customFormat="1" ht="16.5" customHeight="1">
      <c r="A177" s="33"/>
      <c r="B177" s="154"/>
      <c r="C177" s="212" t="s">
        <v>409</v>
      </c>
      <c r="D177" s="212" t="s">
        <v>836</v>
      </c>
      <c r="E177" s="213" t="s">
        <v>3924</v>
      </c>
      <c r="F177" s="214" t="s">
        <v>3925</v>
      </c>
      <c r="G177" s="215" t="s">
        <v>340</v>
      </c>
      <c r="H177" s="216">
        <v>3</v>
      </c>
      <c r="I177" s="217"/>
      <c r="J177" s="218">
        <f t="shared" si="10"/>
        <v>0</v>
      </c>
      <c r="K177" s="219"/>
      <c r="L177" s="220"/>
      <c r="M177" s="221" t="s">
        <v>1</v>
      </c>
      <c r="N177" s="222" t="s">
        <v>41</v>
      </c>
      <c r="O177" s="62"/>
      <c r="P177" s="165">
        <f t="shared" si="11"/>
        <v>0</v>
      </c>
      <c r="Q177" s="165">
        <v>0</v>
      </c>
      <c r="R177" s="165">
        <f t="shared" si="12"/>
        <v>0</v>
      </c>
      <c r="S177" s="165">
        <v>0</v>
      </c>
      <c r="T177" s="166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453</v>
      </c>
      <c r="AT177" s="167" t="s">
        <v>836</v>
      </c>
      <c r="AU177" s="167" t="s">
        <v>91</v>
      </c>
      <c r="AY177" s="18" t="s">
        <v>203</v>
      </c>
      <c r="BE177" s="168">
        <f t="shared" si="14"/>
        <v>0</v>
      </c>
      <c r="BF177" s="168">
        <f t="shared" si="15"/>
        <v>0</v>
      </c>
      <c r="BG177" s="168">
        <f t="shared" si="16"/>
        <v>0</v>
      </c>
      <c r="BH177" s="168">
        <f t="shared" si="17"/>
        <v>0</v>
      </c>
      <c r="BI177" s="168">
        <f t="shared" si="18"/>
        <v>0</v>
      </c>
      <c r="BJ177" s="18" t="s">
        <v>91</v>
      </c>
      <c r="BK177" s="168">
        <f t="shared" si="19"/>
        <v>0</v>
      </c>
      <c r="BL177" s="18" t="s">
        <v>453</v>
      </c>
      <c r="BM177" s="167" t="s">
        <v>422</v>
      </c>
    </row>
    <row r="178" spans="1:65" s="2" customFormat="1" ht="16.5" customHeight="1">
      <c r="A178" s="33"/>
      <c r="B178" s="154"/>
      <c r="C178" s="212" t="s">
        <v>304</v>
      </c>
      <c r="D178" s="212" t="s">
        <v>836</v>
      </c>
      <c r="E178" s="213" t="s">
        <v>3926</v>
      </c>
      <c r="F178" s="214" t="s">
        <v>3927</v>
      </c>
      <c r="G178" s="215" t="s">
        <v>340</v>
      </c>
      <c r="H178" s="216">
        <v>2</v>
      </c>
      <c r="I178" s="217"/>
      <c r="J178" s="218">
        <f t="shared" si="10"/>
        <v>0</v>
      </c>
      <c r="K178" s="219"/>
      <c r="L178" s="220"/>
      <c r="M178" s="221" t="s">
        <v>1</v>
      </c>
      <c r="N178" s="222" t="s">
        <v>41</v>
      </c>
      <c r="O178" s="62"/>
      <c r="P178" s="165">
        <f t="shared" si="11"/>
        <v>0</v>
      </c>
      <c r="Q178" s="165">
        <v>0</v>
      </c>
      <c r="R178" s="165">
        <f t="shared" si="12"/>
        <v>0</v>
      </c>
      <c r="S178" s="165">
        <v>0</v>
      </c>
      <c r="T178" s="166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453</v>
      </c>
      <c r="AT178" s="167" t="s">
        <v>836</v>
      </c>
      <c r="AU178" s="167" t="s">
        <v>91</v>
      </c>
      <c r="AY178" s="18" t="s">
        <v>203</v>
      </c>
      <c r="BE178" s="168">
        <f t="shared" si="14"/>
        <v>0</v>
      </c>
      <c r="BF178" s="168">
        <f t="shared" si="15"/>
        <v>0</v>
      </c>
      <c r="BG178" s="168">
        <f t="shared" si="16"/>
        <v>0</v>
      </c>
      <c r="BH178" s="168">
        <f t="shared" si="17"/>
        <v>0</v>
      </c>
      <c r="BI178" s="168">
        <f t="shared" si="18"/>
        <v>0</v>
      </c>
      <c r="BJ178" s="18" t="s">
        <v>91</v>
      </c>
      <c r="BK178" s="168">
        <f t="shared" si="19"/>
        <v>0</v>
      </c>
      <c r="BL178" s="18" t="s">
        <v>453</v>
      </c>
      <c r="BM178" s="167" t="s">
        <v>426</v>
      </c>
    </row>
    <row r="179" spans="1:65" s="2" customFormat="1" ht="16.5" customHeight="1">
      <c r="A179" s="33"/>
      <c r="B179" s="154"/>
      <c r="C179" s="212" t="s">
        <v>416</v>
      </c>
      <c r="D179" s="212" t="s">
        <v>836</v>
      </c>
      <c r="E179" s="213" t="s">
        <v>3928</v>
      </c>
      <c r="F179" s="214" t="s">
        <v>3929</v>
      </c>
      <c r="G179" s="215" t="s">
        <v>340</v>
      </c>
      <c r="H179" s="216">
        <v>1</v>
      </c>
      <c r="I179" s="217"/>
      <c r="J179" s="218">
        <f t="shared" si="10"/>
        <v>0</v>
      </c>
      <c r="K179" s="219"/>
      <c r="L179" s="220"/>
      <c r="M179" s="221" t="s">
        <v>1</v>
      </c>
      <c r="N179" s="222" t="s">
        <v>41</v>
      </c>
      <c r="O179" s="62"/>
      <c r="P179" s="165">
        <f t="shared" si="11"/>
        <v>0</v>
      </c>
      <c r="Q179" s="165">
        <v>0</v>
      </c>
      <c r="R179" s="165">
        <f t="shared" si="12"/>
        <v>0</v>
      </c>
      <c r="S179" s="165">
        <v>0</v>
      </c>
      <c r="T179" s="166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453</v>
      </c>
      <c r="AT179" s="167" t="s">
        <v>836</v>
      </c>
      <c r="AU179" s="167" t="s">
        <v>91</v>
      </c>
      <c r="AY179" s="18" t="s">
        <v>203</v>
      </c>
      <c r="BE179" s="168">
        <f t="shared" si="14"/>
        <v>0</v>
      </c>
      <c r="BF179" s="168">
        <f t="shared" si="15"/>
        <v>0</v>
      </c>
      <c r="BG179" s="168">
        <f t="shared" si="16"/>
        <v>0</v>
      </c>
      <c r="BH179" s="168">
        <f t="shared" si="17"/>
        <v>0</v>
      </c>
      <c r="BI179" s="168">
        <f t="shared" si="18"/>
        <v>0</v>
      </c>
      <c r="BJ179" s="18" t="s">
        <v>91</v>
      </c>
      <c r="BK179" s="168">
        <f t="shared" si="19"/>
        <v>0</v>
      </c>
      <c r="BL179" s="18" t="s">
        <v>453</v>
      </c>
      <c r="BM179" s="167" t="s">
        <v>431</v>
      </c>
    </row>
    <row r="180" spans="1:65" s="2" customFormat="1" ht="16.5" customHeight="1">
      <c r="A180" s="33"/>
      <c r="B180" s="154"/>
      <c r="C180" s="212" t="s">
        <v>310</v>
      </c>
      <c r="D180" s="212" t="s">
        <v>836</v>
      </c>
      <c r="E180" s="213" t="s">
        <v>3930</v>
      </c>
      <c r="F180" s="214" t="s">
        <v>3931</v>
      </c>
      <c r="G180" s="215" t="s">
        <v>340</v>
      </c>
      <c r="H180" s="216">
        <v>1</v>
      </c>
      <c r="I180" s="217"/>
      <c r="J180" s="218">
        <f t="shared" si="10"/>
        <v>0</v>
      </c>
      <c r="K180" s="219"/>
      <c r="L180" s="220"/>
      <c r="M180" s="221" t="s">
        <v>1</v>
      </c>
      <c r="N180" s="222" t="s">
        <v>41</v>
      </c>
      <c r="O180" s="62"/>
      <c r="P180" s="165">
        <f t="shared" si="11"/>
        <v>0</v>
      </c>
      <c r="Q180" s="165">
        <v>0</v>
      </c>
      <c r="R180" s="165">
        <f t="shared" si="12"/>
        <v>0</v>
      </c>
      <c r="S180" s="165">
        <v>0</v>
      </c>
      <c r="T180" s="166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453</v>
      </c>
      <c r="AT180" s="167" t="s">
        <v>836</v>
      </c>
      <c r="AU180" s="167" t="s">
        <v>91</v>
      </c>
      <c r="AY180" s="18" t="s">
        <v>203</v>
      </c>
      <c r="BE180" s="168">
        <f t="shared" si="14"/>
        <v>0</v>
      </c>
      <c r="BF180" s="168">
        <f t="shared" si="15"/>
        <v>0</v>
      </c>
      <c r="BG180" s="168">
        <f t="shared" si="16"/>
        <v>0</v>
      </c>
      <c r="BH180" s="168">
        <f t="shared" si="17"/>
        <v>0</v>
      </c>
      <c r="BI180" s="168">
        <f t="shared" si="18"/>
        <v>0</v>
      </c>
      <c r="BJ180" s="18" t="s">
        <v>91</v>
      </c>
      <c r="BK180" s="168">
        <f t="shared" si="19"/>
        <v>0</v>
      </c>
      <c r="BL180" s="18" t="s">
        <v>453</v>
      </c>
      <c r="BM180" s="167" t="s">
        <v>435</v>
      </c>
    </row>
    <row r="181" spans="1:65" s="2" customFormat="1" ht="16.5" customHeight="1">
      <c r="A181" s="33"/>
      <c r="B181" s="154"/>
      <c r="C181" s="212" t="s">
        <v>423</v>
      </c>
      <c r="D181" s="212" t="s">
        <v>836</v>
      </c>
      <c r="E181" s="213" t="s">
        <v>3932</v>
      </c>
      <c r="F181" s="214" t="s">
        <v>3933</v>
      </c>
      <c r="G181" s="215" t="s">
        <v>340</v>
      </c>
      <c r="H181" s="216">
        <v>1</v>
      </c>
      <c r="I181" s="217"/>
      <c r="J181" s="218">
        <f t="shared" si="10"/>
        <v>0</v>
      </c>
      <c r="K181" s="219"/>
      <c r="L181" s="220"/>
      <c r="M181" s="221" t="s">
        <v>1</v>
      </c>
      <c r="N181" s="222" t="s">
        <v>41</v>
      </c>
      <c r="O181" s="62"/>
      <c r="P181" s="165">
        <f t="shared" si="11"/>
        <v>0</v>
      </c>
      <c r="Q181" s="165">
        <v>0</v>
      </c>
      <c r="R181" s="165">
        <f t="shared" si="12"/>
        <v>0</v>
      </c>
      <c r="S181" s="165">
        <v>0</v>
      </c>
      <c r="T181" s="166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453</v>
      </c>
      <c r="AT181" s="167" t="s">
        <v>836</v>
      </c>
      <c r="AU181" s="167" t="s">
        <v>91</v>
      </c>
      <c r="AY181" s="18" t="s">
        <v>203</v>
      </c>
      <c r="BE181" s="168">
        <f t="shared" si="14"/>
        <v>0</v>
      </c>
      <c r="BF181" s="168">
        <f t="shared" si="15"/>
        <v>0</v>
      </c>
      <c r="BG181" s="168">
        <f t="shared" si="16"/>
        <v>0</v>
      </c>
      <c r="BH181" s="168">
        <f t="shared" si="17"/>
        <v>0</v>
      </c>
      <c r="BI181" s="168">
        <f t="shared" si="18"/>
        <v>0</v>
      </c>
      <c r="BJ181" s="18" t="s">
        <v>91</v>
      </c>
      <c r="BK181" s="168">
        <f t="shared" si="19"/>
        <v>0</v>
      </c>
      <c r="BL181" s="18" t="s">
        <v>453</v>
      </c>
      <c r="BM181" s="167" t="s">
        <v>438</v>
      </c>
    </row>
    <row r="182" spans="1:65" s="2" customFormat="1" ht="16.5" customHeight="1">
      <c r="A182" s="33"/>
      <c r="B182" s="154"/>
      <c r="C182" s="212" t="s">
        <v>313</v>
      </c>
      <c r="D182" s="212" t="s">
        <v>836</v>
      </c>
      <c r="E182" s="213" t="s">
        <v>3934</v>
      </c>
      <c r="F182" s="214" t="s">
        <v>3935</v>
      </c>
      <c r="G182" s="215" t="s">
        <v>244</v>
      </c>
      <c r="H182" s="216">
        <v>392</v>
      </c>
      <c r="I182" s="217"/>
      <c r="J182" s="218">
        <f t="shared" si="10"/>
        <v>0</v>
      </c>
      <c r="K182" s="219"/>
      <c r="L182" s="220"/>
      <c r="M182" s="221" t="s">
        <v>1</v>
      </c>
      <c r="N182" s="222" t="s">
        <v>41</v>
      </c>
      <c r="O182" s="62"/>
      <c r="P182" s="165">
        <f t="shared" si="11"/>
        <v>0</v>
      </c>
      <c r="Q182" s="165">
        <v>0</v>
      </c>
      <c r="R182" s="165">
        <f t="shared" si="12"/>
        <v>0</v>
      </c>
      <c r="S182" s="165">
        <v>0</v>
      </c>
      <c r="T182" s="166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453</v>
      </c>
      <c r="AT182" s="167" t="s">
        <v>836</v>
      </c>
      <c r="AU182" s="167" t="s">
        <v>91</v>
      </c>
      <c r="AY182" s="18" t="s">
        <v>203</v>
      </c>
      <c r="BE182" s="168">
        <f t="shared" si="14"/>
        <v>0</v>
      </c>
      <c r="BF182" s="168">
        <f t="shared" si="15"/>
        <v>0</v>
      </c>
      <c r="BG182" s="168">
        <f t="shared" si="16"/>
        <v>0</v>
      </c>
      <c r="BH182" s="168">
        <f t="shared" si="17"/>
        <v>0</v>
      </c>
      <c r="BI182" s="168">
        <f t="shared" si="18"/>
        <v>0</v>
      </c>
      <c r="BJ182" s="18" t="s">
        <v>91</v>
      </c>
      <c r="BK182" s="168">
        <f t="shared" si="19"/>
        <v>0</v>
      </c>
      <c r="BL182" s="18" t="s">
        <v>453</v>
      </c>
      <c r="BM182" s="167" t="s">
        <v>1373</v>
      </c>
    </row>
    <row r="183" spans="1:65" s="2" customFormat="1" ht="16.5" customHeight="1">
      <c r="A183" s="33"/>
      <c r="B183" s="154"/>
      <c r="C183" s="212" t="s">
        <v>432</v>
      </c>
      <c r="D183" s="212" t="s">
        <v>836</v>
      </c>
      <c r="E183" s="213" t="s">
        <v>3936</v>
      </c>
      <c r="F183" s="214" t="s">
        <v>3937</v>
      </c>
      <c r="G183" s="215" t="s">
        <v>1299</v>
      </c>
      <c r="H183" s="216">
        <v>1.96</v>
      </c>
      <c r="I183" s="217"/>
      <c r="J183" s="218">
        <f t="shared" si="10"/>
        <v>0</v>
      </c>
      <c r="K183" s="219"/>
      <c r="L183" s="220"/>
      <c r="M183" s="221" t="s">
        <v>1</v>
      </c>
      <c r="N183" s="222" t="s">
        <v>41</v>
      </c>
      <c r="O183" s="62"/>
      <c r="P183" s="165">
        <f t="shared" si="11"/>
        <v>0</v>
      </c>
      <c r="Q183" s="165">
        <v>1E-3</v>
      </c>
      <c r="R183" s="165">
        <f t="shared" si="12"/>
        <v>1.9599999999999999E-3</v>
      </c>
      <c r="S183" s="165">
        <v>0</v>
      </c>
      <c r="T183" s="166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453</v>
      </c>
      <c r="AT183" s="167" t="s">
        <v>836</v>
      </c>
      <c r="AU183" s="167" t="s">
        <v>91</v>
      </c>
      <c r="AY183" s="18" t="s">
        <v>203</v>
      </c>
      <c r="BE183" s="168">
        <f t="shared" si="14"/>
        <v>0</v>
      </c>
      <c r="BF183" s="168">
        <f t="shared" si="15"/>
        <v>0</v>
      </c>
      <c r="BG183" s="168">
        <f t="shared" si="16"/>
        <v>0</v>
      </c>
      <c r="BH183" s="168">
        <f t="shared" si="17"/>
        <v>0</v>
      </c>
      <c r="BI183" s="168">
        <f t="shared" si="18"/>
        <v>0</v>
      </c>
      <c r="BJ183" s="18" t="s">
        <v>91</v>
      </c>
      <c r="BK183" s="168">
        <f t="shared" si="19"/>
        <v>0</v>
      </c>
      <c r="BL183" s="18" t="s">
        <v>453</v>
      </c>
      <c r="BM183" s="167" t="s">
        <v>3938</v>
      </c>
    </row>
    <row r="184" spans="1:65" s="13" customFormat="1">
      <c r="B184" s="177"/>
      <c r="D184" s="178" t="s">
        <v>548</v>
      </c>
      <c r="E184" s="179" t="s">
        <v>1</v>
      </c>
      <c r="F184" s="180" t="s">
        <v>3939</v>
      </c>
      <c r="H184" s="181">
        <v>1.96</v>
      </c>
      <c r="I184" s="182"/>
      <c r="L184" s="177"/>
      <c r="M184" s="183"/>
      <c r="N184" s="184"/>
      <c r="O184" s="184"/>
      <c r="P184" s="184"/>
      <c r="Q184" s="184"/>
      <c r="R184" s="184"/>
      <c r="S184" s="184"/>
      <c r="T184" s="185"/>
      <c r="AT184" s="179" t="s">
        <v>548</v>
      </c>
      <c r="AU184" s="179" t="s">
        <v>91</v>
      </c>
      <c r="AV184" s="13" t="s">
        <v>91</v>
      </c>
      <c r="AW184" s="13" t="s">
        <v>30</v>
      </c>
      <c r="AX184" s="13" t="s">
        <v>83</v>
      </c>
      <c r="AY184" s="179" t="s">
        <v>203</v>
      </c>
    </row>
    <row r="185" spans="1:65" s="2" customFormat="1" ht="24.2" customHeight="1">
      <c r="A185" s="33"/>
      <c r="B185" s="154"/>
      <c r="C185" s="212" t="s">
        <v>317</v>
      </c>
      <c r="D185" s="212" t="s">
        <v>836</v>
      </c>
      <c r="E185" s="213" t="s">
        <v>3940</v>
      </c>
      <c r="F185" s="214" t="s">
        <v>3941</v>
      </c>
      <c r="G185" s="215" t="s">
        <v>340</v>
      </c>
      <c r="H185" s="216">
        <v>392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41</v>
      </c>
      <c r="O185" s="62"/>
      <c r="P185" s="165">
        <f>O185*H185</f>
        <v>0</v>
      </c>
      <c r="Q185" s="165">
        <v>0</v>
      </c>
      <c r="R185" s="165">
        <f>Q185*H185</f>
        <v>0</v>
      </c>
      <c r="S185" s="165">
        <v>0</v>
      </c>
      <c r="T185" s="16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453</v>
      </c>
      <c r="AT185" s="167" t="s">
        <v>836</v>
      </c>
      <c r="AU185" s="167" t="s">
        <v>91</v>
      </c>
      <c r="AY185" s="18" t="s">
        <v>203</v>
      </c>
      <c r="BE185" s="168">
        <f>IF(N185="základná",J185,0)</f>
        <v>0</v>
      </c>
      <c r="BF185" s="168">
        <f>IF(N185="znížená",J185,0)</f>
        <v>0</v>
      </c>
      <c r="BG185" s="168">
        <f>IF(N185="zákl. prenesená",J185,0)</f>
        <v>0</v>
      </c>
      <c r="BH185" s="168">
        <f>IF(N185="zníž. prenesená",J185,0)</f>
        <v>0</v>
      </c>
      <c r="BI185" s="168">
        <f>IF(N185="nulová",J185,0)</f>
        <v>0</v>
      </c>
      <c r="BJ185" s="18" t="s">
        <v>91</v>
      </c>
      <c r="BK185" s="168">
        <f>ROUND(I185*H185,2)</f>
        <v>0</v>
      </c>
      <c r="BL185" s="18" t="s">
        <v>453</v>
      </c>
      <c r="BM185" s="167" t="s">
        <v>1381</v>
      </c>
    </row>
    <row r="186" spans="1:65" s="2" customFormat="1" ht="16.5" customHeight="1">
      <c r="A186" s="33"/>
      <c r="B186" s="154"/>
      <c r="C186" s="212" t="s">
        <v>441</v>
      </c>
      <c r="D186" s="212" t="s">
        <v>836</v>
      </c>
      <c r="E186" s="213" t="s">
        <v>3942</v>
      </c>
      <c r="F186" s="214" t="s">
        <v>3943</v>
      </c>
      <c r="G186" s="215" t="s">
        <v>213</v>
      </c>
      <c r="H186" s="216">
        <v>31.36</v>
      </c>
      <c r="I186" s="217"/>
      <c r="J186" s="218">
        <f>ROUND(I186*H186,2)</f>
        <v>0</v>
      </c>
      <c r="K186" s="219"/>
      <c r="L186" s="220"/>
      <c r="M186" s="226" t="s">
        <v>1</v>
      </c>
      <c r="N186" s="227" t="s">
        <v>41</v>
      </c>
      <c r="O186" s="173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453</v>
      </c>
      <c r="AT186" s="167" t="s">
        <v>836</v>
      </c>
      <c r="AU186" s="167" t="s">
        <v>91</v>
      </c>
      <c r="AY186" s="18" t="s">
        <v>203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8" t="s">
        <v>91</v>
      </c>
      <c r="BK186" s="168">
        <f>ROUND(I186*H186,2)</f>
        <v>0</v>
      </c>
      <c r="BL186" s="18" t="s">
        <v>453</v>
      </c>
      <c r="BM186" s="167" t="s">
        <v>1382</v>
      </c>
    </row>
    <row r="187" spans="1:65" s="2" customFormat="1" ht="6.95" customHeight="1">
      <c r="A187" s="33"/>
      <c r="B187" s="51"/>
      <c r="C187" s="52"/>
      <c r="D187" s="52"/>
      <c r="E187" s="52"/>
      <c r="F187" s="52"/>
      <c r="G187" s="52"/>
      <c r="H187" s="52"/>
      <c r="I187" s="52"/>
      <c r="J187" s="52"/>
      <c r="K187" s="52"/>
      <c r="L187" s="34"/>
      <c r="M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</sheetData>
  <autoFilter ref="C121:K186" xr:uid="{00000000-0009-0000-0000-00001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216"/>
  <sheetViews>
    <sheetView showGridLines="0" topLeftCell="A202" workbookViewId="0">
      <selection activeCell="L225" sqref="L2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161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3815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3944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ROUND(J122,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ROUND((SUM(BE122:BE215)),  2)</f>
        <v>0</v>
      </c>
      <c r="G35" s="109"/>
      <c r="H35" s="109"/>
      <c r="I35" s="110">
        <v>0.2</v>
      </c>
      <c r="J35" s="108">
        <f>ROUND(((SUM(BE122:BE215))*I35),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ROUND((SUM(BF122:BF215)),  2)</f>
        <v>0</v>
      </c>
      <c r="G36" s="109"/>
      <c r="H36" s="109"/>
      <c r="I36" s="110">
        <v>0.2</v>
      </c>
      <c r="J36" s="108">
        <f>ROUND(((SUM(BF122:BF215))*I36),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ROUND((SUM(BG122:BG215)),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ROUND((SUM(BH122:BH215)),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ROUND((SUM(BI122:BI215)),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3815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SO14.2 - SO14.2 Slaboprúdové rozvody - montaž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J122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3817</v>
      </c>
      <c r="E99" s="126"/>
      <c r="F99" s="126"/>
      <c r="G99" s="126"/>
      <c r="H99" s="126"/>
      <c r="I99" s="126"/>
      <c r="J99" s="127">
        <f>J123</f>
        <v>0</v>
      </c>
      <c r="L99" s="124"/>
    </row>
    <row r="100" spans="1:47" s="10" customFormat="1" ht="19.899999999999999" customHeight="1">
      <c r="B100" s="128"/>
      <c r="D100" s="129" t="s">
        <v>3818</v>
      </c>
      <c r="E100" s="130"/>
      <c r="F100" s="130"/>
      <c r="G100" s="130"/>
      <c r="H100" s="130"/>
      <c r="I100" s="130"/>
      <c r="J100" s="131">
        <f>J124</f>
        <v>0</v>
      </c>
      <c r="L100" s="128"/>
    </row>
    <row r="101" spans="1:47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47" s="2" customFormat="1" ht="6.95" customHeight="1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47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24.95" customHeight="1">
      <c r="A107" s="33"/>
      <c r="B107" s="34"/>
      <c r="C107" s="22" t="s">
        <v>189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6.5" customHeight="1">
      <c r="A110" s="33"/>
      <c r="B110" s="34"/>
      <c r="C110" s="33"/>
      <c r="D110" s="33"/>
      <c r="E110" s="278" t="str">
        <f>E7</f>
        <v>OBNOVA NÁMESTIA SNP 31.3.2022</v>
      </c>
      <c r="F110" s="279"/>
      <c r="G110" s="279"/>
      <c r="H110" s="279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1" customFormat="1" ht="12" customHeight="1">
      <c r="B111" s="21"/>
      <c r="C111" s="28" t="s">
        <v>166</v>
      </c>
      <c r="L111" s="21"/>
    </row>
    <row r="112" spans="1:47" s="2" customFormat="1" ht="16.5" customHeight="1">
      <c r="A112" s="33"/>
      <c r="B112" s="34"/>
      <c r="C112" s="33"/>
      <c r="D112" s="33"/>
      <c r="E112" s="278" t="s">
        <v>3815</v>
      </c>
      <c r="F112" s="277"/>
      <c r="G112" s="277"/>
      <c r="H112" s="277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521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38" t="str">
        <f>E11</f>
        <v xml:space="preserve">SO14.2 - SO14.2 Slaboprúdové rozvody - montaž </v>
      </c>
      <c r="F114" s="277"/>
      <c r="G114" s="277"/>
      <c r="H114" s="277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18</v>
      </c>
      <c r="D116" s="33"/>
      <c r="E116" s="33"/>
      <c r="F116" s="26" t="str">
        <f>F14</f>
        <v>Námestie SNP, Trnava</v>
      </c>
      <c r="G116" s="33"/>
      <c r="H116" s="33"/>
      <c r="I116" s="28" t="s">
        <v>20</v>
      </c>
      <c r="J116" s="59" t="str">
        <f>IF(J14="","",J14)</f>
        <v>31. 3. 2022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40.15" customHeight="1">
      <c r="A118" s="33"/>
      <c r="B118" s="34"/>
      <c r="C118" s="28" t="s">
        <v>22</v>
      </c>
      <c r="D118" s="33"/>
      <c r="E118" s="33"/>
      <c r="F118" s="26" t="str">
        <f>E17</f>
        <v>MESTO TRNAVA, Hlavná č.1,91771 TRNAVA</v>
      </c>
      <c r="G118" s="33"/>
      <c r="H118" s="33"/>
      <c r="I118" s="28" t="s">
        <v>28</v>
      </c>
      <c r="J118" s="31" t="str">
        <f>E23</f>
        <v>ATELIER DV, s.r.o.Ing.Arch.P.ĎURKO a kol.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26</v>
      </c>
      <c r="D119" s="33"/>
      <c r="E119" s="33"/>
      <c r="F119" s="26" t="str">
        <f>IF(E20="","",E20)</f>
        <v>Vyplň údaj</v>
      </c>
      <c r="G119" s="33"/>
      <c r="H119" s="33"/>
      <c r="I119" s="28" t="s">
        <v>31</v>
      </c>
      <c r="J119" s="31" t="str">
        <f>E26</f>
        <v xml:space="preserve"> 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32"/>
      <c r="B121" s="133"/>
      <c r="C121" s="134" t="s">
        <v>190</v>
      </c>
      <c r="D121" s="135" t="s">
        <v>60</v>
      </c>
      <c r="E121" s="135" t="s">
        <v>56</v>
      </c>
      <c r="F121" s="135" t="s">
        <v>57</v>
      </c>
      <c r="G121" s="135" t="s">
        <v>191</v>
      </c>
      <c r="H121" s="135" t="s">
        <v>192</v>
      </c>
      <c r="I121" s="135" t="s">
        <v>193</v>
      </c>
      <c r="J121" s="136" t="s">
        <v>171</v>
      </c>
      <c r="K121" s="137" t="s">
        <v>194</v>
      </c>
      <c r="L121" s="138"/>
      <c r="M121" s="66" t="s">
        <v>1</v>
      </c>
      <c r="N121" s="67" t="s">
        <v>39</v>
      </c>
      <c r="O121" s="67" t="s">
        <v>195</v>
      </c>
      <c r="P121" s="67" t="s">
        <v>196</v>
      </c>
      <c r="Q121" s="67" t="s">
        <v>197</v>
      </c>
      <c r="R121" s="67" t="s">
        <v>198</v>
      </c>
      <c r="S121" s="67" t="s">
        <v>199</v>
      </c>
      <c r="T121" s="68" t="s">
        <v>200</v>
      </c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</row>
    <row r="122" spans="1:65" s="2" customFormat="1" ht="22.9" customHeight="1">
      <c r="A122" s="33"/>
      <c r="B122" s="34"/>
      <c r="C122" s="73" t="s">
        <v>172</v>
      </c>
      <c r="D122" s="33"/>
      <c r="E122" s="33"/>
      <c r="F122" s="33"/>
      <c r="G122" s="33"/>
      <c r="H122" s="33"/>
      <c r="I122" s="33"/>
      <c r="J122" s="139">
        <f>BK122</f>
        <v>0</v>
      </c>
      <c r="K122" s="33"/>
      <c r="L122" s="34"/>
      <c r="M122" s="69"/>
      <c r="N122" s="60"/>
      <c r="O122" s="70"/>
      <c r="P122" s="140">
        <f>P123</f>
        <v>0</v>
      </c>
      <c r="Q122" s="70"/>
      <c r="R122" s="140">
        <f>R123</f>
        <v>0</v>
      </c>
      <c r="S122" s="70"/>
      <c r="T122" s="141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173</v>
      </c>
      <c r="BK122" s="142">
        <f>BK123</f>
        <v>0</v>
      </c>
    </row>
    <row r="123" spans="1:65" s="12" customFormat="1" ht="25.9" customHeight="1">
      <c r="B123" s="143"/>
      <c r="D123" s="144" t="s">
        <v>74</v>
      </c>
      <c r="E123" s="145" t="s">
        <v>201</v>
      </c>
      <c r="F123" s="145" t="s">
        <v>3819</v>
      </c>
      <c r="I123" s="146"/>
      <c r="J123" s="147">
        <f>BK123</f>
        <v>0</v>
      </c>
      <c r="L123" s="143"/>
      <c r="M123" s="148"/>
      <c r="N123" s="149"/>
      <c r="O123" s="149"/>
      <c r="P123" s="150">
        <f>P124</f>
        <v>0</v>
      </c>
      <c r="Q123" s="149"/>
      <c r="R123" s="150">
        <f>R124</f>
        <v>0</v>
      </c>
      <c r="S123" s="149"/>
      <c r="T123" s="151">
        <f>T124</f>
        <v>0</v>
      </c>
      <c r="AR123" s="144" t="s">
        <v>83</v>
      </c>
      <c r="AT123" s="152" t="s">
        <v>74</v>
      </c>
      <c r="AU123" s="152" t="s">
        <v>75</v>
      </c>
      <c r="AY123" s="144" t="s">
        <v>203</v>
      </c>
      <c r="BK123" s="153">
        <f>BK124</f>
        <v>0</v>
      </c>
    </row>
    <row r="124" spans="1:65" s="12" customFormat="1" ht="22.9" customHeight="1">
      <c r="B124" s="143"/>
      <c r="D124" s="144" t="s">
        <v>74</v>
      </c>
      <c r="E124" s="169" t="s">
        <v>209</v>
      </c>
      <c r="F124" s="169" t="s">
        <v>3820</v>
      </c>
      <c r="I124" s="146"/>
      <c r="J124" s="170">
        <f>BK124</f>
        <v>0</v>
      </c>
      <c r="L124" s="143"/>
      <c r="M124" s="148"/>
      <c r="N124" s="149"/>
      <c r="O124" s="149"/>
      <c r="P124" s="150">
        <f>SUM(P125:P215)</f>
        <v>0</v>
      </c>
      <c r="Q124" s="149"/>
      <c r="R124" s="150">
        <f>SUM(R125:R215)</f>
        <v>0</v>
      </c>
      <c r="S124" s="149"/>
      <c r="T124" s="151">
        <f>SUM(T125:T215)</f>
        <v>0</v>
      </c>
      <c r="AR124" s="144" t="s">
        <v>83</v>
      </c>
      <c r="AT124" s="152" t="s">
        <v>74</v>
      </c>
      <c r="AU124" s="152" t="s">
        <v>83</v>
      </c>
      <c r="AY124" s="144" t="s">
        <v>203</v>
      </c>
      <c r="BK124" s="153">
        <f>SUM(BK125:BK215)</f>
        <v>0</v>
      </c>
    </row>
    <row r="125" spans="1:65" s="2" customFormat="1" ht="24.2" customHeight="1">
      <c r="A125" s="33"/>
      <c r="B125" s="154"/>
      <c r="C125" s="155" t="s">
        <v>83</v>
      </c>
      <c r="D125" s="155" t="s">
        <v>204</v>
      </c>
      <c r="E125" s="156" t="s">
        <v>3945</v>
      </c>
      <c r="F125" s="157" t="s">
        <v>3946</v>
      </c>
      <c r="G125" s="158" t="s">
        <v>244</v>
      </c>
      <c r="H125" s="159">
        <v>674</v>
      </c>
      <c r="I125" s="160"/>
      <c r="J125" s="161">
        <f t="shared" ref="J125:J156" si="0">ROUND(I125*H125,2)</f>
        <v>0</v>
      </c>
      <c r="K125" s="162"/>
      <c r="L125" s="34"/>
      <c r="M125" s="163" t="s">
        <v>1</v>
      </c>
      <c r="N125" s="164" t="s">
        <v>41</v>
      </c>
      <c r="O125" s="62"/>
      <c r="P125" s="165">
        <f t="shared" ref="P125:P156" si="1">O125*H125</f>
        <v>0</v>
      </c>
      <c r="Q125" s="165">
        <v>0</v>
      </c>
      <c r="R125" s="165">
        <f t="shared" ref="R125:R156" si="2">Q125*H125</f>
        <v>0</v>
      </c>
      <c r="S125" s="165">
        <v>0</v>
      </c>
      <c r="T125" s="166">
        <f t="shared" ref="T125:T156" si="3"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324</v>
      </c>
      <c r="AT125" s="167" t="s">
        <v>204</v>
      </c>
      <c r="AU125" s="167" t="s">
        <v>91</v>
      </c>
      <c r="AY125" s="18" t="s">
        <v>203</v>
      </c>
      <c r="BE125" s="168">
        <f t="shared" ref="BE125:BE156" si="4">IF(N125="základná",J125,0)</f>
        <v>0</v>
      </c>
      <c r="BF125" s="168">
        <f t="shared" ref="BF125:BF156" si="5">IF(N125="znížená",J125,0)</f>
        <v>0</v>
      </c>
      <c r="BG125" s="168">
        <f t="shared" ref="BG125:BG156" si="6">IF(N125="zákl. prenesená",J125,0)</f>
        <v>0</v>
      </c>
      <c r="BH125" s="168">
        <f t="shared" ref="BH125:BH156" si="7">IF(N125="zníž. prenesená",J125,0)</f>
        <v>0</v>
      </c>
      <c r="BI125" s="168">
        <f t="shared" ref="BI125:BI156" si="8">IF(N125="nulová",J125,0)</f>
        <v>0</v>
      </c>
      <c r="BJ125" s="18" t="s">
        <v>91</v>
      </c>
      <c r="BK125" s="168">
        <f t="shared" ref="BK125:BK156" si="9">ROUND(I125*H125,2)</f>
        <v>0</v>
      </c>
      <c r="BL125" s="18" t="s">
        <v>324</v>
      </c>
      <c r="BM125" s="167" t="s">
        <v>91</v>
      </c>
    </row>
    <row r="126" spans="1:65" s="2" customFormat="1" ht="24.2" customHeight="1">
      <c r="A126" s="33"/>
      <c r="B126" s="154"/>
      <c r="C126" s="155" t="s">
        <v>91</v>
      </c>
      <c r="D126" s="155" t="s">
        <v>204</v>
      </c>
      <c r="E126" s="156" t="s">
        <v>3947</v>
      </c>
      <c r="F126" s="157" t="s">
        <v>3948</v>
      </c>
      <c r="G126" s="158" t="s">
        <v>244</v>
      </c>
      <c r="H126" s="159">
        <v>140</v>
      </c>
      <c r="I126" s="160"/>
      <c r="J126" s="161">
        <f t="shared" si="0"/>
        <v>0</v>
      </c>
      <c r="K126" s="162"/>
      <c r="L126" s="34"/>
      <c r="M126" s="163" t="s">
        <v>1</v>
      </c>
      <c r="N126" s="164" t="s">
        <v>41</v>
      </c>
      <c r="O126" s="62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324</v>
      </c>
      <c r="AT126" s="167" t="s">
        <v>204</v>
      </c>
      <c r="AU126" s="167" t="s">
        <v>91</v>
      </c>
      <c r="AY126" s="18" t="s">
        <v>203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91</v>
      </c>
      <c r="BK126" s="168">
        <f t="shared" si="9"/>
        <v>0</v>
      </c>
      <c r="BL126" s="18" t="s">
        <v>324</v>
      </c>
      <c r="BM126" s="167" t="s">
        <v>208</v>
      </c>
    </row>
    <row r="127" spans="1:65" s="2" customFormat="1" ht="16.5" customHeight="1">
      <c r="A127" s="33"/>
      <c r="B127" s="154"/>
      <c r="C127" s="155" t="s">
        <v>215</v>
      </c>
      <c r="D127" s="155" t="s">
        <v>204</v>
      </c>
      <c r="E127" s="156" t="s">
        <v>3949</v>
      </c>
      <c r="F127" s="157" t="s">
        <v>3826</v>
      </c>
      <c r="G127" s="158" t="s">
        <v>244</v>
      </c>
      <c r="H127" s="159">
        <v>40</v>
      </c>
      <c r="I127" s="160"/>
      <c r="J127" s="161">
        <f t="shared" si="0"/>
        <v>0</v>
      </c>
      <c r="K127" s="162"/>
      <c r="L127" s="34"/>
      <c r="M127" s="163" t="s">
        <v>1</v>
      </c>
      <c r="N127" s="164" t="s">
        <v>41</v>
      </c>
      <c r="O127" s="62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324</v>
      </c>
      <c r="AT127" s="167" t="s">
        <v>204</v>
      </c>
      <c r="AU127" s="167" t="s">
        <v>91</v>
      </c>
      <c r="AY127" s="18" t="s">
        <v>203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91</v>
      </c>
      <c r="BK127" s="168">
        <f t="shared" si="9"/>
        <v>0</v>
      </c>
      <c r="BL127" s="18" t="s">
        <v>324</v>
      </c>
      <c r="BM127" s="167" t="s">
        <v>227</v>
      </c>
    </row>
    <row r="128" spans="1:65" s="2" customFormat="1" ht="16.5" customHeight="1">
      <c r="A128" s="33"/>
      <c r="B128" s="154"/>
      <c r="C128" s="155" t="s">
        <v>208</v>
      </c>
      <c r="D128" s="155" t="s">
        <v>204</v>
      </c>
      <c r="E128" s="156" t="s">
        <v>3950</v>
      </c>
      <c r="F128" s="157" t="s">
        <v>3828</v>
      </c>
      <c r="G128" s="158" t="s">
        <v>244</v>
      </c>
      <c r="H128" s="159">
        <v>939.4</v>
      </c>
      <c r="I128" s="160"/>
      <c r="J128" s="161">
        <f t="shared" si="0"/>
        <v>0</v>
      </c>
      <c r="K128" s="162"/>
      <c r="L128" s="34"/>
      <c r="M128" s="163" t="s">
        <v>1</v>
      </c>
      <c r="N128" s="164" t="s">
        <v>41</v>
      </c>
      <c r="O128" s="62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324</v>
      </c>
      <c r="AT128" s="167" t="s">
        <v>204</v>
      </c>
      <c r="AU128" s="167" t="s">
        <v>91</v>
      </c>
      <c r="AY128" s="18" t="s">
        <v>203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91</v>
      </c>
      <c r="BK128" s="168">
        <f t="shared" si="9"/>
        <v>0</v>
      </c>
      <c r="BL128" s="18" t="s">
        <v>324</v>
      </c>
      <c r="BM128" s="167" t="s">
        <v>234</v>
      </c>
    </row>
    <row r="129" spans="1:65" s="2" customFormat="1" ht="33" customHeight="1">
      <c r="A129" s="33"/>
      <c r="B129" s="154"/>
      <c r="C129" s="155" t="s">
        <v>223</v>
      </c>
      <c r="D129" s="155" t="s">
        <v>204</v>
      </c>
      <c r="E129" s="156" t="s">
        <v>3951</v>
      </c>
      <c r="F129" s="157" t="s">
        <v>3830</v>
      </c>
      <c r="G129" s="158" t="s">
        <v>244</v>
      </c>
      <c r="H129" s="159">
        <v>674</v>
      </c>
      <c r="I129" s="160"/>
      <c r="J129" s="161">
        <f t="shared" si="0"/>
        <v>0</v>
      </c>
      <c r="K129" s="162"/>
      <c r="L129" s="34"/>
      <c r="M129" s="163" t="s">
        <v>1</v>
      </c>
      <c r="N129" s="164" t="s">
        <v>41</v>
      </c>
      <c r="O129" s="62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324</v>
      </c>
      <c r="AT129" s="167" t="s">
        <v>204</v>
      </c>
      <c r="AU129" s="167" t="s">
        <v>91</v>
      </c>
      <c r="AY129" s="18" t="s">
        <v>203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91</v>
      </c>
      <c r="BK129" s="168">
        <f t="shared" si="9"/>
        <v>0</v>
      </c>
      <c r="BL129" s="18" t="s">
        <v>324</v>
      </c>
      <c r="BM129" s="167" t="s">
        <v>214</v>
      </c>
    </row>
    <row r="130" spans="1:65" s="2" customFormat="1" ht="37.9" customHeight="1">
      <c r="A130" s="33"/>
      <c r="B130" s="154"/>
      <c r="C130" s="155" t="s">
        <v>227</v>
      </c>
      <c r="D130" s="155" t="s">
        <v>204</v>
      </c>
      <c r="E130" s="156" t="s">
        <v>3952</v>
      </c>
      <c r="F130" s="157" t="s">
        <v>3953</v>
      </c>
      <c r="G130" s="158" t="s">
        <v>340</v>
      </c>
      <c r="H130" s="159">
        <v>12</v>
      </c>
      <c r="I130" s="160"/>
      <c r="J130" s="161">
        <f t="shared" si="0"/>
        <v>0</v>
      </c>
      <c r="K130" s="162"/>
      <c r="L130" s="34"/>
      <c r="M130" s="163" t="s">
        <v>1</v>
      </c>
      <c r="N130" s="164" t="s">
        <v>41</v>
      </c>
      <c r="O130" s="62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324</v>
      </c>
      <c r="AT130" s="167" t="s">
        <v>204</v>
      </c>
      <c r="AU130" s="167" t="s">
        <v>91</v>
      </c>
      <c r="AY130" s="18" t="s">
        <v>203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91</v>
      </c>
      <c r="BK130" s="168">
        <f t="shared" si="9"/>
        <v>0</v>
      </c>
      <c r="BL130" s="18" t="s">
        <v>324</v>
      </c>
      <c r="BM130" s="167" t="s">
        <v>218</v>
      </c>
    </row>
    <row r="131" spans="1:65" s="2" customFormat="1" ht="21.75" customHeight="1">
      <c r="A131" s="33"/>
      <c r="B131" s="154"/>
      <c r="C131" s="155" t="s">
        <v>231</v>
      </c>
      <c r="D131" s="155" t="s">
        <v>204</v>
      </c>
      <c r="E131" s="156" t="s">
        <v>3954</v>
      </c>
      <c r="F131" s="157" t="s">
        <v>3834</v>
      </c>
      <c r="G131" s="158" t="s">
        <v>340</v>
      </c>
      <c r="H131" s="159">
        <v>36</v>
      </c>
      <c r="I131" s="160"/>
      <c r="J131" s="161">
        <f t="shared" si="0"/>
        <v>0</v>
      </c>
      <c r="K131" s="162"/>
      <c r="L131" s="34"/>
      <c r="M131" s="163" t="s">
        <v>1</v>
      </c>
      <c r="N131" s="164" t="s">
        <v>41</v>
      </c>
      <c r="O131" s="62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324</v>
      </c>
      <c r="AT131" s="167" t="s">
        <v>204</v>
      </c>
      <c r="AU131" s="167" t="s">
        <v>91</v>
      </c>
      <c r="AY131" s="18" t="s">
        <v>203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91</v>
      </c>
      <c r="BK131" s="168">
        <f t="shared" si="9"/>
        <v>0</v>
      </c>
      <c r="BL131" s="18" t="s">
        <v>324</v>
      </c>
      <c r="BM131" s="167" t="s">
        <v>222</v>
      </c>
    </row>
    <row r="132" spans="1:65" s="2" customFormat="1" ht="24.2" customHeight="1">
      <c r="A132" s="33"/>
      <c r="B132" s="154"/>
      <c r="C132" s="155" t="s">
        <v>234</v>
      </c>
      <c r="D132" s="155" t="s">
        <v>204</v>
      </c>
      <c r="E132" s="156" t="s">
        <v>3955</v>
      </c>
      <c r="F132" s="157" t="s">
        <v>3836</v>
      </c>
      <c r="G132" s="158" t="s">
        <v>340</v>
      </c>
      <c r="H132" s="159">
        <v>4</v>
      </c>
      <c r="I132" s="160"/>
      <c r="J132" s="161">
        <f t="shared" si="0"/>
        <v>0</v>
      </c>
      <c r="K132" s="162"/>
      <c r="L132" s="34"/>
      <c r="M132" s="163" t="s">
        <v>1</v>
      </c>
      <c r="N132" s="164" t="s">
        <v>41</v>
      </c>
      <c r="O132" s="62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324</v>
      </c>
      <c r="AT132" s="167" t="s">
        <v>204</v>
      </c>
      <c r="AU132" s="167" t="s">
        <v>91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324</v>
      </c>
      <c r="BM132" s="167" t="s">
        <v>226</v>
      </c>
    </row>
    <row r="133" spans="1:65" s="2" customFormat="1" ht="24.2" customHeight="1">
      <c r="A133" s="33"/>
      <c r="B133" s="154"/>
      <c r="C133" s="155" t="s">
        <v>238</v>
      </c>
      <c r="D133" s="155" t="s">
        <v>204</v>
      </c>
      <c r="E133" s="156" t="s">
        <v>3956</v>
      </c>
      <c r="F133" s="157" t="s">
        <v>3838</v>
      </c>
      <c r="G133" s="158" t="s">
        <v>340</v>
      </c>
      <c r="H133" s="159">
        <v>9</v>
      </c>
      <c r="I133" s="160"/>
      <c r="J133" s="161">
        <f t="shared" si="0"/>
        <v>0</v>
      </c>
      <c r="K133" s="162"/>
      <c r="L133" s="34"/>
      <c r="M133" s="163" t="s">
        <v>1</v>
      </c>
      <c r="N133" s="164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324</v>
      </c>
      <c r="AT133" s="167" t="s">
        <v>204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324</v>
      </c>
      <c r="BM133" s="167" t="s">
        <v>230</v>
      </c>
    </row>
    <row r="134" spans="1:65" s="2" customFormat="1" ht="76.349999999999994" customHeight="1">
      <c r="A134" s="33"/>
      <c r="B134" s="154"/>
      <c r="C134" s="155" t="s">
        <v>214</v>
      </c>
      <c r="D134" s="155" t="s">
        <v>204</v>
      </c>
      <c r="E134" s="156" t="s">
        <v>3957</v>
      </c>
      <c r="F134" s="157" t="s">
        <v>4289</v>
      </c>
      <c r="G134" s="158" t="s">
        <v>340</v>
      </c>
      <c r="H134" s="159">
        <v>2</v>
      </c>
      <c r="I134" s="160"/>
      <c r="J134" s="161">
        <f t="shared" si="0"/>
        <v>0</v>
      </c>
      <c r="K134" s="162"/>
      <c r="L134" s="34"/>
      <c r="M134" s="163" t="s">
        <v>1</v>
      </c>
      <c r="N134" s="164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324</v>
      </c>
      <c r="AT134" s="167" t="s">
        <v>204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324</v>
      </c>
      <c r="BM134" s="167" t="s">
        <v>7</v>
      </c>
    </row>
    <row r="135" spans="1:65" s="2" customFormat="1" ht="33" customHeight="1">
      <c r="A135" s="33"/>
      <c r="B135" s="154"/>
      <c r="C135" s="155" t="s">
        <v>246</v>
      </c>
      <c r="D135" s="155" t="s">
        <v>204</v>
      </c>
      <c r="E135" s="156" t="s">
        <v>3958</v>
      </c>
      <c r="F135" s="157" t="s">
        <v>3841</v>
      </c>
      <c r="G135" s="158" t="s">
        <v>340</v>
      </c>
      <c r="H135" s="159">
        <v>2</v>
      </c>
      <c r="I135" s="160"/>
      <c r="J135" s="161">
        <f t="shared" si="0"/>
        <v>0</v>
      </c>
      <c r="K135" s="162"/>
      <c r="L135" s="34"/>
      <c r="M135" s="163" t="s">
        <v>1</v>
      </c>
      <c r="N135" s="164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324</v>
      </c>
      <c r="AT135" s="167" t="s">
        <v>204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324</v>
      </c>
      <c r="BM135" s="167" t="s">
        <v>237</v>
      </c>
    </row>
    <row r="136" spans="1:65" s="2" customFormat="1" ht="21.75" customHeight="1">
      <c r="A136" s="33"/>
      <c r="B136" s="154"/>
      <c r="C136" s="155" t="s">
        <v>218</v>
      </c>
      <c r="D136" s="155" t="s">
        <v>204</v>
      </c>
      <c r="E136" s="156" t="s">
        <v>3959</v>
      </c>
      <c r="F136" s="157" t="s">
        <v>3843</v>
      </c>
      <c r="G136" s="158" t="s">
        <v>340</v>
      </c>
      <c r="H136" s="159">
        <v>2</v>
      </c>
      <c r="I136" s="160"/>
      <c r="J136" s="161">
        <f t="shared" si="0"/>
        <v>0</v>
      </c>
      <c r="K136" s="162"/>
      <c r="L136" s="34"/>
      <c r="M136" s="163" t="s">
        <v>1</v>
      </c>
      <c r="N136" s="164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324</v>
      </c>
      <c r="AT136" s="167" t="s">
        <v>204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324</v>
      </c>
      <c r="BM136" s="167" t="s">
        <v>241</v>
      </c>
    </row>
    <row r="137" spans="1:65" s="2" customFormat="1" ht="24.2" customHeight="1">
      <c r="A137" s="33"/>
      <c r="B137" s="154"/>
      <c r="C137" s="155" t="s">
        <v>253</v>
      </c>
      <c r="D137" s="155" t="s">
        <v>204</v>
      </c>
      <c r="E137" s="156" t="s">
        <v>3960</v>
      </c>
      <c r="F137" s="157" t="s">
        <v>3845</v>
      </c>
      <c r="G137" s="158" t="s">
        <v>340</v>
      </c>
      <c r="H137" s="159">
        <v>2</v>
      </c>
      <c r="I137" s="160"/>
      <c r="J137" s="161">
        <f t="shared" si="0"/>
        <v>0</v>
      </c>
      <c r="K137" s="162"/>
      <c r="L137" s="34"/>
      <c r="M137" s="163" t="s">
        <v>1</v>
      </c>
      <c r="N137" s="164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324</v>
      </c>
      <c r="AT137" s="167" t="s">
        <v>204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324</v>
      </c>
      <c r="BM137" s="167" t="s">
        <v>245</v>
      </c>
    </row>
    <row r="138" spans="1:65" s="2" customFormat="1" ht="24.2" customHeight="1">
      <c r="A138" s="33"/>
      <c r="B138" s="154"/>
      <c r="C138" s="155" t="s">
        <v>222</v>
      </c>
      <c r="D138" s="155" t="s">
        <v>204</v>
      </c>
      <c r="E138" s="156" t="s">
        <v>3961</v>
      </c>
      <c r="F138" s="157" t="s">
        <v>3847</v>
      </c>
      <c r="G138" s="158" t="s">
        <v>340</v>
      </c>
      <c r="H138" s="159">
        <v>2</v>
      </c>
      <c r="I138" s="160"/>
      <c r="J138" s="161">
        <f t="shared" si="0"/>
        <v>0</v>
      </c>
      <c r="K138" s="162"/>
      <c r="L138" s="34"/>
      <c r="M138" s="163" t="s">
        <v>1</v>
      </c>
      <c r="N138" s="164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324</v>
      </c>
      <c r="AT138" s="167" t="s">
        <v>204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324</v>
      </c>
      <c r="BM138" s="167" t="s">
        <v>250</v>
      </c>
    </row>
    <row r="139" spans="1:65" s="2" customFormat="1" ht="24.2" customHeight="1">
      <c r="A139" s="33"/>
      <c r="B139" s="154"/>
      <c r="C139" s="155" t="s">
        <v>259</v>
      </c>
      <c r="D139" s="155" t="s">
        <v>204</v>
      </c>
      <c r="E139" s="156" t="s">
        <v>3962</v>
      </c>
      <c r="F139" s="157" t="s">
        <v>3849</v>
      </c>
      <c r="G139" s="158" t="s">
        <v>340</v>
      </c>
      <c r="H139" s="159">
        <v>2</v>
      </c>
      <c r="I139" s="160"/>
      <c r="J139" s="161">
        <f t="shared" si="0"/>
        <v>0</v>
      </c>
      <c r="K139" s="162"/>
      <c r="L139" s="34"/>
      <c r="M139" s="163" t="s">
        <v>1</v>
      </c>
      <c r="N139" s="164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324</v>
      </c>
      <c r="AT139" s="167" t="s">
        <v>204</v>
      </c>
      <c r="AU139" s="167" t="s">
        <v>91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324</v>
      </c>
      <c r="BM139" s="167" t="s">
        <v>258</v>
      </c>
    </row>
    <row r="140" spans="1:65" s="2" customFormat="1" ht="16.5" customHeight="1">
      <c r="A140" s="33"/>
      <c r="B140" s="154"/>
      <c r="C140" s="155" t="s">
        <v>226</v>
      </c>
      <c r="D140" s="155" t="s">
        <v>204</v>
      </c>
      <c r="E140" s="156" t="s">
        <v>3963</v>
      </c>
      <c r="F140" s="157" t="s">
        <v>3851</v>
      </c>
      <c r="G140" s="158" t="s">
        <v>340</v>
      </c>
      <c r="H140" s="159">
        <v>2</v>
      </c>
      <c r="I140" s="160"/>
      <c r="J140" s="161">
        <f t="shared" si="0"/>
        <v>0</v>
      </c>
      <c r="K140" s="162"/>
      <c r="L140" s="34"/>
      <c r="M140" s="163" t="s">
        <v>1</v>
      </c>
      <c r="N140" s="164" t="s">
        <v>41</v>
      </c>
      <c r="O140" s="62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324</v>
      </c>
      <c r="AT140" s="167" t="s">
        <v>204</v>
      </c>
      <c r="AU140" s="167" t="s">
        <v>91</v>
      </c>
      <c r="AY140" s="18" t="s">
        <v>203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91</v>
      </c>
      <c r="BK140" s="168">
        <f t="shared" si="9"/>
        <v>0</v>
      </c>
      <c r="BL140" s="18" t="s">
        <v>324</v>
      </c>
      <c r="BM140" s="167" t="s">
        <v>262</v>
      </c>
    </row>
    <row r="141" spans="1:65" s="2" customFormat="1" ht="24.2" customHeight="1">
      <c r="A141" s="33"/>
      <c r="B141" s="154"/>
      <c r="C141" s="155" t="s">
        <v>268</v>
      </c>
      <c r="D141" s="155" t="s">
        <v>204</v>
      </c>
      <c r="E141" s="156" t="s">
        <v>3964</v>
      </c>
      <c r="F141" s="157" t="s">
        <v>3853</v>
      </c>
      <c r="G141" s="158" t="s">
        <v>340</v>
      </c>
      <c r="H141" s="159">
        <v>4</v>
      </c>
      <c r="I141" s="160"/>
      <c r="J141" s="161">
        <f t="shared" si="0"/>
        <v>0</v>
      </c>
      <c r="K141" s="162"/>
      <c r="L141" s="34"/>
      <c r="M141" s="163" t="s">
        <v>1</v>
      </c>
      <c r="N141" s="164" t="s">
        <v>41</v>
      </c>
      <c r="O141" s="62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324</v>
      </c>
      <c r="AT141" s="167" t="s">
        <v>204</v>
      </c>
      <c r="AU141" s="167" t="s">
        <v>91</v>
      </c>
      <c r="AY141" s="18" t="s">
        <v>203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91</v>
      </c>
      <c r="BK141" s="168">
        <f t="shared" si="9"/>
        <v>0</v>
      </c>
      <c r="BL141" s="18" t="s">
        <v>324</v>
      </c>
      <c r="BM141" s="167" t="s">
        <v>265</v>
      </c>
    </row>
    <row r="142" spans="1:65" s="2" customFormat="1" ht="16.5" customHeight="1">
      <c r="A142" s="33"/>
      <c r="B142" s="154"/>
      <c r="C142" s="155" t="s">
        <v>230</v>
      </c>
      <c r="D142" s="155" t="s">
        <v>204</v>
      </c>
      <c r="E142" s="156" t="s">
        <v>3965</v>
      </c>
      <c r="F142" s="157" t="s">
        <v>3855</v>
      </c>
      <c r="G142" s="158" t="s">
        <v>244</v>
      </c>
      <c r="H142" s="159">
        <v>130</v>
      </c>
      <c r="I142" s="160"/>
      <c r="J142" s="161">
        <f t="shared" si="0"/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324</v>
      </c>
      <c r="AT142" s="167" t="s">
        <v>204</v>
      </c>
      <c r="AU142" s="167" t="s">
        <v>91</v>
      </c>
      <c r="AY142" s="18" t="s">
        <v>203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91</v>
      </c>
      <c r="BK142" s="168">
        <f t="shared" si="9"/>
        <v>0</v>
      </c>
      <c r="BL142" s="18" t="s">
        <v>324</v>
      </c>
      <c r="BM142" s="167" t="s">
        <v>271</v>
      </c>
    </row>
    <row r="143" spans="1:65" s="2" customFormat="1" ht="16.5" customHeight="1">
      <c r="A143" s="33"/>
      <c r="B143" s="154"/>
      <c r="C143" s="155" t="s">
        <v>277</v>
      </c>
      <c r="D143" s="155" t="s">
        <v>204</v>
      </c>
      <c r="E143" s="156" t="s">
        <v>3966</v>
      </c>
      <c r="F143" s="157" t="s">
        <v>3857</v>
      </c>
      <c r="G143" s="158" t="s">
        <v>244</v>
      </c>
      <c r="H143" s="159">
        <v>1348</v>
      </c>
      <c r="I143" s="160"/>
      <c r="J143" s="161">
        <f t="shared" si="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324</v>
      </c>
      <c r="AT143" s="167" t="s">
        <v>204</v>
      </c>
      <c r="AU143" s="167" t="s">
        <v>91</v>
      </c>
      <c r="AY143" s="18" t="s">
        <v>203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91</v>
      </c>
      <c r="BK143" s="168">
        <f t="shared" si="9"/>
        <v>0</v>
      </c>
      <c r="BL143" s="18" t="s">
        <v>324</v>
      </c>
      <c r="BM143" s="167" t="s">
        <v>276</v>
      </c>
    </row>
    <row r="144" spans="1:65" s="2" customFormat="1" ht="16.5" customHeight="1">
      <c r="A144" s="33"/>
      <c r="B144" s="154"/>
      <c r="C144" s="155" t="s">
        <v>7</v>
      </c>
      <c r="D144" s="155" t="s">
        <v>204</v>
      </c>
      <c r="E144" s="156" t="s">
        <v>3967</v>
      </c>
      <c r="F144" s="157" t="s">
        <v>3859</v>
      </c>
      <c r="G144" s="158" t="s">
        <v>340</v>
      </c>
      <c r="H144" s="159">
        <v>40</v>
      </c>
      <c r="I144" s="160"/>
      <c r="J144" s="161">
        <f t="shared" si="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324</v>
      </c>
      <c r="AT144" s="167" t="s">
        <v>204</v>
      </c>
      <c r="AU144" s="167" t="s">
        <v>91</v>
      </c>
      <c r="AY144" s="18" t="s">
        <v>203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91</v>
      </c>
      <c r="BK144" s="168">
        <f t="shared" si="9"/>
        <v>0</v>
      </c>
      <c r="BL144" s="18" t="s">
        <v>324</v>
      </c>
      <c r="BM144" s="167" t="s">
        <v>280</v>
      </c>
    </row>
    <row r="145" spans="1:65" s="2" customFormat="1" ht="16.5" customHeight="1">
      <c r="A145" s="33"/>
      <c r="B145" s="154"/>
      <c r="C145" s="155" t="s">
        <v>284</v>
      </c>
      <c r="D145" s="155" t="s">
        <v>204</v>
      </c>
      <c r="E145" s="156" t="s">
        <v>3968</v>
      </c>
      <c r="F145" s="157" t="s">
        <v>3861</v>
      </c>
      <c r="G145" s="158" t="s">
        <v>340</v>
      </c>
      <c r="H145" s="159">
        <v>4</v>
      </c>
      <c r="I145" s="160"/>
      <c r="J145" s="161">
        <f t="shared" si="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324</v>
      </c>
      <c r="AT145" s="167" t="s">
        <v>204</v>
      </c>
      <c r="AU145" s="167" t="s">
        <v>91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324</v>
      </c>
      <c r="BM145" s="167" t="s">
        <v>283</v>
      </c>
    </row>
    <row r="146" spans="1:65" s="2" customFormat="1" ht="16.5" customHeight="1">
      <c r="A146" s="33"/>
      <c r="B146" s="154"/>
      <c r="C146" s="155" t="s">
        <v>237</v>
      </c>
      <c r="D146" s="155" t="s">
        <v>204</v>
      </c>
      <c r="E146" s="156" t="s">
        <v>3969</v>
      </c>
      <c r="F146" s="157" t="s">
        <v>3863</v>
      </c>
      <c r="G146" s="158" t="s">
        <v>340</v>
      </c>
      <c r="H146" s="159">
        <v>3</v>
      </c>
      <c r="I146" s="160"/>
      <c r="J146" s="161">
        <f t="shared" si="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324</v>
      </c>
      <c r="AT146" s="167" t="s">
        <v>204</v>
      </c>
      <c r="AU146" s="167" t="s">
        <v>91</v>
      </c>
      <c r="AY146" s="18" t="s">
        <v>203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91</v>
      </c>
      <c r="BK146" s="168">
        <f t="shared" si="9"/>
        <v>0</v>
      </c>
      <c r="BL146" s="18" t="s">
        <v>324</v>
      </c>
      <c r="BM146" s="167" t="s">
        <v>287</v>
      </c>
    </row>
    <row r="147" spans="1:65" s="2" customFormat="1" ht="16.5" customHeight="1">
      <c r="A147" s="33"/>
      <c r="B147" s="154"/>
      <c r="C147" s="155" t="s">
        <v>291</v>
      </c>
      <c r="D147" s="155" t="s">
        <v>204</v>
      </c>
      <c r="E147" s="156" t="s">
        <v>3970</v>
      </c>
      <c r="F147" s="157" t="s">
        <v>3865</v>
      </c>
      <c r="G147" s="158" t="s">
        <v>340</v>
      </c>
      <c r="H147" s="159">
        <v>2</v>
      </c>
      <c r="I147" s="160"/>
      <c r="J147" s="161">
        <f t="shared" si="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324</v>
      </c>
      <c r="AT147" s="167" t="s">
        <v>204</v>
      </c>
      <c r="AU147" s="167" t="s">
        <v>91</v>
      </c>
      <c r="AY147" s="18" t="s">
        <v>203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91</v>
      </c>
      <c r="BK147" s="168">
        <f t="shared" si="9"/>
        <v>0</v>
      </c>
      <c r="BL147" s="18" t="s">
        <v>324</v>
      </c>
      <c r="BM147" s="167" t="s">
        <v>290</v>
      </c>
    </row>
    <row r="148" spans="1:65" s="2" customFormat="1" ht="16.5" customHeight="1">
      <c r="A148" s="33"/>
      <c r="B148" s="154"/>
      <c r="C148" s="155" t="s">
        <v>241</v>
      </c>
      <c r="D148" s="155" t="s">
        <v>204</v>
      </c>
      <c r="E148" s="156" t="s">
        <v>3971</v>
      </c>
      <c r="F148" s="157" t="s">
        <v>3867</v>
      </c>
      <c r="G148" s="158" t="s">
        <v>340</v>
      </c>
      <c r="H148" s="159">
        <v>24</v>
      </c>
      <c r="I148" s="160"/>
      <c r="J148" s="161">
        <f t="shared" si="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324</v>
      </c>
      <c r="AT148" s="167" t="s">
        <v>204</v>
      </c>
      <c r="AU148" s="167" t="s">
        <v>91</v>
      </c>
      <c r="AY148" s="18" t="s">
        <v>203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91</v>
      </c>
      <c r="BK148" s="168">
        <f t="shared" si="9"/>
        <v>0</v>
      </c>
      <c r="BL148" s="18" t="s">
        <v>324</v>
      </c>
      <c r="BM148" s="167" t="s">
        <v>294</v>
      </c>
    </row>
    <row r="149" spans="1:65" s="2" customFormat="1" ht="16.5" customHeight="1">
      <c r="A149" s="33"/>
      <c r="B149" s="154"/>
      <c r="C149" s="155" t="s">
        <v>298</v>
      </c>
      <c r="D149" s="155" t="s">
        <v>204</v>
      </c>
      <c r="E149" s="156" t="s">
        <v>3972</v>
      </c>
      <c r="F149" s="157" t="s">
        <v>3869</v>
      </c>
      <c r="G149" s="158" t="s">
        <v>340</v>
      </c>
      <c r="H149" s="159">
        <v>24</v>
      </c>
      <c r="I149" s="160"/>
      <c r="J149" s="161">
        <f t="shared" si="0"/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324</v>
      </c>
      <c r="AT149" s="167" t="s">
        <v>204</v>
      </c>
      <c r="AU149" s="167" t="s">
        <v>91</v>
      </c>
      <c r="AY149" s="18" t="s">
        <v>203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91</v>
      </c>
      <c r="BK149" s="168">
        <f t="shared" si="9"/>
        <v>0</v>
      </c>
      <c r="BL149" s="18" t="s">
        <v>324</v>
      </c>
      <c r="BM149" s="167" t="s">
        <v>297</v>
      </c>
    </row>
    <row r="150" spans="1:65" s="2" customFormat="1" ht="16.5" customHeight="1">
      <c r="A150" s="33"/>
      <c r="B150" s="154"/>
      <c r="C150" s="155" t="s">
        <v>245</v>
      </c>
      <c r="D150" s="155" t="s">
        <v>204</v>
      </c>
      <c r="E150" s="156" t="s">
        <v>3973</v>
      </c>
      <c r="F150" s="157" t="s">
        <v>3974</v>
      </c>
      <c r="G150" s="158" t="s">
        <v>244</v>
      </c>
      <c r="H150" s="159">
        <v>674</v>
      </c>
      <c r="I150" s="160"/>
      <c r="J150" s="161">
        <f t="shared" si="0"/>
        <v>0</v>
      </c>
      <c r="K150" s="162"/>
      <c r="L150" s="34"/>
      <c r="M150" s="163" t="s">
        <v>1</v>
      </c>
      <c r="N150" s="164" t="s">
        <v>41</v>
      </c>
      <c r="O150" s="62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324</v>
      </c>
      <c r="AT150" s="167" t="s">
        <v>204</v>
      </c>
      <c r="AU150" s="167" t="s">
        <v>91</v>
      </c>
      <c r="AY150" s="18" t="s">
        <v>203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91</v>
      </c>
      <c r="BK150" s="168">
        <f t="shared" si="9"/>
        <v>0</v>
      </c>
      <c r="BL150" s="18" t="s">
        <v>324</v>
      </c>
      <c r="BM150" s="167" t="s">
        <v>301</v>
      </c>
    </row>
    <row r="151" spans="1:65" s="2" customFormat="1" ht="16.5" customHeight="1">
      <c r="A151" s="33"/>
      <c r="B151" s="154"/>
      <c r="C151" s="155" t="s">
        <v>307</v>
      </c>
      <c r="D151" s="155" t="s">
        <v>204</v>
      </c>
      <c r="E151" s="156" t="s">
        <v>3975</v>
      </c>
      <c r="F151" s="157" t="s">
        <v>3976</v>
      </c>
      <c r="G151" s="158" t="s">
        <v>340</v>
      </c>
      <c r="H151" s="159">
        <v>1</v>
      </c>
      <c r="I151" s="160"/>
      <c r="J151" s="161">
        <f t="shared" si="0"/>
        <v>0</v>
      </c>
      <c r="K151" s="162"/>
      <c r="L151" s="34"/>
      <c r="M151" s="163" t="s">
        <v>1</v>
      </c>
      <c r="N151" s="164" t="s">
        <v>41</v>
      </c>
      <c r="O151" s="62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324</v>
      </c>
      <c r="AT151" s="167" t="s">
        <v>204</v>
      </c>
      <c r="AU151" s="167" t="s">
        <v>91</v>
      </c>
      <c r="AY151" s="18" t="s">
        <v>203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91</v>
      </c>
      <c r="BK151" s="168">
        <f t="shared" si="9"/>
        <v>0</v>
      </c>
      <c r="BL151" s="18" t="s">
        <v>324</v>
      </c>
      <c r="BM151" s="167" t="s">
        <v>304</v>
      </c>
    </row>
    <row r="152" spans="1:65" s="2" customFormat="1" ht="16.5" customHeight="1">
      <c r="A152" s="33"/>
      <c r="B152" s="154"/>
      <c r="C152" s="155" t="s">
        <v>250</v>
      </c>
      <c r="D152" s="155" t="s">
        <v>204</v>
      </c>
      <c r="E152" s="156" t="s">
        <v>3977</v>
      </c>
      <c r="F152" s="157" t="s">
        <v>3978</v>
      </c>
      <c r="G152" s="158" t="s">
        <v>340</v>
      </c>
      <c r="H152" s="159">
        <v>12</v>
      </c>
      <c r="I152" s="160"/>
      <c r="J152" s="161">
        <f t="shared" si="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324</v>
      </c>
      <c r="AT152" s="167" t="s">
        <v>204</v>
      </c>
      <c r="AU152" s="167" t="s">
        <v>91</v>
      </c>
      <c r="AY152" s="18" t="s">
        <v>203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91</v>
      </c>
      <c r="BK152" s="168">
        <f t="shared" si="9"/>
        <v>0</v>
      </c>
      <c r="BL152" s="18" t="s">
        <v>324</v>
      </c>
      <c r="BM152" s="167" t="s">
        <v>310</v>
      </c>
    </row>
    <row r="153" spans="1:65" s="2" customFormat="1" ht="16.5" customHeight="1">
      <c r="A153" s="33"/>
      <c r="B153" s="154"/>
      <c r="C153" s="155" t="s">
        <v>314</v>
      </c>
      <c r="D153" s="155" t="s">
        <v>204</v>
      </c>
      <c r="E153" s="156" t="s">
        <v>3979</v>
      </c>
      <c r="F153" s="157" t="s">
        <v>3980</v>
      </c>
      <c r="G153" s="158" t="s">
        <v>340</v>
      </c>
      <c r="H153" s="159">
        <v>10</v>
      </c>
      <c r="I153" s="160"/>
      <c r="J153" s="161">
        <f t="shared" si="0"/>
        <v>0</v>
      </c>
      <c r="K153" s="162"/>
      <c r="L153" s="34"/>
      <c r="M153" s="163" t="s">
        <v>1</v>
      </c>
      <c r="N153" s="164" t="s">
        <v>41</v>
      </c>
      <c r="O153" s="62"/>
      <c r="P153" s="165">
        <f t="shared" si="1"/>
        <v>0</v>
      </c>
      <c r="Q153" s="165">
        <v>0</v>
      </c>
      <c r="R153" s="165">
        <f t="shared" si="2"/>
        <v>0</v>
      </c>
      <c r="S153" s="165">
        <v>0</v>
      </c>
      <c r="T153" s="16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324</v>
      </c>
      <c r="AT153" s="167" t="s">
        <v>204</v>
      </c>
      <c r="AU153" s="167" t="s">
        <v>91</v>
      </c>
      <c r="AY153" s="18" t="s">
        <v>203</v>
      </c>
      <c r="BE153" s="168">
        <f t="shared" si="4"/>
        <v>0</v>
      </c>
      <c r="BF153" s="168">
        <f t="shared" si="5"/>
        <v>0</v>
      </c>
      <c r="BG153" s="168">
        <f t="shared" si="6"/>
        <v>0</v>
      </c>
      <c r="BH153" s="168">
        <f t="shared" si="7"/>
        <v>0</v>
      </c>
      <c r="BI153" s="168">
        <f t="shared" si="8"/>
        <v>0</v>
      </c>
      <c r="BJ153" s="18" t="s">
        <v>91</v>
      </c>
      <c r="BK153" s="168">
        <f t="shared" si="9"/>
        <v>0</v>
      </c>
      <c r="BL153" s="18" t="s">
        <v>324</v>
      </c>
      <c r="BM153" s="167" t="s">
        <v>313</v>
      </c>
    </row>
    <row r="154" spans="1:65" s="2" customFormat="1" ht="16.5" customHeight="1">
      <c r="A154" s="33"/>
      <c r="B154" s="154"/>
      <c r="C154" s="155" t="s">
        <v>258</v>
      </c>
      <c r="D154" s="155" t="s">
        <v>204</v>
      </c>
      <c r="E154" s="156" t="s">
        <v>3981</v>
      </c>
      <c r="F154" s="157" t="s">
        <v>3982</v>
      </c>
      <c r="G154" s="158" t="s">
        <v>244</v>
      </c>
      <c r="H154" s="159">
        <v>8</v>
      </c>
      <c r="I154" s="160"/>
      <c r="J154" s="161">
        <f t="shared" si="0"/>
        <v>0</v>
      </c>
      <c r="K154" s="162"/>
      <c r="L154" s="34"/>
      <c r="M154" s="163" t="s">
        <v>1</v>
      </c>
      <c r="N154" s="164" t="s">
        <v>41</v>
      </c>
      <c r="O154" s="62"/>
      <c r="P154" s="165">
        <f t="shared" si="1"/>
        <v>0</v>
      </c>
      <c r="Q154" s="165">
        <v>0</v>
      </c>
      <c r="R154" s="165">
        <f t="shared" si="2"/>
        <v>0</v>
      </c>
      <c r="S154" s="165">
        <v>0</v>
      </c>
      <c r="T154" s="16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324</v>
      </c>
      <c r="AT154" s="167" t="s">
        <v>204</v>
      </c>
      <c r="AU154" s="167" t="s">
        <v>91</v>
      </c>
      <c r="AY154" s="18" t="s">
        <v>203</v>
      </c>
      <c r="BE154" s="168">
        <f t="shared" si="4"/>
        <v>0</v>
      </c>
      <c r="BF154" s="168">
        <f t="shared" si="5"/>
        <v>0</v>
      </c>
      <c r="BG154" s="168">
        <f t="shared" si="6"/>
        <v>0</v>
      </c>
      <c r="BH154" s="168">
        <f t="shared" si="7"/>
        <v>0</v>
      </c>
      <c r="BI154" s="168">
        <f t="shared" si="8"/>
        <v>0</v>
      </c>
      <c r="BJ154" s="18" t="s">
        <v>91</v>
      </c>
      <c r="BK154" s="168">
        <f t="shared" si="9"/>
        <v>0</v>
      </c>
      <c r="BL154" s="18" t="s">
        <v>324</v>
      </c>
      <c r="BM154" s="167" t="s">
        <v>317</v>
      </c>
    </row>
    <row r="155" spans="1:65" s="2" customFormat="1" ht="16.5" customHeight="1">
      <c r="A155" s="33"/>
      <c r="B155" s="154"/>
      <c r="C155" s="155" t="s">
        <v>321</v>
      </c>
      <c r="D155" s="155" t="s">
        <v>204</v>
      </c>
      <c r="E155" s="156" t="s">
        <v>3983</v>
      </c>
      <c r="F155" s="157" t="s">
        <v>3982</v>
      </c>
      <c r="G155" s="158" t="s">
        <v>244</v>
      </c>
      <c r="H155" s="159">
        <v>40</v>
      </c>
      <c r="I155" s="160"/>
      <c r="J155" s="161">
        <f t="shared" si="0"/>
        <v>0</v>
      </c>
      <c r="K155" s="162"/>
      <c r="L155" s="34"/>
      <c r="M155" s="163" t="s">
        <v>1</v>
      </c>
      <c r="N155" s="164" t="s">
        <v>41</v>
      </c>
      <c r="O155" s="62"/>
      <c r="P155" s="165">
        <f t="shared" si="1"/>
        <v>0</v>
      </c>
      <c r="Q155" s="165">
        <v>0</v>
      </c>
      <c r="R155" s="165">
        <f t="shared" si="2"/>
        <v>0</v>
      </c>
      <c r="S155" s="165">
        <v>0</v>
      </c>
      <c r="T155" s="16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324</v>
      </c>
      <c r="AT155" s="167" t="s">
        <v>204</v>
      </c>
      <c r="AU155" s="167" t="s">
        <v>91</v>
      </c>
      <c r="AY155" s="18" t="s">
        <v>203</v>
      </c>
      <c r="BE155" s="168">
        <f t="shared" si="4"/>
        <v>0</v>
      </c>
      <c r="BF155" s="168">
        <f t="shared" si="5"/>
        <v>0</v>
      </c>
      <c r="BG155" s="168">
        <f t="shared" si="6"/>
        <v>0</v>
      </c>
      <c r="BH155" s="168">
        <f t="shared" si="7"/>
        <v>0</v>
      </c>
      <c r="BI155" s="168">
        <f t="shared" si="8"/>
        <v>0</v>
      </c>
      <c r="BJ155" s="18" t="s">
        <v>91</v>
      </c>
      <c r="BK155" s="168">
        <f t="shared" si="9"/>
        <v>0</v>
      </c>
      <c r="BL155" s="18" t="s">
        <v>324</v>
      </c>
      <c r="BM155" s="167" t="s">
        <v>320</v>
      </c>
    </row>
    <row r="156" spans="1:65" s="2" customFormat="1" ht="24.2" customHeight="1">
      <c r="A156" s="33"/>
      <c r="B156" s="154"/>
      <c r="C156" s="155" t="s">
        <v>262</v>
      </c>
      <c r="D156" s="155" t="s">
        <v>204</v>
      </c>
      <c r="E156" s="156" t="s">
        <v>3984</v>
      </c>
      <c r="F156" s="157" t="s">
        <v>3875</v>
      </c>
      <c r="G156" s="158" t="s">
        <v>340</v>
      </c>
      <c r="H156" s="159">
        <v>2</v>
      </c>
      <c r="I156" s="160"/>
      <c r="J156" s="161">
        <f t="shared" si="0"/>
        <v>0</v>
      </c>
      <c r="K156" s="162"/>
      <c r="L156" s="34"/>
      <c r="M156" s="163" t="s">
        <v>1</v>
      </c>
      <c r="N156" s="164" t="s">
        <v>41</v>
      </c>
      <c r="O156" s="62"/>
      <c r="P156" s="165">
        <f t="shared" si="1"/>
        <v>0</v>
      </c>
      <c r="Q156" s="165">
        <v>0</v>
      </c>
      <c r="R156" s="165">
        <f t="shared" si="2"/>
        <v>0</v>
      </c>
      <c r="S156" s="165">
        <v>0</v>
      </c>
      <c r="T156" s="16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324</v>
      </c>
      <c r="AT156" s="167" t="s">
        <v>204</v>
      </c>
      <c r="AU156" s="167" t="s">
        <v>91</v>
      </c>
      <c r="AY156" s="18" t="s">
        <v>203</v>
      </c>
      <c r="BE156" s="168">
        <f t="shared" si="4"/>
        <v>0</v>
      </c>
      <c r="BF156" s="168">
        <f t="shared" si="5"/>
        <v>0</v>
      </c>
      <c r="BG156" s="168">
        <f t="shared" si="6"/>
        <v>0</v>
      </c>
      <c r="BH156" s="168">
        <f t="shared" si="7"/>
        <v>0</v>
      </c>
      <c r="BI156" s="168">
        <f t="shared" si="8"/>
        <v>0</v>
      </c>
      <c r="BJ156" s="18" t="s">
        <v>91</v>
      </c>
      <c r="BK156" s="168">
        <f t="shared" si="9"/>
        <v>0</v>
      </c>
      <c r="BL156" s="18" t="s">
        <v>324</v>
      </c>
      <c r="BM156" s="167" t="s">
        <v>324</v>
      </c>
    </row>
    <row r="157" spans="1:65" s="2" customFormat="1" ht="16.5" customHeight="1">
      <c r="A157" s="33"/>
      <c r="B157" s="154"/>
      <c r="C157" s="155" t="s">
        <v>328</v>
      </c>
      <c r="D157" s="155" t="s">
        <v>204</v>
      </c>
      <c r="E157" s="156" t="s">
        <v>3985</v>
      </c>
      <c r="F157" s="157" t="s">
        <v>3877</v>
      </c>
      <c r="G157" s="158" t="s">
        <v>340</v>
      </c>
      <c r="H157" s="159">
        <v>2</v>
      </c>
      <c r="I157" s="160"/>
      <c r="J157" s="161">
        <f t="shared" ref="J157:J188" si="10"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 t="shared" ref="P157:P188" si="11">O157*H157</f>
        <v>0</v>
      </c>
      <c r="Q157" s="165">
        <v>0</v>
      </c>
      <c r="R157" s="165">
        <f t="shared" ref="R157:R188" si="12">Q157*H157</f>
        <v>0</v>
      </c>
      <c r="S157" s="165">
        <v>0</v>
      </c>
      <c r="T157" s="166">
        <f t="shared" ref="T157:T188" si="1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324</v>
      </c>
      <c r="AT157" s="167" t="s">
        <v>204</v>
      </c>
      <c r="AU157" s="167" t="s">
        <v>91</v>
      </c>
      <c r="AY157" s="18" t="s">
        <v>203</v>
      </c>
      <c r="BE157" s="168">
        <f t="shared" ref="BE157:BE188" si="14">IF(N157="základná",J157,0)</f>
        <v>0</v>
      </c>
      <c r="BF157" s="168">
        <f t="shared" ref="BF157:BF188" si="15">IF(N157="znížená",J157,0)</f>
        <v>0</v>
      </c>
      <c r="BG157" s="168">
        <f t="shared" ref="BG157:BG188" si="16">IF(N157="zákl. prenesená",J157,0)</f>
        <v>0</v>
      </c>
      <c r="BH157" s="168">
        <f t="shared" ref="BH157:BH188" si="17">IF(N157="zníž. prenesená",J157,0)</f>
        <v>0</v>
      </c>
      <c r="BI157" s="168">
        <f t="shared" ref="BI157:BI188" si="18">IF(N157="nulová",J157,0)</f>
        <v>0</v>
      </c>
      <c r="BJ157" s="18" t="s">
        <v>91</v>
      </c>
      <c r="BK157" s="168">
        <f t="shared" ref="BK157:BK188" si="19">ROUND(I157*H157,2)</f>
        <v>0</v>
      </c>
      <c r="BL157" s="18" t="s">
        <v>324</v>
      </c>
      <c r="BM157" s="167" t="s">
        <v>327</v>
      </c>
    </row>
    <row r="158" spans="1:65" s="2" customFormat="1" ht="16.5" customHeight="1">
      <c r="A158" s="33"/>
      <c r="B158" s="154"/>
      <c r="C158" s="155" t="s">
        <v>265</v>
      </c>
      <c r="D158" s="155" t="s">
        <v>204</v>
      </c>
      <c r="E158" s="156" t="s">
        <v>3986</v>
      </c>
      <c r="F158" s="157" t="s">
        <v>3879</v>
      </c>
      <c r="G158" s="158" t="s">
        <v>340</v>
      </c>
      <c r="H158" s="159">
        <v>4</v>
      </c>
      <c r="I158" s="160"/>
      <c r="J158" s="161">
        <f t="shared" si="10"/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324</v>
      </c>
      <c r="AT158" s="167" t="s">
        <v>204</v>
      </c>
      <c r="AU158" s="167" t="s">
        <v>91</v>
      </c>
      <c r="AY158" s="18" t="s">
        <v>203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91</v>
      </c>
      <c r="BK158" s="168">
        <f t="shared" si="19"/>
        <v>0</v>
      </c>
      <c r="BL158" s="18" t="s">
        <v>324</v>
      </c>
      <c r="BM158" s="167" t="s">
        <v>331</v>
      </c>
    </row>
    <row r="159" spans="1:65" s="2" customFormat="1" ht="16.5" customHeight="1">
      <c r="A159" s="33"/>
      <c r="B159" s="154"/>
      <c r="C159" s="155" t="s">
        <v>337</v>
      </c>
      <c r="D159" s="155" t="s">
        <v>204</v>
      </c>
      <c r="E159" s="156" t="s">
        <v>3987</v>
      </c>
      <c r="F159" s="157" t="s">
        <v>3881</v>
      </c>
      <c r="G159" s="158" t="s">
        <v>340</v>
      </c>
      <c r="H159" s="159">
        <v>2</v>
      </c>
      <c r="I159" s="160"/>
      <c r="J159" s="161">
        <f t="shared" si="10"/>
        <v>0</v>
      </c>
      <c r="K159" s="162"/>
      <c r="L159" s="34"/>
      <c r="M159" s="163" t="s">
        <v>1</v>
      </c>
      <c r="N159" s="164" t="s">
        <v>41</v>
      </c>
      <c r="O159" s="62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324</v>
      </c>
      <c r="AT159" s="167" t="s">
        <v>204</v>
      </c>
      <c r="AU159" s="167" t="s">
        <v>91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324</v>
      </c>
      <c r="BM159" s="167" t="s">
        <v>334</v>
      </c>
    </row>
    <row r="160" spans="1:65" s="2" customFormat="1" ht="16.5" customHeight="1">
      <c r="A160" s="33"/>
      <c r="B160" s="154"/>
      <c r="C160" s="155" t="s">
        <v>271</v>
      </c>
      <c r="D160" s="155" t="s">
        <v>204</v>
      </c>
      <c r="E160" s="156" t="s">
        <v>3988</v>
      </c>
      <c r="F160" s="157" t="s">
        <v>3883</v>
      </c>
      <c r="G160" s="158" t="s">
        <v>340</v>
      </c>
      <c r="H160" s="159">
        <v>4</v>
      </c>
      <c r="I160" s="160"/>
      <c r="J160" s="161">
        <f t="shared" si="1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324</v>
      </c>
      <c r="AT160" s="167" t="s">
        <v>204</v>
      </c>
      <c r="AU160" s="167" t="s">
        <v>91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324</v>
      </c>
      <c r="BM160" s="167" t="s">
        <v>341</v>
      </c>
    </row>
    <row r="161" spans="1:65" s="2" customFormat="1" ht="16.5" customHeight="1">
      <c r="A161" s="33"/>
      <c r="B161" s="154"/>
      <c r="C161" s="155" t="s">
        <v>345</v>
      </c>
      <c r="D161" s="155" t="s">
        <v>204</v>
      </c>
      <c r="E161" s="156" t="s">
        <v>3989</v>
      </c>
      <c r="F161" s="157" t="s">
        <v>3885</v>
      </c>
      <c r="G161" s="158" t="s">
        <v>340</v>
      </c>
      <c r="H161" s="159">
        <v>4</v>
      </c>
      <c r="I161" s="160"/>
      <c r="J161" s="161">
        <f t="shared" si="10"/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324</v>
      </c>
      <c r="AT161" s="167" t="s">
        <v>204</v>
      </c>
      <c r="AU161" s="167" t="s">
        <v>91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324</v>
      </c>
      <c r="BM161" s="167" t="s">
        <v>344</v>
      </c>
    </row>
    <row r="162" spans="1:65" s="2" customFormat="1" ht="24.2" customHeight="1">
      <c r="A162" s="33"/>
      <c r="B162" s="154"/>
      <c r="C162" s="155" t="s">
        <v>276</v>
      </c>
      <c r="D162" s="155" t="s">
        <v>204</v>
      </c>
      <c r="E162" s="156" t="s">
        <v>3990</v>
      </c>
      <c r="F162" s="157" t="s">
        <v>3887</v>
      </c>
      <c r="G162" s="158" t="s">
        <v>340</v>
      </c>
      <c r="H162" s="159">
        <v>4</v>
      </c>
      <c r="I162" s="160"/>
      <c r="J162" s="161">
        <f t="shared" si="1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324</v>
      </c>
      <c r="AT162" s="167" t="s">
        <v>204</v>
      </c>
      <c r="AU162" s="167" t="s">
        <v>91</v>
      </c>
      <c r="AY162" s="18" t="s">
        <v>203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91</v>
      </c>
      <c r="BK162" s="168">
        <f t="shared" si="19"/>
        <v>0</v>
      </c>
      <c r="BL162" s="18" t="s">
        <v>324</v>
      </c>
      <c r="BM162" s="167" t="s">
        <v>348</v>
      </c>
    </row>
    <row r="163" spans="1:65" s="2" customFormat="1" ht="24.2" customHeight="1">
      <c r="A163" s="33"/>
      <c r="B163" s="154"/>
      <c r="C163" s="155" t="s">
        <v>354</v>
      </c>
      <c r="D163" s="155" t="s">
        <v>204</v>
      </c>
      <c r="E163" s="156" t="s">
        <v>3991</v>
      </c>
      <c r="F163" s="157" t="s">
        <v>3889</v>
      </c>
      <c r="G163" s="158" t="s">
        <v>340</v>
      </c>
      <c r="H163" s="159">
        <v>4</v>
      </c>
      <c r="I163" s="160"/>
      <c r="J163" s="161">
        <f t="shared" si="1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324</v>
      </c>
      <c r="AT163" s="167" t="s">
        <v>204</v>
      </c>
      <c r="AU163" s="167" t="s">
        <v>91</v>
      </c>
      <c r="AY163" s="18" t="s">
        <v>203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91</v>
      </c>
      <c r="BK163" s="168">
        <f t="shared" si="19"/>
        <v>0</v>
      </c>
      <c r="BL163" s="18" t="s">
        <v>324</v>
      </c>
      <c r="BM163" s="167" t="s">
        <v>353</v>
      </c>
    </row>
    <row r="164" spans="1:65" s="2" customFormat="1" ht="24.2" customHeight="1">
      <c r="A164" s="33"/>
      <c r="B164" s="154"/>
      <c r="C164" s="155" t="s">
        <v>280</v>
      </c>
      <c r="D164" s="155" t="s">
        <v>204</v>
      </c>
      <c r="E164" s="156" t="s">
        <v>3992</v>
      </c>
      <c r="F164" s="157" t="s">
        <v>3891</v>
      </c>
      <c r="G164" s="158" t="s">
        <v>340</v>
      </c>
      <c r="H164" s="159">
        <v>4</v>
      </c>
      <c r="I164" s="160"/>
      <c r="J164" s="161">
        <f t="shared" si="1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324</v>
      </c>
      <c r="AT164" s="167" t="s">
        <v>204</v>
      </c>
      <c r="AU164" s="167" t="s">
        <v>91</v>
      </c>
      <c r="AY164" s="18" t="s">
        <v>203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91</v>
      </c>
      <c r="BK164" s="168">
        <f t="shared" si="19"/>
        <v>0</v>
      </c>
      <c r="BL164" s="18" t="s">
        <v>324</v>
      </c>
      <c r="BM164" s="167" t="s">
        <v>357</v>
      </c>
    </row>
    <row r="165" spans="1:65" s="2" customFormat="1" ht="37.9" customHeight="1">
      <c r="A165" s="33"/>
      <c r="B165" s="154"/>
      <c r="C165" s="155" t="s">
        <v>361</v>
      </c>
      <c r="D165" s="155" t="s">
        <v>204</v>
      </c>
      <c r="E165" s="156" t="s">
        <v>3993</v>
      </c>
      <c r="F165" s="157" t="s">
        <v>3893</v>
      </c>
      <c r="G165" s="158" t="s">
        <v>340</v>
      </c>
      <c r="H165" s="159">
        <v>2</v>
      </c>
      <c r="I165" s="160"/>
      <c r="J165" s="161">
        <f t="shared" si="10"/>
        <v>0</v>
      </c>
      <c r="K165" s="162"/>
      <c r="L165" s="34"/>
      <c r="M165" s="163" t="s">
        <v>1</v>
      </c>
      <c r="N165" s="164" t="s">
        <v>41</v>
      </c>
      <c r="O165" s="62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324</v>
      </c>
      <c r="AT165" s="167" t="s">
        <v>204</v>
      </c>
      <c r="AU165" s="167" t="s">
        <v>91</v>
      </c>
      <c r="AY165" s="18" t="s">
        <v>203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91</v>
      </c>
      <c r="BK165" s="168">
        <f t="shared" si="19"/>
        <v>0</v>
      </c>
      <c r="BL165" s="18" t="s">
        <v>324</v>
      </c>
      <c r="BM165" s="167" t="s">
        <v>360</v>
      </c>
    </row>
    <row r="166" spans="1:65" s="2" customFormat="1" ht="76.349999999999994" customHeight="1">
      <c r="A166" s="33"/>
      <c r="B166" s="154"/>
      <c r="C166" s="155" t="s">
        <v>283</v>
      </c>
      <c r="D166" s="155" t="s">
        <v>204</v>
      </c>
      <c r="E166" s="156" t="s">
        <v>3994</v>
      </c>
      <c r="F166" s="157" t="s">
        <v>3995</v>
      </c>
      <c r="G166" s="158" t="s">
        <v>340</v>
      </c>
      <c r="H166" s="159">
        <v>1</v>
      </c>
      <c r="I166" s="160"/>
      <c r="J166" s="161">
        <f t="shared" si="1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324</v>
      </c>
      <c r="AT166" s="167" t="s">
        <v>204</v>
      </c>
      <c r="AU166" s="167" t="s">
        <v>91</v>
      </c>
      <c r="AY166" s="18" t="s">
        <v>203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91</v>
      </c>
      <c r="BK166" s="168">
        <f t="shared" si="19"/>
        <v>0</v>
      </c>
      <c r="BL166" s="18" t="s">
        <v>324</v>
      </c>
      <c r="BM166" s="167" t="s">
        <v>364</v>
      </c>
    </row>
    <row r="167" spans="1:65" s="2" customFormat="1" ht="37.9" customHeight="1">
      <c r="A167" s="33"/>
      <c r="B167" s="154"/>
      <c r="C167" s="155" t="s">
        <v>368</v>
      </c>
      <c r="D167" s="155" t="s">
        <v>204</v>
      </c>
      <c r="E167" s="156" t="s">
        <v>3996</v>
      </c>
      <c r="F167" s="157" t="s">
        <v>3997</v>
      </c>
      <c r="G167" s="158" t="s">
        <v>340</v>
      </c>
      <c r="H167" s="159">
        <v>2</v>
      </c>
      <c r="I167" s="160"/>
      <c r="J167" s="161">
        <f t="shared" si="10"/>
        <v>0</v>
      </c>
      <c r="K167" s="162"/>
      <c r="L167" s="34"/>
      <c r="M167" s="163" t="s">
        <v>1</v>
      </c>
      <c r="N167" s="164" t="s">
        <v>41</v>
      </c>
      <c r="O167" s="62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324</v>
      </c>
      <c r="AT167" s="167" t="s">
        <v>204</v>
      </c>
      <c r="AU167" s="167" t="s">
        <v>91</v>
      </c>
      <c r="AY167" s="18" t="s">
        <v>203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91</v>
      </c>
      <c r="BK167" s="168">
        <f t="shared" si="19"/>
        <v>0</v>
      </c>
      <c r="BL167" s="18" t="s">
        <v>324</v>
      </c>
      <c r="BM167" s="167" t="s">
        <v>367</v>
      </c>
    </row>
    <row r="168" spans="1:65" s="2" customFormat="1" ht="24.2" customHeight="1">
      <c r="A168" s="33"/>
      <c r="B168" s="154"/>
      <c r="C168" s="155" t="s">
        <v>287</v>
      </c>
      <c r="D168" s="155" t="s">
        <v>204</v>
      </c>
      <c r="E168" s="156" t="s">
        <v>3998</v>
      </c>
      <c r="F168" s="157" t="s">
        <v>3999</v>
      </c>
      <c r="G168" s="158" t="s">
        <v>340</v>
      </c>
      <c r="H168" s="159">
        <v>1</v>
      </c>
      <c r="I168" s="160"/>
      <c r="J168" s="161">
        <f t="shared" si="10"/>
        <v>0</v>
      </c>
      <c r="K168" s="162"/>
      <c r="L168" s="34"/>
      <c r="M168" s="163" t="s">
        <v>1</v>
      </c>
      <c r="N168" s="164" t="s">
        <v>41</v>
      </c>
      <c r="O168" s="62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324</v>
      </c>
      <c r="AT168" s="167" t="s">
        <v>204</v>
      </c>
      <c r="AU168" s="167" t="s">
        <v>91</v>
      </c>
      <c r="AY168" s="18" t="s">
        <v>203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91</v>
      </c>
      <c r="BK168" s="168">
        <f t="shared" si="19"/>
        <v>0</v>
      </c>
      <c r="BL168" s="18" t="s">
        <v>324</v>
      </c>
      <c r="BM168" s="167" t="s">
        <v>371</v>
      </c>
    </row>
    <row r="169" spans="1:65" s="2" customFormat="1" ht="16.5" customHeight="1">
      <c r="A169" s="33"/>
      <c r="B169" s="154"/>
      <c r="C169" s="155" t="s">
        <v>377</v>
      </c>
      <c r="D169" s="155" t="s">
        <v>204</v>
      </c>
      <c r="E169" s="156" t="s">
        <v>4000</v>
      </c>
      <c r="F169" s="157" t="s">
        <v>3901</v>
      </c>
      <c r="G169" s="158" t="s">
        <v>340</v>
      </c>
      <c r="H169" s="159">
        <v>1</v>
      </c>
      <c r="I169" s="160"/>
      <c r="J169" s="161">
        <f t="shared" si="10"/>
        <v>0</v>
      </c>
      <c r="K169" s="162"/>
      <c r="L169" s="34"/>
      <c r="M169" s="163" t="s">
        <v>1</v>
      </c>
      <c r="N169" s="164" t="s">
        <v>41</v>
      </c>
      <c r="O169" s="62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324</v>
      </c>
      <c r="AT169" s="167" t="s">
        <v>204</v>
      </c>
      <c r="AU169" s="167" t="s">
        <v>91</v>
      </c>
      <c r="AY169" s="18" t="s">
        <v>203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91</v>
      </c>
      <c r="BK169" s="168">
        <f t="shared" si="19"/>
        <v>0</v>
      </c>
      <c r="BL169" s="18" t="s">
        <v>324</v>
      </c>
      <c r="BM169" s="167" t="s">
        <v>376</v>
      </c>
    </row>
    <row r="170" spans="1:65" s="2" customFormat="1" ht="16.5" customHeight="1">
      <c r="A170" s="33"/>
      <c r="B170" s="154"/>
      <c r="C170" s="155" t="s">
        <v>290</v>
      </c>
      <c r="D170" s="155" t="s">
        <v>204</v>
      </c>
      <c r="E170" s="156" t="s">
        <v>4001</v>
      </c>
      <c r="F170" s="157" t="s">
        <v>3903</v>
      </c>
      <c r="G170" s="158" t="s">
        <v>244</v>
      </c>
      <c r="H170" s="159">
        <v>250</v>
      </c>
      <c r="I170" s="160"/>
      <c r="J170" s="161">
        <f t="shared" si="10"/>
        <v>0</v>
      </c>
      <c r="K170" s="162"/>
      <c r="L170" s="34"/>
      <c r="M170" s="163" t="s">
        <v>1</v>
      </c>
      <c r="N170" s="164" t="s">
        <v>41</v>
      </c>
      <c r="O170" s="62"/>
      <c r="P170" s="165">
        <f t="shared" si="11"/>
        <v>0</v>
      </c>
      <c r="Q170" s="165">
        <v>0</v>
      </c>
      <c r="R170" s="165">
        <f t="shared" si="12"/>
        <v>0</v>
      </c>
      <c r="S170" s="165">
        <v>0</v>
      </c>
      <c r="T170" s="166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324</v>
      </c>
      <c r="AT170" s="167" t="s">
        <v>204</v>
      </c>
      <c r="AU170" s="167" t="s">
        <v>91</v>
      </c>
      <c r="AY170" s="18" t="s">
        <v>203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8" t="s">
        <v>91</v>
      </c>
      <c r="BK170" s="168">
        <f t="shared" si="19"/>
        <v>0</v>
      </c>
      <c r="BL170" s="18" t="s">
        <v>324</v>
      </c>
      <c r="BM170" s="167" t="s">
        <v>380</v>
      </c>
    </row>
    <row r="171" spans="1:65" s="2" customFormat="1" ht="16.5" customHeight="1">
      <c r="A171" s="33"/>
      <c r="B171" s="154"/>
      <c r="C171" s="155" t="s">
        <v>384</v>
      </c>
      <c r="D171" s="155" t="s">
        <v>204</v>
      </c>
      <c r="E171" s="156" t="s">
        <v>4002</v>
      </c>
      <c r="F171" s="157" t="s">
        <v>3905</v>
      </c>
      <c r="G171" s="158" t="s">
        <v>244</v>
      </c>
      <c r="H171" s="159">
        <v>250</v>
      </c>
      <c r="I171" s="160"/>
      <c r="J171" s="161">
        <f t="shared" si="10"/>
        <v>0</v>
      </c>
      <c r="K171" s="162"/>
      <c r="L171" s="34"/>
      <c r="M171" s="163" t="s">
        <v>1</v>
      </c>
      <c r="N171" s="164" t="s">
        <v>41</v>
      </c>
      <c r="O171" s="62"/>
      <c r="P171" s="165">
        <f t="shared" si="11"/>
        <v>0</v>
      </c>
      <c r="Q171" s="165">
        <v>0</v>
      </c>
      <c r="R171" s="165">
        <f t="shared" si="12"/>
        <v>0</v>
      </c>
      <c r="S171" s="165">
        <v>0</v>
      </c>
      <c r="T171" s="166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324</v>
      </c>
      <c r="AT171" s="167" t="s">
        <v>204</v>
      </c>
      <c r="AU171" s="167" t="s">
        <v>91</v>
      </c>
      <c r="AY171" s="18" t="s">
        <v>203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8" t="s">
        <v>91</v>
      </c>
      <c r="BK171" s="168">
        <f t="shared" si="19"/>
        <v>0</v>
      </c>
      <c r="BL171" s="18" t="s">
        <v>324</v>
      </c>
      <c r="BM171" s="167" t="s">
        <v>383</v>
      </c>
    </row>
    <row r="172" spans="1:65" s="2" customFormat="1" ht="16.5" customHeight="1">
      <c r="A172" s="33"/>
      <c r="B172" s="154"/>
      <c r="C172" s="155" t="s">
        <v>294</v>
      </c>
      <c r="D172" s="155" t="s">
        <v>204</v>
      </c>
      <c r="E172" s="156" t="s">
        <v>4003</v>
      </c>
      <c r="F172" s="157" t="s">
        <v>3907</v>
      </c>
      <c r="G172" s="158" t="s">
        <v>244</v>
      </c>
      <c r="H172" s="159">
        <v>250</v>
      </c>
      <c r="I172" s="160"/>
      <c r="J172" s="161">
        <f t="shared" si="10"/>
        <v>0</v>
      </c>
      <c r="K172" s="162"/>
      <c r="L172" s="34"/>
      <c r="M172" s="163" t="s">
        <v>1</v>
      </c>
      <c r="N172" s="164" t="s">
        <v>41</v>
      </c>
      <c r="O172" s="62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324</v>
      </c>
      <c r="AT172" s="167" t="s">
        <v>204</v>
      </c>
      <c r="AU172" s="167" t="s">
        <v>91</v>
      </c>
      <c r="AY172" s="18" t="s">
        <v>203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8" t="s">
        <v>91</v>
      </c>
      <c r="BK172" s="168">
        <f t="shared" si="19"/>
        <v>0</v>
      </c>
      <c r="BL172" s="18" t="s">
        <v>324</v>
      </c>
      <c r="BM172" s="167" t="s">
        <v>387</v>
      </c>
    </row>
    <row r="173" spans="1:65" s="2" customFormat="1" ht="21.75" customHeight="1">
      <c r="A173" s="33"/>
      <c r="B173" s="154"/>
      <c r="C173" s="155" t="s">
        <v>393</v>
      </c>
      <c r="D173" s="155" t="s">
        <v>204</v>
      </c>
      <c r="E173" s="156" t="s">
        <v>4004</v>
      </c>
      <c r="F173" s="157" t="s">
        <v>3909</v>
      </c>
      <c r="G173" s="158" t="s">
        <v>244</v>
      </c>
      <c r="H173" s="159">
        <v>300</v>
      </c>
      <c r="I173" s="160"/>
      <c r="J173" s="161">
        <f t="shared" si="10"/>
        <v>0</v>
      </c>
      <c r="K173" s="162"/>
      <c r="L173" s="34"/>
      <c r="M173" s="163" t="s">
        <v>1</v>
      </c>
      <c r="N173" s="164" t="s">
        <v>41</v>
      </c>
      <c r="O173" s="62"/>
      <c r="P173" s="165">
        <f t="shared" si="11"/>
        <v>0</v>
      </c>
      <c r="Q173" s="165">
        <v>0</v>
      </c>
      <c r="R173" s="165">
        <f t="shared" si="12"/>
        <v>0</v>
      </c>
      <c r="S173" s="165">
        <v>0</v>
      </c>
      <c r="T173" s="166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324</v>
      </c>
      <c r="AT173" s="167" t="s">
        <v>204</v>
      </c>
      <c r="AU173" s="167" t="s">
        <v>91</v>
      </c>
      <c r="AY173" s="18" t="s">
        <v>203</v>
      </c>
      <c r="BE173" s="168">
        <f t="shared" si="14"/>
        <v>0</v>
      </c>
      <c r="BF173" s="168">
        <f t="shared" si="15"/>
        <v>0</v>
      </c>
      <c r="BG173" s="168">
        <f t="shared" si="16"/>
        <v>0</v>
      </c>
      <c r="BH173" s="168">
        <f t="shared" si="17"/>
        <v>0</v>
      </c>
      <c r="BI173" s="168">
        <f t="shared" si="18"/>
        <v>0</v>
      </c>
      <c r="BJ173" s="18" t="s">
        <v>91</v>
      </c>
      <c r="BK173" s="168">
        <f t="shared" si="19"/>
        <v>0</v>
      </c>
      <c r="BL173" s="18" t="s">
        <v>324</v>
      </c>
      <c r="BM173" s="167" t="s">
        <v>390</v>
      </c>
    </row>
    <row r="174" spans="1:65" s="2" customFormat="1" ht="16.5" customHeight="1">
      <c r="A174" s="33"/>
      <c r="B174" s="154"/>
      <c r="C174" s="155" t="s">
        <v>297</v>
      </c>
      <c r="D174" s="155" t="s">
        <v>204</v>
      </c>
      <c r="E174" s="156" t="s">
        <v>4005</v>
      </c>
      <c r="F174" s="157" t="s">
        <v>3911</v>
      </c>
      <c r="G174" s="158" t="s">
        <v>244</v>
      </c>
      <c r="H174" s="159">
        <v>320</v>
      </c>
      <c r="I174" s="160"/>
      <c r="J174" s="161">
        <f t="shared" si="10"/>
        <v>0</v>
      </c>
      <c r="K174" s="162"/>
      <c r="L174" s="34"/>
      <c r="M174" s="163" t="s">
        <v>1</v>
      </c>
      <c r="N174" s="164" t="s">
        <v>41</v>
      </c>
      <c r="O174" s="62"/>
      <c r="P174" s="165">
        <f t="shared" si="11"/>
        <v>0</v>
      </c>
      <c r="Q174" s="165">
        <v>0</v>
      </c>
      <c r="R174" s="165">
        <f t="shared" si="12"/>
        <v>0</v>
      </c>
      <c r="S174" s="165">
        <v>0</v>
      </c>
      <c r="T174" s="166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324</v>
      </c>
      <c r="AT174" s="167" t="s">
        <v>204</v>
      </c>
      <c r="AU174" s="167" t="s">
        <v>91</v>
      </c>
      <c r="AY174" s="18" t="s">
        <v>203</v>
      </c>
      <c r="BE174" s="168">
        <f t="shared" si="14"/>
        <v>0</v>
      </c>
      <c r="BF174" s="168">
        <f t="shared" si="15"/>
        <v>0</v>
      </c>
      <c r="BG174" s="168">
        <f t="shared" si="16"/>
        <v>0</v>
      </c>
      <c r="BH174" s="168">
        <f t="shared" si="17"/>
        <v>0</v>
      </c>
      <c r="BI174" s="168">
        <f t="shared" si="18"/>
        <v>0</v>
      </c>
      <c r="BJ174" s="18" t="s">
        <v>91</v>
      </c>
      <c r="BK174" s="168">
        <f t="shared" si="19"/>
        <v>0</v>
      </c>
      <c r="BL174" s="18" t="s">
        <v>324</v>
      </c>
      <c r="BM174" s="167" t="s">
        <v>396</v>
      </c>
    </row>
    <row r="175" spans="1:65" s="2" customFormat="1" ht="16.5" customHeight="1">
      <c r="A175" s="33"/>
      <c r="B175" s="154"/>
      <c r="C175" s="155" t="s">
        <v>402</v>
      </c>
      <c r="D175" s="155" t="s">
        <v>204</v>
      </c>
      <c r="E175" s="156" t="s">
        <v>4006</v>
      </c>
      <c r="F175" s="157" t="s">
        <v>3913</v>
      </c>
      <c r="G175" s="158" t="s">
        <v>244</v>
      </c>
      <c r="H175" s="159">
        <v>400</v>
      </c>
      <c r="I175" s="160"/>
      <c r="J175" s="161">
        <f t="shared" si="10"/>
        <v>0</v>
      </c>
      <c r="K175" s="162"/>
      <c r="L175" s="34"/>
      <c r="M175" s="163" t="s">
        <v>1</v>
      </c>
      <c r="N175" s="164" t="s">
        <v>41</v>
      </c>
      <c r="O175" s="62"/>
      <c r="P175" s="165">
        <f t="shared" si="11"/>
        <v>0</v>
      </c>
      <c r="Q175" s="165">
        <v>0</v>
      </c>
      <c r="R175" s="165">
        <f t="shared" si="12"/>
        <v>0</v>
      </c>
      <c r="S175" s="165">
        <v>0</v>
      </c>
      <c r="T175" s="166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324</v>
      </c>
      <c r="AT175" s="167" t="s">
        <v>204</v>
      </c>
      <c r="AU175" s="167" t="s">
        <v>91</v>
      </c>
      <c r="AY175" s="18" t="s">
        <v>203</v>
      </c>
      <c r="BE175" s="168">
        <f t="shared" si="14"/>
        <v>0</v>
      </c>
      <c r="BF175" s="168">
        <f t="shared" si="15"/>
        <v>0</v>
      </c>
      <c r="BG175" s="168">
        <f t="shared" si="16"/>
        <v>0</v>
      </c>
      <c r="BH175" s="168">
        <f t="shared" si="17"/>
        <v>0</v>
      </c>
      <c r="BI175" s="168">
        <f t="shared" si="18"/>
        <v>0</v>
      </c>
      <c r="BJ175" s="18" t="s">
        <v>91</v>
      </c>
      <c r="BK175" s="168">
        <f t="shared" si="19"/>
        <v>0</v>
      </c>
      <c r="BL175" s="18" t="s">
        <v>324</v>
      </c>
      <c r="BM175" s="167" t="s">
        <v>399</v>
      </c>
    </row>
    <row r="176" spans="1:65" s="2" customFormat="1" ht="16.5" customHeight="1">
      <c r="A176" s="33"/>
      <c r="B176" s="154"/>
      <c r="C176" s="155" t="s">
        <v>301</v>
      </c>
      <c r="D176" s="155" t="s">
        <v>204</v>
      </c>
      <c r="E176" s="156" t="s">
        <v>4007</v>
      </c>
      <c r="F176" s="157" t="s">
        <v>4008</v>
      </c>
      <c r="G176" s="158" t="s">
        <v>340</v>
      </c>
      <c r="H176" s="159">
        <v>1</v>
      </c>
      <c r="I176" s="160"/>
      <c r="J176" s="161">
        <f t="shared" si="10"/>
        <v>0</v>
      </c>
      <c r="K176" s="162"/>
      <c r="L176" s="34"/>
      <c r="M176" s="163" t="s">
        <v>1</v>
      </c>
      <c r="N176" s="164" t="s">
        <v>41</v>
      </c>
      <c r="O176" s="62"/>
      <c r="P176" s="165">
        <f t="shared" si="11"/>
        <v>0</v>
      </c>
      <c r="Q176" s="165">
        <v>0</v>
      </c>
      <c r="R176" s="165">
        <f t="shared" si="12"/>
        <v>0</v>
      </c>
      <c r="S176" s="165">
        <v>0</v>
      </c>
      <c r="T176" s="166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324</v>
      </c>
      <c r="AT176" s="167" t="s">
        <v>204</v>
      </c>
      <c r="AU176" s="167" t="s">
        <v>91</v>
      </c>
      <c r="AY176" s="18" t="s">
        <v>203</v>
      </c>
      <c r="BE176" s="168">
        <f t="shared" si="14"/>
        <v>0</v>
      </c>
      <c r="BF176" s="168">
        <f t="shared" si="15"/>
        <v>0</v>
      </c>
      <c r="BG176" s="168">
        <f t="shared" si="16"/>
        <v>0</v>
      </c>
      <c r="BH176" s="168">
        <f t="shared" si="17"/>
        <v>0</v>
      </c>
      <c r="BI176" s="168">
        <f t="shared" si="18"/>
        <v>0</v>
      </c>
      <c r="BJ176" s="18" t="s">
        <v>91</v>
      </c>
      <c r="BK176" s="168">
        <f t="shared" si="19"/>
        <v>0</v>
      </c>
      <c r="BL176" s="18" t="s">
        <v>324</v>
      </c>
      <c r="BM176" s="167" t="s">
        <v>405</v>
      </c>
    </row>
    <row r="177" spans="1:65" s="2" customFormat="1" ht="16.5" customHeight="1">
      <c r="A177" s="33"/>
      <c r="B177" s="154"/>
      <c r="C177" s="155" t="s">
        <v>409</v>
      </c>
      <c r="D177" s="155" t="s">
        <v>204</v>
      </c>
      <c r="E177" s="156" t="s">
        <v>4009</v>
      </c>
      <c r="F177" s="157" t="s">
        <v>4010</v>
      </c>
      <c r="G177" s="158" t="s">
        <v>340</v>
      </c>
      <c r="H177" s="159">
        <v>9</v>
      </c>
      <c r="I177" s="160"/>
      <c r="J177" s="161">
        <f t="shared" si="10"/>
        <v>0</v>
      </c>
      <c r="K177" s="162"/>
      <c r="L177" s="34"/>
      <c r="M177" s="163" t="s">
        <v>1</v>
      </c>
      <c r="N177" s="164" t="s">
        <v>41</v>
      </c>
      <c r="O177" s="62"/>
      <c r="P177" s="165">
        <f t="shared" si="11"/>
        <v>0</v>
      </c>
      <c r="Q177" s="165">
        <v>0</v>
      </c>
      <c r="R177" s="165">
        <f t="shared" si="12"/>
        <v>0</v>
      </c>
      <c r="S177" s="165">
        <v>0</v>
      </c>
      <c r="T177" s="166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324</v>
      </c>
      <c r="AT177" s="167" t="s">
        <v>204</v>
      </c>
      <c r="AU177" s="167" t="s">
        <v>91</v>
      </c>
      <c r="AY177" s="18" t="s">
        <v>203</v>
      </c>
      <c r="BE177" s="168">
        <f t="shared" si="14"/>
        <v>0</v>
      </c>
      <c r="BF177" s="168">
        <f t="shared" si="15"/>
        <v>0</v>
      </c>
      <c r="BG177" s="168">
        <f t="shared" si="16"/>
        <v>0</v>
      </c>
      <c r="BH177" s="168">
        <f t="shared" si="17"/>
        <v>0</v>
      </c>
      <c r="BI177" s="168">
        <f t="shared" si="18"/>
        <v>0</v>
      </c>
      <c r="BJ177" s="18" t="s">
        <v>91</v>
      </c>
      <c r="BK177" s="168">
        <f t="shared" si="19"/>
        <v>0</v>
      </c>
      <c r="BL177" s="18" t="s">
        <v>324</v>
      </c>
      <c r="BM177" s="167" t="s">
        <v>408</v>
      </c>
    </row>
    <row r="178" spans="1:65" s="2" customFormat="1" ht="16.5" customHeight="1">
      <c r="A178" s="33"/>
      <c r="B178" s="154"/>
      <c r="C178" s="155" t="s">
        <v>304</v>
      </c>
      <c r="D178" s="155" t="s">
        <v>204</v>
      </c>
      <c r="E178" s="156" t="s">
        <v>4011</v>
      </c>
      <c r="F178" s="157" t="s">
        <v>4012</v>
      </c>
      <c r="G178" s="158" t="s">
        <v>340</v>
      </c>
      <c r="H178" s="159">
        <v>4</v>
      </c>
      <c r="I178" s="160"/>
      <c r="J178" s="161">
        <f t="shared" si="10"/>
        <v>0</v>
      </c>
      <c r="K178" s="162"/>
      <c r="L178" s="34"/>
      <c r="M178" s="163" t="s">
        <v>1</v>
      </c>
      <c r="N178" s="164" t="s">
        <v>41</v>
      </c>
      <c r="O178" s="62"/>
      <c r="P178" s="165">
        <f t="shared" si="11"/>
        <v>0</v>
      </c>
      <c r="Q178" s="165">
        <v>0</v>
      </c>
      <c r="R178" s="165">
        <f t="shared" si="12"/>
        <v>0</v>
      </c>
      <c r="S178" s="165">
        <v>0</v>
      </c>
      <c r="T178" s="166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324</v>
      </c>
      <c r="AT178" s="167" t="s">
        <v>204</v>
      </c>
      <c r="AU178" s="167" t="s">
        <v>91</v>
      </c>
      <c r="AY178" s="18" t="s">
        <v>203</v>
      </c>
      <c r="BE178" s="168">
        <f t="shared" si="14"/>
        <v>0</v>
      </c>
      <c r="BF178" s="168">
        <f t="shared" si="15"/>
        <v>0</v>
      </c>
      <c r="BG178" s="168">
        <f t="shared" si="16"/>
        <v>0</v>
      </c>
      <c r="BH178" s="168">
        <f t="shared" si="17"/>
        <v>0</v>
      </c>
      <c r="BI178" s="168">
        <f t="shared" si="18"/>
        <v>0</v>
      </c>
      <c r="BJ178" s="18" t="s">
        <v>91</v>
      </c>
      <c r="BK178" s="168">
        <f t="shared" si="19"/>
        <v>0</v>
      </c>
      <c r="BL178" s="18" t="s">
        <v>324</v>
      </c>
      <c r="BM178" s="167" t="s">
        <v>412</v>
      </c>
    </row>
    <row r="179" spans="1:65" s="2" customFormat="1" ht="16.5" customHeight="1">
      <c r="A179" s="33"/>
      <c r="B179" s="154"/>
      <c r="C179" s="155" t="s">
        <v>416</v>
      </c>
      <c r="D179" s="155" t="s">
        <v>204</v>
      </c>
      <c r="E179" s="156" t="s">
        <v>4013</v>
      </c>
      <c r="F179" s="157" t="s">
        <v>4014</v>
      </c>
      <c r="G179" s="158" t="s">
        <v>340</v>
      </c>
      <c r="H179" s="159">
        <v>3</v>
      </c>
      <c r="I179" s="160"/>
      <c r="J179" s="161">
        <f t="shared" si="10"/>
        <v>0</v>
      </c>
      <c r="K179" s="162"/>
      <c r="L179" s="34"/>
      <c r="M179" s="163" t="s">
        <v>1</v>
      </c>
      <c r="N179" s="164" t="s">
        <v>41</v>
      </c>
      <c r="O179" s="62"/>
      <c r="P179" s="165">
        <f t="shared" si="11"/>
        <v>0</v>
      </c>
      <c r="Q179" s="165">
        <v>0</v>
      </c>
      <c r="R179" s="165">
        <f t="shared" si="12"/>
        <v>0</v>
      </c>
      <c r="S179" s="165">
        <v>0</v>
      </c>
      <c r="T179" s="166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324</v>
      </c>
      <c r="AT179" s="167" t="s">
        <v>204</v>
      </c>
      <c r="AU179" s="167" t="s">
        <v>91</v>
      </c>
      <c r="AY179" s="18" t="s">
        <v>203</v>
      </c>
      <c r="BE179" s="168">
        <f t="shared" si="14"/>
        <v>0</v>
      </c>
      <c r="BF179" s="168">
        <f t="shared" si="15"/>
        <v>0</v>
      </c>
      <c r="BG179" s="168">
        <f t="shared" si="16"/>
        <v>0</v>
      </c>
      <c r="BH179" s="168">
        <f t="shared" si="17"/>
        <v>0</v>
      </c>
      <c r="BI179" s="168">
        <f t="shared" si="18"/>
        <v>0</v>
      </c>
      <c r="BJ179" s="18" t="s">
        <v>91</v>
      </c>
      <c r="BK179" s="168">
        <f t="shared" si="19"/>
        <v>0</v>
      </c>
      <c r="BL179" s="18" t="s">
        <v>324</v>
      </c>
      <c r="BM179" s="167" t="s">
        <v>415</v>
      </c>
    </row>
    <row r="180" spans="1:65" s="2" customFormat="1" ht="16.5" customHeight="1">
      <c r="A180" s="33"/>
      <c r="B180" s="154"/>
      <c r="C180" s="155" t="s">
        <v>310</v>
      </c>
      <c r="D180" s="155" t="s">
        <v>204</v>
      </c>
      <c r="E180" s="156" t="s">
        <v>4015</v>
      </c>
      <c r="F180" s="157" t="s">
        <v>4016</v>
      </c>
      <c r="G180" s="158" t="s">
        <v>340</v>
      </c>
      <c r="H180" s="159">
        <v>1</v>
      </c>
      <c r="I180" s="160"/>
      <c r="J180" s="161">
        <f t="shared" si="10"/>
        <v>0</v>
      </c>
      <c r="K180" s="162"/>
      <c r="L180" s="34"/>
      <c r="M180" s="163" t="s">
        <v>1</v>
      </c>
      <c r="N180" s="164" t="s">
        <v>41</v>
      </c>
      <c r="O180" s="62"/>
      <c r="P180" s="165">
        <f t="shared" si="11"/>
        <v>0</v>
      </c>
      <c r="Q180" s="165">
        <v>0</v>
      </c>
      <c r="R180" s="165">
        <f t="shared" si="12"/>
        <v>0</v>
      </c>
      <c r="S180" s="165">
        <v>0</v>
      </c>
      <c r="T180" s="166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324</v>
      </c>
      <c r="AT180" s="167" t="s">
        <v>204</v>
      </c>
      <c r="AU180" s="167" t="s">
        <v>91</v>
      </c>
      <c r="AY180" s="18" t="s">
        <v>203</v>
      </c>
      <c r="BE180" s="168">
        <f t="shared" si="14"/>
        <v>0</v>
      </c>
      <c r="BF180" s="168">
        <f t="shared" si="15"/>
        <v>0</v>
      </c>
      <c r="BG180" s="168">
        <f t="shared" si="16"/>
        <v>0</v>
      </c>
      <c r="BH180" s="168">
        <f t="shared" si="17"/>
        <v>0</v>
      </c>
      <c r="BI180" s="168">
        <f t="shared" si="18"/>
        <v>0</v>
      </c>
      <c r="BJ180" s="18" t="s">
        <v>91</v>
      </c>
      <c r="BK180" s="168">
        <f t="shared" si="19"/>
        <v>0</v>
      </c>
      <c r="BL180" s="18" t="s">
        <v>324</v>
      </c>
      <c r="BM180" s="167" t="s">
        <v>419</v>
      </c>
    </row>
    <row r="181" spans="1:65" s="2" customFormat="1" ht="16.5" customHeight="1">
      <c r="A181" s="33"/>
      <c r="B181" s="154"/>
      <c r="C181" s="155" t="s">
        <v>423</v>
      </c>
      <c r="D181" s="155" t="s">
        <v>204</v>
      </c>
      <c r="E181" s="156" t="s">
        <v>4017</v>
      </c>
      <c r="F181" s="157" t="s">
        <v>4018</v>
      </c>
      <c r="G181" s="158" t="s">
        <v>340</v>
      </c>
      <c r="H181" s="159">
        <v>3</v>
      </c>
      <c r="I181" s="160"/>
      <c r="J181" s="161">
        <f t="shared" si="10"/>
        <v>0</v>
      </c>
      <c r="K181" s="162"/>
      <c r="L181" s="34"/>
      <c r="M181" s="163" t="s">
        <v>1</v>
      </c>
      <c r="N181" s="164" t="s">
        <v>41</v>
      </c>
      <c r="O181" s="62"/>
      <c r="P181" s="165">
        <f t="shared" si="11"/>
        <v>0</v>
      </c>
      <c r="Q181" s="165">
        <v>0</v>
      </c>
      <c r="R181" s="165">
        <f t="shared" si="12"/>
        <v>0</v>
      </c>
      <c r="S181" s="165">
        <v>0</v>
      </c>
      <c r="T181" s="166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324</v>
      </c>
      <c r="AT181" s="167" t="s">
        <v>204</v>
      </c>
      <c r="AU181" s="167" t="s">
        <v>91</v>
      </c>
      <c r="AY181" s="18" t="s">
        <v>203</v>
      </c>
      <c r="BE181" s="168">
        <f t="shared" si="14"/>
        <v>0</v>
      </c>
      <c r="BF181" s="168">
        <f t="shared" si="15"/>
        <v>0</v>
      </c>
      <c r="BG181" s="168">
        <f t="shared" si="16"/>
        <v>0</v>
      </c>
      <c r="BH181" s="168">
        <f t="shared" si="17"/>
        <v>0</v>
      </c>
      <c r="BI181" s="168">
        <f t="shared" si="18"/>
        <v>0</v>
      </c>
      <c r="BJ181" s="18" t="s">
        <v>91</v>
      </c>
      <c r="BK181" s="168">
        <f t="shared" si="19"/>
        <v>0</v>
      </c>
      <c r="BL181" s="18" t="s">
        <v>324</v>
      </c>
      <c r="BM181" s="167" t="s">
        <v>422</v>
      </c>
    </row>
    <row r="182" spans="1:65" s="2" customFormat="1" ht="16.5" customHeight="1">
      <c r="A182" s="33"/>
      <c r="B182" s="154"/>
      <c r="C182" s="155" t="s">
        <v>313</v>
      </c>
      <c r="D182" s="155" t="s">
        <v>204</v>
      </c>
      <c r="E182" s="156" t="s">
        <v>4019</v>
      </c>
      <c r="F182" s="157" t="s">
        <v>4020</v>
      </c>
      <c r="G182" s="158" t="s">
        <v>340</v>
      </c>
      <c r="H182" s="159">
        <v>2</v>
      </c>
      <c r="I182" s="160"/>
      <c r="J182" s="161">
        <f t="shared" si="10"/>
        <v>0</v>
      </c>
      <c r="K182" s="162"/>
      <c r="L182" s="34"/>
      <c r="M182" s="163" t="s">
        <v>1</v>
      </c>
      <c r="N182" s="164" t="s">
        <v>41</v>
      </c>
      <c r="O182" s="62"/>
      <c r="P182" s="165">
        <f t="shared" si="11"/>
        <v>0</v>
      </c>
      <c r="Q182" s="165">
        <v>0</v>
      </c>
      <c r="R182" s="165">
        <f t="shared" si="12"/>
        <v>0</v>
      </c>
      <c r="S182" s="165">
        <v>0</v>
      </c>
      <c r="T182" s="166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324</v>
      </c>
      <c r="AT182" s="167" t="s">
        <v>204</v>
      </c>
      <c r="AU182" s="167" t="s">
        <v>91</v>
      </c>
      <c r="AY182" s="18" t="s">
        <v>203</v>
      </c>
      <c r="BE182" s="168">
        <f t="shared" si="14"/>
        <v>0</v>
      </c>
      <c r="BF182" s="168">
        <f t="shared" si="15"/>
        <v>0</v>
      </c>
      <c r="BG182" s="168">
        <f t="shared" si="16"/>
        <v>0</v>
      </c>
      <c r="BH182" s="168">
        <f t="shared" si="17"/>
        <v>0</v>
      </c>
      <c r="BI182" s="168">
        <f t="shared" si="18"/>
        <v>0</v>
      </c>
      <c r="BJ182" s="18" t="s">
        <v>91</v>
      </c>
      <c r="BK182" s="168">
        <f t="shared" si="19"/>
        <v>0</v>
      </c>
      <c r="BL182" s="18" t="s">
        <v>324</v>
      </c>
      <c r="BM182" s="167" t="s">
        <v>426</v>
      </c>
    </row>
    <row r="183" spans="1:65" s="2" customFormat="1" ht="16.5" customHeight="1">
      <c r="A183" s="33"/>
      <c r="B183" s="154"/>
      <c r="C183" s="155" t="s">
        <v>432</v>
      </c>
      <c r="D183" s="155" t="s">
        <v>204</v>
      </c>
      <c r="E183" s="156" t="s">
        <v>4021</v>
      </c>
      <c r="F183" s="157" t="s">
        <v>4022</v>
      </c>
      <c r="G183" s="158" t="s">
        <v>340</v>
      </c>
      <c r="H183" s="159">
        <v>1</v>
      </c>
      <c r="I183" s="160"/>
      <c r="J183" s="161">
        <f t="shared" si="10"/>
        <v>0</v>
      </c>
      <c r="K183" s="162"/>
      <c r="L183" s="34"/>
      <c r="M183" s="163" t="s">
        <v>1</v>
      </c>
      <c r="N183" s="164" t="s">
        <v>41</v>
      </c>
      <c r="O183" s="62"/>
      <c r="P183" s="165">
        <f t="shared" si="11"/>
        <v>0</v>
      </c>
      <c r="Q183" s="165">
        <v>0</v>
      </c>
      <c r="R183" s="165">
        <f t="shared" si="12"/>
        <v>0</v>
      </c>
      <c r="S183" s="165">
        <v>0</v>
      </c>
      <c r="T183" s="166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324</v>
      </c>
      <c r="AT183" s="167" t="s">
        <v>204</v>
      </c>
      <c r="AU183" s="167" t="s">
        <v>91</v>
      </c>
      <c r="AY183" s="18" t="s">
        <v>203</v>
      </c>
      <c r="BE183" s="168">
        <f t="shared" si="14"/>
        <v>0</v>
      </c>
      <c r="BF183" s="168">
        <f t="shared" si="15"/>
        <v>0</v>
      </c>
      <c r="BG183" s="168">
        <f t="shared" si="16"/>
        <v>0</v>
      </c>
      <c r="BH183" s="168">
        <f t="shared" si="17"/>
        <v>0</v>
      </c>
      <c r="BI183" s="168">
        <f t="shared" si="18"/>
        <v>0</v>
      </c>
      <c r="BJ183" s="18" t="s">
        <v>91</v>
      </c>
      <c r="BK183" s="168">
        <f t="shared" si="19"/>
        <v>0</v>
      </c>
      <c r="BL183" s="18" t="s">
        <v>324</v>
      </c>
      <c r="BM183" s="167" t="s">
        <v>431</v>
      </c>
    </row>
    <row r="184" spans="1:65" s="2" customFormat="1" ht="16.5" customHeight="1">
      <c r="A184" s="33"/>
      <c r="B184" s="154"/>
      <c r="C184" s="155" t="s">
        <v>317</v>
      </c>
      <c r="D184" s="155" t="s">
        <v>204</v>
      </c>
      <c r="E184" s="156" t="s">
        <v>4023</v>
      </c>
      <c r="F184" s="157" t="s">
        <v>4024</v>
      </c>
      <c r="G184" s="158" t="s">
        <v>340</v>
      </c>
      <c r="H184" s="159">
        <v>1</v>
      </c>
      <c r="I184" s="160"/>
      <c r="J184" s="161">
        <f t="shared" si="10"/>
        <v>0</v>
      </c>
      <c r="K184" s="162"/>
      <c r="L184" s="34"/>
      <c r="M184" s="163" t="s">
        <v>1</v>
      </c>
      <c r="N184" s="164" t="s">
        <v>41</v>
      </c>
      <c r="O184" s="62"/>
      <c r="P184" s="165">
        <f t="shared" si="11"/>
        <v>0</v>
      </c>
      <c r="Q184" s="165">
        <v>0</v>
      </c>
      <c r="R184" s="165">
        <f t="shared" si="12"/>
        <v>0</v>
      </c>
      <c r="S184" s="165">
        <v>0</v>
      </c>
      <c r="T184" s="166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324</v>
      </c>
      <c r="AT184" s="167" t="s">
        <v>204</v>
      </c>
      <c r="AU184" s="167" t="s">
        <v>91</v>
      </c>
      <c r="AY184" s="18" t="s">
        <v>203</v>
      </c>
      <c r="BE184" s="168">
        <f t="shared" si="14"/>
        <v>0</v>
      </c>
      <c r="BF184" s="168">
        <f t="shared" si="15"/>
        <v>0</v>
      </c>
      <c r="BG184" s="168">
        <f t="shared" si="16"/>
        <v>0</v>
      </c>
      <c r="BH184" s="168">
        <f t="shared" si="17"/>
        <v>0</v>
      </c>
      <c r="BI184" s="168">
        <f t="shared" si="18"/>
        <v>0</v>
      </c>
      <c r="BJ184" s="18" t="s">
        <v>91</v>
      </c>
      <c r="BK184" s="168">
        <f t="shared" si="19"/>
        <v>0</v>
      </c>
      <c r="BL184" s="18" t="s">
        <v>324</v>
      </c>
      <c r="BM184" s="167" t="s">
        <v>435</v>
      </c>
    </row>
    <row r="185" spans="1:65" s="2" customFormat="1" ht="16.5" customHeight="1">
      <c r="A185" s="33"/>
      <c r="B185" s="154"/>
      <c r="C185" s="155" t="s">
        <v>441</v>
      </c>
      <c r="D185" s="155" t="s">
        <v>204</v>
      </c>
      <c r="E185" s="156" t="s">
        <v>4025</v>
      </c>
      <c r="F185" s="157" t="s">
        <v>4026</v>
      </c>
      <c r="G185" s="158" t="s">
        <v>340</v>
      </c>
      <c r="H185" s="159">
        <v>1</v>
      </c>
      <c r="I185" s="160"/>
      <c r="J185" s="161">
        <f t="shared" si="10"/>
        <v>0</v>
      </c>
      <c r="K185" s="162"/>
      <c r="L185" s="34"/>
      <c r="M185" s="163" t="s">
        <v>1</v>
      </c>
      <c r="N185" s="164" t="s">
        <v>41</v>
      </c>
      <c r="O185" s="62"/>
      <c r="P185" s="165">
        <f t="shared" si="11"/>
        <v>0</v>
      </c>
      <c r="Q185" s="165">
        <v>0</v>
      </c>
      <c r="R185" s="165">
        <f t="shared" si="12"/>
        <v>0</v>
      </c>
      <c r="S185" s="165">
        <v>0</v>
      </c>
      <c r="T185" s="166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324</v>
      </c>
      <c r="AT185" s="167" t="s">
        <v>204</v>
      </c>
      <c r="AU185" s="167" t="s">
        <v>91</v>
      </c>
      <c r="AY185" s="18" t="s">
        <v>203</v>
      </c>
      <c r="BE185" s="168">
        <f t="shared" si="14"/>
        <v>0</v>
      </c>
      <c r="BF185" s="168">
        <f t="shared" si="15"/>
        <v>0</v>
      </c>
      <c r="BG185" s="168">
        <f t="shared" si="16"/>
        <v>0</v>
      </c>
      <c r="BH185" s="168">
        <f t="shared" si="17"/>
        <v>0</v>
      </c>
      <c r="BI185" s="168">
        <f t="shared" si="18"/>
        <v>0</v>
      </c>
      <c r="BJ185" s="18" t="s">
        <v>91</v>
      </c>
      <c r="BK185" s="168">
        <f t="shared" si="19"/>
        <v>0</v>
      </c>
      <c r="BL185" s="18" t="s">
        <v>324</v>
      </c>
      <c r="BM185" s="167" t="s">
        <v>438</v>
      </c>
    </row>
    <row r="186" spans="1:65" s="2" customFormat="1" ht="16.5" customHeight="1">
      <c r="A186" s="33"/>
      <c r="B186" s="154"/>
      <c r="C186" s="155" t="s">
        <v>320</v>
      </c>
      <c r="D186" s="155" t="s">
        <v>204</v>
      </c>
      <c r="E186" s="156" t="s">
        <v>4027</v>
      </c>
      <c r="F186" s="157" t="s">
        <v>4028</v>
      </c>
      <c r="G186" s="158" t="s">
        <v>244</v>
      </c>
      <c r="H186" s="159">
        <v>250</v>
      </c>
      <c r="I186" s="160"/>
      <c r="J186" s="161">
        <f t="shared" si="10"/>
        <v>0</v>
      </c>
      <c r="K186" s="162"/>
      <c r="L186" s="34"/>
      <c r="M186" s="163" t="s">
        <v>1</v>
      </c>
      <c r="N186" s="164" t="s">
        <v>41</v>
      </c>
      <c r="O186" s="62"/>
      <c r="P186" s="165">
        <f t="shared" si="11"/>
        <v>0</v>
      </c>
      <c r="Q186" s="165">
        <v>0</v>
      </c>
      <c r="R186" s="165">
        <f t="shared" si="12"/>
        <v>0</v>
      </c>
      <c r="S186" s="165">
        <v>0</v>
      </c>
      <c r="T186" s="166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324</v>
      </c>
      <c r="AT186" s="167" t="s">
        <v>204</v>
      </c>
      <c r="AU186" s="167" t="s">
        <v>91</v>
      </c>
      <c r="AY186" s="18" t="s">
        <v>203</v>
      </c>
      <c r="BE186" s="168">
        <f t="shared" si="14"/>
        <v>0</v>
      </c>
      <c r="BF186" s="168">
        <f t="shared" si="15"/>
        <v>0</v>
      </c>
      <c r="BG186" s="168">
        <f t="shared" si="16"/>
        <v>0</v>
      </c>
      <c r="BH186" s="168">
        <f t="shared" si="17"/>
        <v>0</v>
      </c>
      <c r="BI186" s="168">
        <f t="shared" si="18"/>
        <v>0</v>
      </c>
      <c r="BJ186" s="18" t="s">
        <v>91</v>
      </c>
      <c r="BK186" s="168">
        <f t="shared" si="19"/>
        <v>0</v>
      </c>
      <c r="BL186" s="18" t="s">
        <v>324</v>
      </c>
      <c r="BM186" s="167" t="s">
        <v>444</v>
      </c>
    </row>
    <row r="187" spans="1:65" s="2" customFormat="1" ht="16.5" customHeight="1">
      <c r="A187" s="33"/>
      <c r="B187" s="154"/>
      <c r="C187" s="155" t="s">
        <v>450</v>
      </c>
      <c r="D187" s="155" t="s">
        <v>204</v>
      </c>
      <c r="E187" s="156" t="s">
        <v>4029</v>
      </c>
      <c r="F187" s="157" t="s">
        <v>4030</v>
      </c>
      <c r="G187" s="158" t="s">
        <v>244</v>
      </c>
      <c r="H187" s="159">
        <v>320</v>
      </c>
      <c r="I187" s="160"/>
      <c r="J187" s="161">
        <f t="shared" si="10"/>
        <v>0</v>
      </c>
      <c r="K187" s="162"/>
      <c r="L187" s="34"/>
      <c r="M187" s="163" t="s">
        <v>1</v>
      </c>
      <c r="N187" s="164" t="s">
        <v>41</v>
      </c>
      <c r="O187" s="62"/>
      <c r="P187" s="165">
        <f t="shared" si="11"/>
        <v>0</v>
      </c>
      <c r="Q187" s="165">
        <v>0</v>
      </c>
      <c r="R187" s="165">
        <f t="shared" si="12"/>
        <v>0</v>
      </c>
      <c r="S187" s="165">
        <v>0</v>
      </c>
      <c r="T187" s="166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324</v>
      </c>
      <c r="AT187" s="167" t="s">
        <v>204</v>
      </c>
      <c r="AU187" s="167" t="s">
        <v>91</v>
      </c>
      <c r="AY187" s="18" t="s">
        <v>203</v>
      </c>
      <c r="BE187" s="168">
        <f t="shared" si="14"/>
        <v>0</v>
      </c>
      <c r="BF187" s="168">
        <f t="shared" si="15"/>
        <v>0</v>
      </c>
      <c r="BG187" s="168">
        <f t="shared" si="16"/>
        <v>0</v>
      </c>
      <c r="BH187" s="168">
        <f t="shared" si="17"/>
        <v>0</v>
      </c>
      <c r="BI187" s="168">
        <f t="shared" si="18"/>
        <v>0</v>
      </c>
      <c r="BJ187" s="18" t="s">
        <v>91</v>
      </c>
      <c r="BK187" s="168">
        <f t="shared" si="19"/>
        <v>0</v>
      </c>
      <c r="BL187" s="18" t="s">
        <v>324</v>
      </c>
      <c r="BM187" s="167" t="s">
        <v>447</v>
      </c>
    </row>
    <row r="188" spans="1:65" s="2" customFormat="1" ht="16.5" customHeight="1">
      <c r="A188" s="33"/>
      <c r="B188" s="154"/>
      <c r="C188" s="155" t="s">
        <v>324</v>
      </c>
      <c r="D188" s="155" t="s">
        <v>204</v>
      </c>
      <c r="E188" s="156" t="s">
        <v>4031</v>
      </c>
      <c r="F188" s="157" t="s">
        <v>4032</v>
      </c>
      <c r="G188" s="158" t="s">
        <v>244</v>
      </c>
      <c r="H188" s="159">
        <v>400</v>
      </c>
      <c r="I188" s="160"/>
      <c r="J188" s="161">
        <f t="shared" si="10"/>
        <v>0</v>
      </c>
      <c r="K188" s="162"/>
      <c r="L188" s="34"/>
      <c r="M188" s="163" t="s">
        <v>1</v>
      </c>
      <c r="N188" s="164" t="s">
        <v>41</v>
      </c>
      <c r="O188" s="62"/>
      <c r="P188" s="165">
        <f t="shared" si="11"/>
        <v>0</v>
      </c>
      <c r="Q188" s="165">
        <v>0</v>
      </c>
      <c r="R188" s="165">
        <f t="shared" si="12"/>
        <v>0</v>
      </c>
      <c r="S188" s="165">
        <v>0</v>
      </c>
      <c r="T188" s="166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324</v>
      </c>
      <c r="AT188" s="167" t="s">
        <v>204</v>
      </c>
      <c r="AU188" s="167" t="s">
        <v>91</v>
      </c>
      <c r="AY188" s="18" t="s">
        <v>203</v>
      </c>
      <c r="BE188" s="168">
        <f t="shared" si="14"/>
        <v>0</v>
      </c>
      <c r="BF188" s="168">
        <f t="shared" si="15"/>
        <v>0</v>
      </c>
      <c r="BG188" s="168">
        <f t="shared" si="16"/>
        <v>0</v>
      </c>
      <c r="BH188" s="168">
        <f t="shared" si="17"/>
        <v>0</v>
      </c>
      <c r="BI188" s="168">
        <f t="shared" si="18"/>
        <v>0</v>
      </c>
      <c r="BJ188" s="18" t="s">
        <v>91</v>
      </c>
      <c r="BK188" s="168">
        <f t="shared" si="19"/>
        <v>0</v>
      </c>
      <c r="BL188" s="18" t="s">
        <v>324</v>
      </c>
      <c r="BM188" s="167" t="s">
        <v>453</v>
      </c>
    </row>
    <row r="189" spans="1:65" s="2" customFormat="1" ht="16.5" customHeight="1">
      <c r="A189" s="33"/>
      <c r="B189" s="154"/>
      <c r="C189" s="155" t="s">
        <v>457</v>
      </c>
      <c r="D189" s="155" t="s">
        <v>204</v>
      </c>
      <c r="E189" s="156" t="s">
        <v>4033</v>
      </c>
      <c r="F189" s="157" t="s">
        <v>4034</v>
      </c>
      <c r="G189" s="158" t="s">
        <v>340</v>
      </c>
      <c r="H189" s="159">
        <v>2</v>
      </c>
      <c r="I189" s="160"/>
      <c r="J189" s="161">
        <f t="shared" ref="J189:J215" si="20">ROUND(I189*H189,2)</f>
        <v>0</v>
      </c>
      <c r="K189" s="162"/>
      <c r="L189" s="34"/>
      <c r="M189" s="163" t="s">
        <v>1</v>
      </c>
      <c r="N189" s="164" t="s">
        <v>41</v>
      </c>
      <c r="O189" s="62"/>
      <c r="P189" s="165">
        <f t="shared" ref="P189:P215" si="21">O189*H189</f>
        <v>0</v>
      </c>
      <c r="Q189" s="165">
        <v>0</v>
      </c>
      <c r="R189" s="165">
        <f t="shared" ref="R189:R215" si="22">Q189*H189</f>
        <v>0</v>
      </c>
      <c r="S189" s="165">
        <v>0</v>
      </c>
      <c r="T189" s="166">
        <f t="shared" ref="T189:T215" si="23"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324</v>
      </c>
      <c r="AT189" s="167" t="s">
        <v>204</v>
      </c>
      <c r="AU189" s="167" t="s">
        <v>91</v>
      </c>
      <c r="AY189" s="18" t="s">
        <v>203</v>
      </c>
      <c r="BE189" s="168">
        <f t="shared" ref="BE189:BE215" si="24">IF(N189="základná",J189,0)</f>
        <v>0</v>
      </c>
      <c r="BF189" s="168">
        <f t="shared" ref="BF189:BF215" si="25">IF(N189="znížená",J189,0)</f>
        <v>0</v>
      </c>
      <c r="BG189" s="168">
        <f t="shared" ref="BG189:BG215" si="26">IF(N189="zákl. prenesená",J189,0)</f>
        <v>0</v>
      </c>
      <c r="BH189" s="168">
        <f t="shared" ref="BH189:BH215" si="27">IF(N189="zníž. prenesená",J189,0)</f>
        <v>0</v>
      </c>
      <c r="BI189" s="168">
        <f t="shared" ref="BI189:BI215" si="28">IF(N189="nulová",J189,0)</f>
        <v>0</v>
      </c>
      <c r="BJ189" s="18" t="s">
        <v>91</v>
      </c>
      <c r="BK189" s="168">
        <f t="shared" ref="BK189:BK215" si="29">ROUND(I189*H189,2)</f>
        <v>0</v>
      </c>
      <c r="BL189" s="18" t="s">
        <v>324</v>
      </c>
      <c r="BM189" s="167" t="s">
        <v>456</v>
      </c>
    </row>
    <row r="190" spans="1:65" s="2" customFormat="1" ht="16.5" customHeight="1">
      <c r="A190" s="33"/>
      <c r="B190" s="154"/>
      <c r="C190" s="155" t="s">
        <v>327</v>
      </c>
      <c r="D190" s="155" t="s">
        <v>204</v>
      </c>
      <c r="E190" s="156" t="s">
        <v>4035</v>
      </c>
      <c r="F190" s="157" t="s">
        <v>4036</v>
      </c>
      <c r="G190" s="158" t="s">
        <v>340</v>
      </c>
      <c r="H190" s="159">
        <v>4</v>
      </c>
      <c r="I190" s="160"/>
      <c r="J190" s="161">
        <f t="shared" si="20"/>
        <v>0</v>
      </c>
      <c r="K190" s="162"/>
      <c r="L190" s="34"/>
      <c r="M190" s="163" t="s">
        <v>1</v>
      </c>
      <c r="N190" s="164" t="s">
        <v>41</v>
      </c>
      <c r="O190" s="62"/>
      <c r="P190" s="165">
        <f t="shared" si="21"/>
        <v>0</v>
      </c>
      <c r="Q190" s="165">
        <v>0</v>
      </c>
      <c r="R190" s="165">
        <f t="shared" si="22"/>
        <v>0</v>
      </c>
      <c r="S190" s="165">
        <v>0</v>
      </c>
      <c r="T190" s="166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324</v>
      </c>
      <c r="AT190" s="167" t="s">
        <v>204</v>
      </c>
      <c r="AU190" s="167" t="s">
        <v>91</v>
      </c>
      <c r="AY190" s="18" t="s">
        <v>203</v>
      </c>
      <c r="BE190" s="168">
        <f t="shared" si="24"/>
        <v>0</v>
      </c>
      <c r="BF190" s="168">
        <f t="shared" si="25"/>
        <v>0</v>
      </c>
      <c r="BG190" s="168">
        <f t="shared" si="26"/>
        <v>0</v>
      </c>
      <c r="BH190" s="168">
        <f t="shared" si="27"/>
        <v>0</v>
      </c>
      <c r="BI190" s="168">
        <f t="shared" si="28"/>
        <v>0</v>
      </c>
      <c r="BJ190" s="18" t="s">
        <v>91</v>
      </c>
      <c r="BK190" s="168">
        <f t="shared" si="29"/>
        <v>0</v>
      </c>
      <c r="BL190" s="18" t="s">
        <v>324</v>
      </c>
      <c r="BM190" s="167" t="s">
        <v>460</v>
      </c>
    </row>
    <row r="191" spans="1:65" s="2" customFormat="1" ht="16.5" customHeight="1">
      <c r="A191" s="33"/>
      <c r="B191" s="154"/>
      <c r="C191" s="155" t="s">
        <v>464</v>
      </c>
      <c r="D191" s="155" t="s">
        <v>204</v>
      </c>
      <c r="E191" s="156" t="s">
        <v>4037</v>
      </c>
      <c r="F191" s="157" t="s">
        <v>4038</v>
      </c>
      <c r="G191" s="158" t="s">
        <v>340</v>
      </c>
      <c r="H191" s="159">
        <v>16</v>
      </c>
      <c r="I191" s="160"/>
      <c r="J191" s="161">
        <f t="shared" si="20"/>
        <v>0</v>
      </c>
      <c r="K191" s="162"/>
      <c r="L191" s="34"/>
      <c r="M191" s="163" t="s">
        <v>1</v>
      </c>
      <c r="N191" s="164" t="s">
        <v>41</v>
      </c>
      <c r="O191" s="62"/>
      <c r="P191" s="165">
        <f t="shared" si="21"/>
        <v>0</v>
      </c>
      <c r="Q191" s="165">
        <v>0</v>
      </c>
      <c r="R191" s="165">
        <f t="shared" si="22"/>
        <v>0</v>
      </c>
      <c r="S191" s="165">
        <v>0</v>
      </c>
      <c r="T191" s="166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324</v>
      </c>
      <c r="AT191" s="167" t="s">
        <v>204</v>
      </c>
      <c r="AU191" s="167" t="s">
        <v>91</v>
      </c>
      <c r="AY191" s="18" t="s">
        <v>203</v>
      </c>
      <c r="BE191" s="168">
        <f t="shared" si="24"/>
        <v>0</v>
      </c>
      <c r="BF191" s="168">
        <f t="shared" si="25"/>
        <v>0</v>
      </c>
      <c r="BG191" s="168">
        <f t="shared" si="26"/>
        <v>0</v>
      </c>
      <c r="BH191" s="168">
        <f t="shared" si="27"/>
        <v>0</v>
      </c>
      <c r="BI191" s="168">
        <f t="shared" si="28"/>
        <v>0</v>
      </c>
      <c r="BJ191" s="18" t="s">
        <v>91</v>
      </c>
      <c r="BK191" s="168">
        <f t="shared" si="29"/>
        <v>0</v>
      </c>
      <c r="BL191" s="18" t="s">
        <v>324</v>
      </c>
      <c r="BM191" s="167" t="s">
        <v>463</v>
      </c>
    </row>
    <row r="192" spans="1:65" s="2" customFormat="1" ht="16.5" customHeight="1">
      <c r="A192" s="33"/>
      <c r="B192" s="154"/>
      <c r="C192" s="155" t="s">
        <v>331</v>
      </c>
      <c r="D192" s="155" t="s">
        <v>204</v>
      </c>
      <c r="E192" s="156" t="s">
        <v>4039</v>
      </c>
      <c r="F192" s="157" t="s">
        <v>4040</v>
      </c>
      <c r="G192" s="158" t="s">
        <v>4041</v>
      </c>
      <c r="H192" s="159">
        <v>4</v>
      </c>
      <c r="I192" s="160"/>
      <c r="J192" s="161">
        <f t="shared" si="20"/>
        <v>0</v>
      </c>
      <c r="K192" s="162"/>
      <c r="L192" s="34"/>
      <c r="M192" s="163" t="s">
        <v>1</v>
      </c>
      <c r="N192" s="164" t="s">
        <v>41</v>
      </c>
      <c r="O192" s="62"/>
      <c r="P192" s="165">
        <f t="shared" si="21"/>
        <v>0</v>
      </c>
      <c r="Q192" s="165">
        <v>0</v>
      </c>
      <c r="R192" s="165">
        <f t="shared" si="22"/>
        <v>0</v>
      </c>
      <c r="S192" s="165">
        <v>0</v>
      </c>
      <c r="T192" s="166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324</v>
      </c>
      <c r="AT192" s="167" t="s">
        <v>204</v>
      </c>
      <c r="AU192" s="167" t="s">
        <v>91</v>
      </c>
      <c r="AY192" s="18" t="s">
        <v>203</v>
      </c>
      <c r="BE192" s="168">
        <f t="shared" si="24"/>
        <v>0</v>
      </c>
      <c r="BF192" s="168">
        <f t="shared" si="25"/>
        <v>0</v>
      </c>
      <c r="BG192" s="168">
        <f t="shared" si="26"/>
        <v>0</v>
      </c>
      <c r="BH192" s="168">
        <f t="shared" si="27"/>
        <v>0</v>
      </c>
      <c r="BI192" s="168">
        <f t="shared" si="28"/>
        <v>0</v>
      </c>
      <c r="BJ192" s="18" t="s">
        <v>91</v>
      </c>
      <c r="BK192" s="168">
        <f t="shared" si="29"/>
        <v>0</v>
      </c>
      <c r="BL192" s="18" t="s">
        <v>324</v>
      </c>
      <c r="BM192" s="167" t="s">
        <v>467</v>
      </c>
    </row>
    <row r="193" spans="1:65" s="2" customFormat="1" ht="16.5" customHeight="1">
      <c r="A193" s="33"/>
      <c r="B193" s="154"/>
      <c r="C193" s="155" t="s">
        <v>471</v>
      </c>
      <c r="D193" s="155" t="s">
        <v>204</v>
      </c>
      <c r="E193" s="156" t="s">
        <v>4042</v>
      </c>
      <c r="F193" s="157" t="s">
        <v>4043</v>
      </c>
      <c r="G193" s="158" t="s">
        <v>340</v>
      </c>
      <c r="H193" s="159">
        <v>2</v>
      </c>
      <c r="I193" s="160"/>
      <c r="J193" s="161">
        <f t="shared" si="20"/>
        <v>0</v>
      </c>
      <c r="K193" s="162"/>
      <c r="L193" s="34"/>
      <c r="M193" s="163" t="s">
        <v>1</v>
      </c>
      <c r="N193" s="164" t="s">
        <v>41</v>
      </c>
      <c r="O193" s="62"/>
      <c r="P193" s="165">
        <f t="shared" si="21"/>
        <v>0</v>
      </c>
      <c r="Q193" s="165">
        <v>0</v>
      </c>
      <c r="R193" s="165">
        <f t="shared" si="22"/>
        <v>0</v>
      </c>
      <c r="S193" s="165">
        <v>0</v>
      </c>
      <c r="T193" s="166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7" t="s">
        <v>324</v>
      </c>
      <c r="AT193" s="167" t="s">
        <v>204</v>
      </c>
      <c r="AU193" s="167" t="s">
        <v>91</v>
      </c>
      <c r="AY193" s="18" t="s">
        <v>203</v>
      </c>
      <c r="BE193" s="168">
        <f t="shared" si="24"/>
        <v>0</v>
      </c>
      <c r="BF193" s="168">
        <f t="shared" si="25"/>
        <v>0</v>
      </c>
      <c r="BG193" s="168">
        <f t="shared" si="26"/>
        <v>0</v>
      </c>
      <c r="BH193" s="168">
        <f t="shared" si="27"/>
        <v>0</v>
      </c>
      <c r="BI193" s="168">
        <f t="shared" si="28"/>
        <v>0</v>
      </c>
      <c r="BJ193" s="18" t="s">
        <v>91</v>
      </c>
      <c r="BK193" s="168">
        <f t="shared" si="29"/>
        <v>0</v>
      </c>
      <c r="BL193" s="18" t="s">
        <v>324</v>
      </c>
      <c r="BM193" s="167" t="s">
        <v>470</v>
      </c>
    </row>
    <row r="194" spans="1:65" s="2" customFormat="1" ht="16.5" customHeight="1">
      <c r="A194" s="33"/>
      <c r="B194" s="154"/>
      <c r="C194" s="155" t="s">
        <v>334</v>
      </c>
      <c r="D194" s="155" t="s">
        <v>204</v>
      </c>
      <c r="E194" s="156" t="s">
        <v>4044</v>
      </c>
      <c r="F194" s="157" t="s">
        <v>4045</v>
      </c>
      <c r="G194" s="158" t="s">
        <v>340</v>
      </c>
      <c r="H194" s="159">
        <v>4</v>
      </c>
      <c r="I194" s="160"/>
      <c r="J194" s="161">
        <f t="shared" si="20"/>
        <v>0</v>
      </c>
      <c r="K194" s="162"/>
      <c r="L194" s="34"/>
      <c r="M194" s="163" t="s">
        <v>1</v>
      </c>
      <c r="N194" s="164" t="s">
        <v>41</v>
      </c>
      <c r="O194" s="62"/>
      <c r="P194" s="165">
        <f t="shared" si="21"/>
        <v>0</v>
      </c>
      <c r="Q194" s="165">
        <v>0</v>
      </c>
      <c r="R194" s="165">
        <f t="shared" si="22"/>
        <v>0</v>
      </c>
      <c r="S194" s="165">
        <v>0</v>
      </c>
      <c r="T194" s="166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7" t="s">
        <v>324</v>
      </c>
      <c r="AT194" s="167" t="s">
        <v>204</v>
      </c>
      <c r="AU194" s="167" t="s">
        <v>91</v>
      </c>
      <c r="AY194" s="18" t="s">
        <v>203</v>
      </c>
      <c r="BE194" s="168">
        <f t="shared" si="24"/>
        <v>0</v>
      </c>
      <c r="BF194" s="168">
        <f t="shared" si="25"/>
        <v>0</v>
      </c>
      <c r="BG194" s="168">
        <f t="shared" si="26"/>
        <v>0</v>
      </c>
      <c r="BH194" s="168">
        <f t="shared" si="27"/>
        <v>0</v>
      </c>
      <c r="BI194" s="168">
        <f t="shared" si="28"/>
        <v>0</v>
      </c>
      <c r="BJ194" s="18" t="s">
        <v>91</v>
      </c>
      <c r="BK194" s="168">
        <f t="shared" si="29"/>
        <v>0</v>
      </c>
      <c r="BL194" s="18" t="s">
        <v>324</v>
      </c>
      <c r="BM194" s="167" t="s">
        <v>474</v>
      </c>
    </row>
    <row r="195" spans="1:65" s="2" customFormat="1" ht="16.5" customHeight="1">
      <c r="A195" s="33"/>
      <c r="B195" s="154"/>
      <c r="C195" s="155" t="s">
        <v>478</v>
      </c>
      <c r="D195" s="155" t="s">
        <v>204</v>
      </c>
      <c r="E195" s="156" t="s">
        <v>4046</v>
      </c>
      <c r="F195" s="157" t="s">
        <v>4047</v>
      </c>
      <c r="G195" s="158" t="s">
        <v>340</v>
      </c>
      <c r="H195" s="159">
        <v>4</v>
      </c>
      <c r="I195" s="160"/>
      <c r="J195" s="161">
        <f t="shared" si="20"/>
        <v>0</v>
      </c>
      <c r="K195" s="162"/>
      <c r="L195" s="34"/>
      <c r="M195" s="163" t="s">
        <v>1</v>
      </c>
      <c r="N195" s="164" t="s">
        <v>41</v>
      </c>
      <c r="O195" s="62"/>
      <c r="P195" s="165">
        <f t="shared" si="21"/>
        <v>0</v>
      </c>
      <c r="Q195" s="165">
        <v>0</v>
      </c>
      <c r="R195" s="165">
        <f t="shared" si="22"/>
        <v>0</v>
      </c>
      <c r="S195" s="165">
        <v>0</v>
      </c>
      <c r="T195" s="166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324</v>
      </c>
      <c r="AT195" s="167" t="s">
        <v>204</v>
      </c>
      <c r="AU195" s="167" t="s">
        <v>91</v>
      </c>
      <c r="AY195" s="18" t="s">
        <v>203</v>
      </c>
      <c r="BE195" s="168">
        <f t="shared" si="24"/>
        <v>0</v>
      </c>
      <c r="BF195" s="168">
        <f t="shared" si="25"/>
        <v>0</v>
      </c>
      <c r="BG195" s="168">
        <f t="shared" si="26"/>
        <v>0</v>
      </c>
      <c r="BH195" s="168">
        <f t="shared" si="27"/>
        <v>0</v>
      </c>
      <c r="BI195" s="168">
        <f t="shared" si="28"/>
        <v>0</v>
      </c>
      <c r="BJ195" s="18" t="s">
        <v>91</v>
      </c>
      <c r="BK195" s="168">
        <f t="shared" si="29"/>
        <v>0</v>
      </c>
      <c r="BL195" s="18" t="s">
        <v>324</v>
      </c>
      <c r="BM195" s="167" t="s">
        <v>477</v>
      </c>
    </row>
    <row r="196" spans="1:65" s="2" customFormat="1" ht="16.5" customHeight="1">
      <c r="A196" s="33"/>
      <c r="B196" s="154"/>
      <c r="C196" s="155" t="s">
        <v>341</v>
      </c>
      <c r="D196" s="155" t="s">
        <v>204</v>
      </c>
      <c r="E196" s="156" t="s">
        <v>4048</v>
      </c>
      <c r="F196" s="157" t="s">
        <v>4049</v>
      </c>
      <c r="G196" s="158" t="s">
        <v>221</v>
      </c>
      <c r="H196" s="159">
        <v>156.80000000000001</v>
      </c>
      <c r="I196" s="160"/>
      <c r="J196" s="161">
        <f t="shared" si="20"/>
        <v>0</v>
      </c>
      <c r="K196" s="162"/>
      <c r="L196" s="34"/>
      <c r="M196" s="163" t="s">
        <v>1</v>
      </c>
      <c r="N196" s="164" t="s">
        <v>41</v>
      </c>
      <c r="O196" s="62"/>
      <c r="P196" s="165">
        <f t="shared" si="21"/>
        <v>0</v>
      </c>
      <c r="Q196" s="165">
        <v>0</v>
      </c>
      <c r="R196" s="165">
        <f t="shared" si="22"/>
        <v>0</v>
      </c>
      <c r="S196" s="165">
        <v>0</v>
      </c>
      <c r="T196" s="166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7" t="s">
        <v>324</v>
      </c>
      <c r="AT196" s="167" t="s">
        <v>204</v>
      </c>
      <c r="AU196" s="167" t="s">
        <v>91</v>
      </c>
      <c r="AY196" s="18" t="s">
        <v>203</v>
      </c>
      <c r="BE196" s="168">
        <f t="shared" si="24"/>
        <v>0</v>
      </c>
      <c r="BF196" s="168">
        <f t="shared" si="25"/>
        <v>0</v>
      </c>
      <c r="BG196" s="168">
        <f t="shared" si="26"/>
        <v>0</v>
      </c>
      <c r="BH196" s="168">
        <f t="shared" si="27"/>
        <v>0</v>
      </c>
      <c r="BI196" s="168">
        <f t="shared" si="28"/>
        <v>0</v>
      </c>
      <c r="BJ196" s="18" t="s">
        <v>91</v>
      </c>
      <c r="BK196" s="168">
        <f t="shared" si="29"/>
        <v>0</v>
      </c>
      <c r="BL196" s="18" t="s">
        <v>324</v>
      </c>
      <c r="BM196" s="167" t="s">
        <v>492</v>
      </c>
    </row>
    <row r="197" spans="1:65" s="2" customFormat="1" ht="24.2" customHeight="1">
      <c r="A197" s="33"/>
      <c r="B197" s="154"/>
      <c r="C197" s="155" t="s">
        <v>489</v>
      </c>
      <c r="D197" s="155" t="s">
        <v>204</v>
      </c>
      <c r="E197" s="156" t="s">
        <v>4050</v>
      </c>
      <c r="F197" s="157" t="s">
        <v>4051</v>
      </c>
      <c r="G197" s="158" t="s">
        <v>244</v>
      </c>
      <c r="H197" s="159">
        <v>52</v>
      </c>
      <c r="I197" s="160"/>
      <c r="J197" s="161">
        <f t="shared" si="20"/>
        <v>0</v>
      </c>
      <c r="K197" s="162"/>
      <c r="L197" s="34"/>
      <c r="M197" s="163" t="s">
        <v>1</v>
      </c>
      <c r="N197" s="164" t="s">
        <v>41</v>
      </c>
      <c r="O197" s="62"/>
      <c r="P197" s="165">
        <f t="shared" si="21"/>
        <v>0</v>
      </c>
      <c r="Q197" s="165">
        <v>0</v>
      </c>
      <c r="R197" s="165">
        <f t="shared" si="22"/>
        <v>0</v>
      </c>
      <c r="S197" s="165">
        <v>0</v>
      </c>
      <c r="T197" s="166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324</v>
      </c>
      <c r="AT197" s="167" t="s">
        <v>204</v>
      </c>
      <c r="AU197" s="167" t="s">
        <v>91</v>
      </c>
      <c r="AY197" s="18" t="s">
        <v>203</v>
      </c>
      <c r="BE197" s="168">
        <f t="shared" si="24"/>
        <v>0</v>
      </c>
      <c r="BF197" s="168">
        <f t="shared" si="25"/>
        <v>0</v>
      </c>
      <c r="BG197" s="168">
        <f t="shared" si="26"/>
        <v>0</v>
      </c>
      <c r="BH197" s="168">
        <f t="shared" si="27"/>
        <v>0</v>
      </c>
      <c r="BI197" s="168">
        <f t="shared" si="28"/>
        <v>0</v>
      </c>
      <c r="BJ197" s="18" t="s">
        <v>91</v>
      </c>
      <c r="BK197" s="168">
        <f t="shared" si="29"/>
        <v>0</v>
      </c>
      <c r="BL197" s="18" t="s">
        <v>324</v>
      </c>
      <c r="BM197" s="167" t="s">
        <v>495</v>
      </c>
    </row>
    <row r="198" spans="1:65" s="2" customFormat="1" ht="21.75" customHeight="1">
      <c r="A198" s="33"/>
      <c r="B198" s="154"/>
      <c r="C198" s="155" t="s">
        <v>344</v>
      </c>
      <c r="D198" s="155" t="s">
        <v>204</v>
      </c>
      <c r="E198" s="156" t="s">
        <v>4052</v>
      </c>
      <c r="F198" s="157" t="s">
        <v>4053</v>
      </c>
      <c r="G198" s="158" t="s">
        <v>244</v>
      </c>
      <c r="H198" s="159">
        <v>5</v>
      </c>
      <c r="I198" s="160"/>
      <c r="J198" s="161">
        <f t="shared" si="20"/>
        <v>0</v>
      </c>
      <c r="K198" s="162"/>
      <c r="L198" s="34"/>
      <c r="M198" s="163" t="s">
        <v>1</v>
      </c>
      <c r="N198" s="164" t="s">
        <v>41</v>
      </c>
      <c r="O198" s="62"/>
      <c r="P198" s="165">
        <f t="shared" si="21"/>
        <v>0</v>
      </c>
      <c r="Q198" s="165">
        <v>0</v>
      </c>
      <c r="R198" s="165">
        <f t="shared" si="22"/>
        <v>0</v>
      </c>
      <c r="S198" s="165">
        <v>0</v>
      </c>
      <c r="T198" s="166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324</v>
      </c>
      <c r="AT198" s="167" t="s">
        <v>204</v>
      </c>
      <c r="AU198" s="167" t="s">
        <v>91</v>
      </c>
      <c r="AY198" s="18" t="s">
        <v>203</v>
      </c>
      <c r="BE198" s="168">
        <f t="shared" si="24"/>
        <v>0</v>
      </c>
      <c r="BF198" s="168">
        <f t="shared" si="25"/>
        <v>0</v>
      </c>
      <c r="BG198" s="168">
        <f t="shared" si="26"/>
        <v>0</v>
      </c>
      <c r="BH198" s="168">
        <f t="shared" si="27"/>
        <v>0</v>
      </c>
      <c r="BI198" s="168">
        <f t="shared" si="28"/>
        <v>0</v>
      </c>
      <c r="BJ198" s="18" t="s">
        <v>91</v>
      </c>
      <c r="BK198" s="168">
        <f t="shared" si="29"/>
        <v>0</v>
      </c>
      <c r="BL198" s="18" t="s">
        <v>324</v>
      </c>
      <c r="BM198" s="167" t="s">
        <v>1355</v>
      </c>
    </row>
    <row r="199" spans="1:65" s="2" customFormat="1" ht="16.5" customHeight="1">
      <c r="A199" s="33"/>
      <c r="B199" s="154"/>
      <c r="C199" s="155" t="s">
        <v>1085</v>
      </c>
      <c r="D199" s="155" t="s">
        <v>204</v>
      </c>
      <c r="E199" s="156" t="s">
        <v>4054</v>
      </c>
      <c r="F199" s="157" t="s">
        <v>4055</v>
      </c>
      <c r="G199" s="158" t="s">
        <v>244</v>
      </c>
      <c r="H199" s="159">
        <v>52</v>
      </c>
      <c r="I199" s="160"/>
      <c r="J199" s="161">
        <f t="shared" si="20"/>
        <v>0</v>
      </c>
      <c r="K199" s="162"/>
      <c r="L199" s="34"/>
      <c r="M199" s="163" t="s">
        <v>1</v>
      </c>
      <c r="N199" s="164" t="s">
        <v>41</v>
      </c>
      <c r="O199" s="62"/>
      <c r="P199" s="165">
        <f t="shared" si="21"/>
        <v>0</v>
      </c>
      <c r="Q199" s="165">
        <v>0</v>
      </c>
      <c r="R199" s="165">
        <f t="shared" si="22"/>
        <v>0</v>
      </c>
      <c r="S199" s="165">
        <v>0</v>
      </c>
      <c r="T199" s="166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7" t="s">
        <v>324</v>
      </c>
      <c r="AT199" s="167" t="s">
        <v>204</v>
      </c>
      <c r="AU199" s="167" t="s">
        <v>91</v>
      </c>
      <c r="AY199" s="18" t="s">
        <v>203</v>
      </c>
      <c r="BE199" s="168">
        <f t="shared" si="24"/>
        <v>0</v>
      </c>
      <c r="BF199" s="168">
        <f t="shared" si="25"/>
        <v>0</v>
      </c>
      <c r="BG199" s="168">
        <f t="shared" si="26"/>
        <v>0</v>
      </c>
      <c r="BH199" s="168">
        <f t="shared" si="27"/>
        <v>0</v>
      </c>
      <c r="BI199" s="168">
        <f t="shared" si="28"/>
        <v>0</v>
      </c>
      <c r="BJ199" s="18" t="s">
        <v>91</v>
      </c>
      <c r="BK199" s="168">
        <f t="shared" si="29"/>
        <v>0</v>
      </c>
      <c r="BL199" s="18" t="s">
        <v>324</v>
      </c>
      <c r="BM199" s="167" t="s">
        <v>1356</v>
      </c>
    </row>
    <row r="200" spans="1:65" s="2" customFormat="1" ht="16.5" customHeight="1">
      <c r="A200" s="33"/>
      <c r="B200" s="154"/>
      <c r="C200" s="155" t="s">
        <v>348</v>
      </c>
      <c r="D200" s="155" t="s">
        <v>204</v>
      </c>
      <c r="E200" s="156" t="s">
        <v>4056</v>
      </c>
      <c r="F200" s="157" t="s">
        <v>4057</v>
      </c>
      <c r="G200" s="158" t="s">
        <v>340</v>
      </c>
      <c r="H200" s="159">
        <v>1</v>
      </c>
      <c r="I200" s="160"/>
      <c r="J200" s="161">
        <f t="shared" si="20"/>
        <v>0</v>
      </c>
      <c r="K200" s="162"/>
      <c r="L200" s="34"/>
      <c r="M200" s="163" t="s">
        <v>1</v>
      </c>
      <c r="N200" s="164" t="s">
        <v>41</v>
      </c>
      <c r="O200" s="62"/>
      <c r="P200" s="165">
        <f t="shared" si="21"/>
        <v>0</v>
      </c>
      <c r="Q200" s="165">
        <v>0</v>
      </c>
      <c r="R200" s="165">
        <f t="shared" si="22"/>
        <v>0</v>
      </c>
      <c r="S200" s="165">
        <v>0</v>
      </c>
      <c r="T200" s="166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324</v>
      </c>
      <c r="AT200" s="167" t="s">
        <v>204</v>
      </c>
      <c r="AU200" s="167" t="s">
        <v>91</v>
      </c>
      <c r="AY200" s="18" t="s">
        <v>203</v>
      </c>
      <c r="BE200" s="168">
        <f t="shared" si="24"/>
        <v>0</v>
      </c>
      <c r="BF200" s="168">
        <f t="shared" si="25"/>
        <v>0</v>
      </c>
      <c r="BG200" s="168">
        <f t="shared" si="26"/>
        <v>0</v>
      </c>
      <c r="BH200" s="168">
        <f t="shared" si="27"/>
        <v>0</v>
      </c>
      <c r="BI200" s="168">
        <f t="shared" si="28"/>
        <v>0</v>
      </c>
      <c r="BJ200" s="18" t="s">
        <v>91</v>
      </c>
      <c r="BK200" s="168">
        <f t="shared" si="29"/>
        <v>0</v>
      </c>
      <c r="BL200" s="18" t="s">
        <v>324</v>
      </c>
      <c r="BM200" s="167" t="s">
        <v>1357</v>
      </c>
    </row>
    <row r="201" spans="1:65" s="2" customFormat="1" ht="21.75" customHeight="1">
      <c r="A201" s="33"/>
      <c r="B201" s="154"/>
      <c r="C201" s="155" t="s">
        <v>1092</v>
      </c>
      <c r="D201" s="155" t="s">
        <v>204</v>
      </c>
      <c r="E201" s="156" t="s">
        <v>4058</v>
      </c>
      <c r="F201" s="157" t="s">
        <v>4059</v>
      </c>
      <c r="G201" s="158" t="s">
        <v>244</v>
      </c>
      <c r="H201" s="159">
        <v>392</v>
      </c>
      <c r="I201" s="160"/>
      <c r="J201" s="161">
        <f t="shared" si="20"/>
        <v>0</v>
      </c>
      <c r="K201" s="162"/>
      <c r="L201" s="34"/>
      <c r="M201" s="163" t="s">
        <v>1</v>
      </c>
      <c r="N201" s="164" t="s">
        <v>41</v>
      </c>
      <c r="O201" s="62"/>
      <c r="P201" s="165">
        <f t="shared" si="21"/>
        <v>0</v>
      </c>
      <c r="Q201" s="165">
        <v>0</v>
      </c>
      <c r="R201" s="165">
        <f t="shared" si="22"/>
        <v>0</v>
      </c>
      <c r="S201" s="165">
        <v>0</v>
      </c>
      <c r="T201" s="166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7" t="s">
        <v>324</v>
      </c>
      <c r="AT201" s="167" t="s">
        <v>204</v>
      </c>
      <c r="AU201" s="167" t="s">
        <v>91</v>
      </c>
      <c r="AY201" s="18" t="s">
        <v>203</v>
      </c>
      <c r="BE201" s="168">
        <f t="shared" si="24"/>
        <v>0</v>
      </c>
      <c r="BF201" s="168">
        <f t="shared" si="25"/>
        <v>0</v>
      </c>
      <c r="BG201" s="168">
        <f t="shared" si="26"/>
        <v>0</v>
      </c>
      <c r="BH201" s="168">
        <f t="shared" si="27"/>
        <v>0</v>
      </c>
      <c r="BI201" s="168">
        <f t="shared" si="28"/>
        <v>0</v>
      </c>
      <c r="BJ201" s="18" t="s">
        <v>91</v>
      </c>
      <c r="BK201" s="168">
        <f t="shared" si="29"/>
        <v>0</v>
      </c>
      <c r="BL201" s="18" t="s">
        <v>324</v>
      </c>
      <c r="BM201" s="167" t="s">
        <v>1358</v>
      </c>
    </row>
    <row r="202" spans="1:65" s="2" customFormat="1" ht="16.5" customHeight="1">
      <c r="A202" s="33"/>
      <c r="B202" s="154"/>
      <c r="C202" s="155" t="s">
        <v>353</v>
      </c>
      <c r="D202" s="155" t="s">
        <v>204</v>
      </c>
      <c r="E202" s="156" t="s">
        <v>4060</v>
      </c>
      <c r="F202" s="157" t="s">
        <v>4061</v>
      </c>
      <c r="G202" s="158" t="s">
        <v>244</v>
      </c>
      <c r="H202" s="159">
        <v>392</v>
      </c>
      <c r="I202" s="160"/>
      <c r="J202" s="161">
        <f t="shared" si="20"/>
        <v>0</v>
      </c>
      <c r="K202" s="162"/>
      <c r="L202" s="34"/>
      <c r="M202" s="163" t="s">
        <v>1</v>
      </c>
      <c r="N202" s="164" t="s">
        <v>41</v>
      </c>
      <c r="O202" s="62"/>
      <c r="P202" s="165">
        <f t="shared" si="21"/>
        <v>0</v>
      </c>
      <c r="Q202" s="165">
        <v>0</v>
      </c>
      <c r="R202" s="165">
        <f t="shared" si="22"/>
        <v>0</v>
      </c>
      <c r="S202" s="165">
        <v>0</v>
      </c>
      <c r="T202" s="166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7" t="s">
        <v>324</v>
      </c>
      <c r="AT202" s="167" t="s">
        <v>204</v>
      </c>
      <c r="AU202" s="167" t="s">
        <v>91</v>
      </c>
      <c r="AY202" s="18" t="s">
        <v>203</v>
      </c>
      <c r="BE202" s="168">
        <f t="shared" si="24"/>
        <v>0</v>
      </c>
      <c r="BF202" s="168">
        <f t="shared" si="25"/>
        <v>0</v>
      </c>
      <c r="BG202" s="168">
        <f t="shared" si="26"/>
        <v>0</v>
      </c>
      <c r="BH202" s="168">
        <f t="shared" si="27"/>
        <v>0</v>
      </c>
      <c r="BI202" s="168">
        <f t="shared" si="28"/>
        <v>0</v>
      </c>
      <c r="BJ202" s="18" t="s">
        <v>91</v>
      </c>
      <c r="BK202" s="168">
        <f t="shared" si="29"/>
        <v>0</v>
      </c>
      <c r="BL202" s="18" t="s">
        <v>324</v>
      </c>
      <c r="BM202" s="167" t="s">
        <v>1359</v>
      </c>
    </row>
    <row r="203" spans="1:65" s="2" customFormat="1" ht="16.5" customHeight="1">
      <c r="A203" s="33"/>
      <c r="B203" s="154"/>
      <c r="C203" s="155" t="s">
        <v>1100</v>
      </c>
      <c r="D203" s="155" t="s">
        <v>204</v>
      </c>
      <c r="E203" s="156" t="s">
        <v>4062</v>
      </c>
      <c r="F203" s="157" t="s">
        <v>4063</v>
      </c>
      <c r="G203" s="158" t="s">
        <v>213</v>
      </c>
      <c r="H203" s="159">
        <v>313.60000000000002</v>
      </c>
      <c r="I203" s="160"/>
      <c r="J203" s="161">
        <f t="shared" si="20"/>
        <v>0</v>
      </c>
      <c r="K203" s="162"/>
      <c r="L203" s="34"/>
      <c r="M203" s="163" t="s">
        <v>1</v>
      </c>
      <c r="N203" s="164" t="s">
        <v>41</v>
      </c>
      <c r="O203" s="62"/>
      <c r="P203" s="165">
        <f t="shared" si="21"/>
        <v>0</v>
      </c>
      <c r="Q203" s="165">
        <v>0</v>
      </c>
      <c r="R203" s="165">
        <f t="shared" si="22"/>
        <v>0</v>
      </c>
      <c r="S203" s="165">
        <v>0</v>
      </c>
      <c r="T203" s="166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7" t="s">
        <v>324</v>
      </c>
      <c r="AT203" s="167" t="s">
        <v>204</v>
      </c>
      <c r="AU203" s="167" t="s">
        <v>91</v>
      </c>
      <c r="AY203" s="18" t="s">
        <v>203</v>
      </c>
      <c r="BE203" s="168">
        <f t="shared" si="24"/>
        <v>0</v>
      </c>
      <c r="BF203" s="168">
        <f t="shared" si="25"/>
        <v>0</v>
      </c>
      <c r="BG203" s="168">
        <f t="shared" si="26"/>
        <v>0</v>
      </c>
      <c r="BH203" s="168">
        <f t="shared" si="27"/>
        <v>0</v>
      </c>
      <c r="BI203" s="168">
        <f t="shared" si="28"/>
        <v>0</v>
      </c>
      <c r="BJ203" s="18" t="s">
        <v>91</v>
      </c>
      <c r="BK203" s="168">
        <f t="shared" si="29"/>
        <v>0</v>
      </c>
      <c r="BL203" s="18" t="s">
        <v>324</v>
      </c>
      <c r="BM203" s="167" t="s">
        <v>1360</v>
      </c>
    </row>
    <row r="204" spans="1:65" s="2" customFormat="1" ht="16.5" customHeight="1">
      <c r="A204" s="33"/>
      <c r="B204" s="154"/>
      <c r="C204" s="155" t="s">
        <v>357</v>
      </c>
      <c r="D204" s="155" t="s">
        <v>204</v>
      </c>
      <c r="E204" s="156" t="s">
        <v>4064</v>
      </c>
      <c r="F204" s="157" t="s">
        <v>4065</v>
      </c>
      <c r="G204" s="158" t="s">
        <v>244</v>
      </c>
      <c r="H204" s="159">
        <v>392</v>
      </c>
      <c r="I204" s="160"/>
      <c r="J204" s="161">
        <f t="shared" si="20"/>
        <v>0</v>
      </c>
      <c r="K204" s="162"/>
      <c r="L204" s="34"/>
      <c r="M204" s="163" t="s">
        <v>1</v>
      </c>
      <c r="N204" s="164" t="s">
        <v>41</v>
      </c>
      <c r="O204" s="62"/>
      <c r="P204" s="165">
        <f t="shared" si="21"/>
        <v>0</v>
      </c>
      <c r="Q204" s="165">
        <v>0</v>
      </c>
      <c r="R204" s="165">
        <f t="shared" si="22"/>
        <v>0</v>
      </c>
      <c r="S204" s="165">
        <v>0</v>
      </c>
      <c r="T204" s="166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324</v>
      </c>
      <c r="AT204" s="167" t="s">
        <v>204</v>
      </c>
      <c r="AU204" s="167" t="s">
        <v>91</v>
      </c>
      <c r="AY204" s="18" t="s">
        <v>203</v>
      </c>
      <c r="BE204" s="168">
        <f t="shared" si="24"/>
        <v>0</v>
      </c>
      <c r="BF204" s="168">
        <f t="shared" si="25"/>
        <v>0</v>
      </c>
      <c r="BG204" s="168">
        <f t="shared" si="26"/>
        <v>0</v>
      </c>
      <c r="BH204" s="168">
        <f t="shared" si="27"/>
        <v>0</v>
      </c>
      <c r="BI204" s="168">
        <f t="shared" si="28"/>
        <v>0</v>
      </c>
      <c r="BJ204" s="18" t="s">
        <v>91</v>
      </c>
      <c r="BK204" s="168">
        <f t="shared" si="29"/>
        <v>0</v>
      </c>
      <c r="BL204" s="18" t="s">
        <v>324</v>
      </c>
      <c r="BM204" s="167" t="s">
        <v>1363</v>
      </c>
    </row>
    <row r="205" spans="1:65" s="2" customFormat="1" ht="16.5" customHeight="1">
      <c r="A205" s="33"/>
      <c r="B205" s="154"/>
      <c r="C205" s="155" t="s">
        <v>1103</v>
      </c>
      <c r="D205" s="155" t="s">
        <v>204</v>
      </c>
      <c r="E205" s="156" t="s">
        <v>4066</v>
      </c>
      <c r="F205" s="157" t="s">
        <v>4067</v>
      </c>
      <c r="G205" s="158" t="s">
        <v>340</v>
      </c>
      <c r="H205" s="159">
        <v>5</v>
      </c>
      <c r="I205" s="160"/>
      <c r="J205" s="161">
        <f t="shared" si="20"/>
        <v>0</v>
      </c>
      <c r="K205" s="162"/>
      <c r="L205" s="34"/>
      <c r="M205" s="163" t="s">
        <v>1</v>
      </c>
      <c r="N205" s="164" t="s">
        <v>41</v>
      </c>
      <c r="O205" s="62"/>
      <c r="P205" s="165">
        <f t="shared" si="21"/>
        <v>0</v>
      </c>
      <c r="Q205" s="165">
        <v>0</v>
      </c>
      <c r="R205" s="165">
        <f t="shared" si="22"/>
        <v>0</v>
      </c>
      <c r="S205" s="165">
        <v>0</v>
      </c>
      <c r="T205" s="166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324</v>
      </c>
      <c r="AT205" s="167" t="s">
        <v>204</v>
      </c>
      <c r="AU205" s="167" t="s">
        <v>91</v>
      </c>
      <c r="AY205" s="18" t="s">
        <v>203</v>
      </c>
      <c r="BE205" s="168">
        <f t="shared" si="24"/>
        <v>0</v>
      </c>
      <c r="BF205" s="168">
        <f t="shared" si="25"/>
        <v>0</v>
      </c>
      <c r="BG205" s="168">
        <f t="shared" si="26"/>
        <v>0</v>
      </c>
      <c r="BH205" s="168">
        <f t="shared" si="27"/>
        <v>0</v>
      </c>
      <c r="BI205" s="168">
        <f t="shared" si="28"/>
        <v>0</v>
      </c>
      <c r="BJ205" s="18" t="s">
        <v>91</v>
      </c>
      <c r="BK205" s="168">
        <f t="shared" si="29"/>
        <v>0</v>
      </c>
      <c r="BL205" s="18" t="s">
        <v>324</v>
      </c>
      <c r="BM205" s="167" t="s">
        <v>1366</v>
      </c>
    </row>
    <row r="206" spans="1:65" s="2" customFormat="1" ht="16.5" customHeight="1">
      <c r="A206" s="33"/>
      <c r="B206" s="154"/>
      <c r="C206" s="155" t="s">
        <v>360</v>
      </c>
      <c r="D206" s="155" t="s">
        <v>204</v>
      </c>
      <c r="E206" s="156" t="s">
        <v>4068</v>
      </c>
      <c r="F206" s="157" t="s">
        <v>4069</v>
      </c>
      <c r="G206" s="158" t="s">
        <v>340</v>
      </c>
      <c r="H206" s="159">
        <v>4</v>
      </c>
      <c r="I206" s="160"/>
      <c r="J206" s="161">
        <f t="shared" si="20"/>
        <v>0</v>
      </c>
      <c r="K206" s="162"/>
      <c r="L206" s="34"/>
      <c r="M206" s="163" t="s">
        <v>1</v>
      </c>
      <c r="N206" s="164" t="s">
        <v>41</v>
      </c>
      <c r="O206" s="62"/>
      <c r="P206" s="165">
        <f t="shared" si="21"/>
        <v>0</v>
      </c>
      <c r="Q206" s="165">
        <v>0</v>
      </c>
      <c r="R206" s="165">
        <f t="shared" si="22"/>
        <v>0</v>
      </c>
      <c r="S206" s="165">
        <v>0</v>
      </c>
      <c r="T206" s="166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324</v>
      </c>
      <c r="AT206" s="167" t="s">
        <v>204</v>
      </c>
      <c r="AU206" s="167" t="s">
        <v>91</v>
      </c>
      <c r="AY206" s="18" t="s">
        <v>203</v>
      </c>
      <c r="BE206" s="168">
        <f t="shared" si="24"/>
        <v>0</v>
      </c>
      <c r="BF206" s="168">
        <f t="shared" si="25"/>
        <v>0</v>
      </c>
      <c r="BG206" s="168">
        <f t="shared" si="26"/>
        <v>0</v>
      </c>
      <c r="BH206" s="168">
        <f t="shared" si="27"/>
        <v>0</v>
      </c>
      <c r="BI206" s="168">
        <f t="shared" si="28"/>
        <v>0</v>
      </c>
      <c r="BJ206" s="18" t="s">
        <v>91</v>
      </c>
      <c r="BK206" s="168">
        <f t="shared" si="29"/>
        <v>0</v>
      </c>
      <c r="BL206" s="18" t="s">
        <v>324</v>
      </c>
      <c r="BM206" s="167" t="s">
        <v>1369</v>
      </c>
    </row>
    <row r="207" spans="1:65" s="2" customFormat="1" ht="16.5" customHeight="1">
      <c r="A207" s="33"/>
      <c r="B207" s="154"/>
      <c r="C207" s="155" t="s">
        <v>1115</v>
      </c>
      <c r="D207" s="155" t="s">
        <v>204</v>
      </c>
      <c r="E207" s="156" t="s">
        <v>4070</v>
      </c>
      <c r="F207" s="157" t="s">
        <v>4071</v>
      </c>
      <c r="G207" s="158" t="s">
        <v>340</v>
      </c>
      <c r="H207" s="159">
        <v>5</v>
      </c>
      <c r="I207" s="160"/>
      <c r="J207" s="161">
        <f t="shared" si="20"/>
        <v>0</v>
      </c>
      <c r="K207" s="162"/>
      <c r="L207" s="34"/>
      <c r="M207" s="163" t="s">
        <v>1</v>
      </c>
      <c r="N207" s="164" t="s">
        <v>41</v>
      </c>
      <c r="O207" s="62"/>
      <c r="P207" s="165">
        <f t="shared" si="21"/>
        <v>0</v>
      </c>
      <c r="Q207" s="165">
        <v>0</v>
      </c>
      <c r="R207" s="165">
        <f t="shared" si="22"/>
        <v>0</v>
      </c>
      <c r="S207" s="165">
        <v>0</v>
      </c>
      <c r="T207" s="166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324</v>
      </c>
      <c r="AT207" s="167" t="s">
        <v>204</v>
      </c>
      <c r="AU207" s="167" t="s">
        <v>91</v>
      </c>
      <c r="AY207" s="18" t="s">
        <v>203</v>
      </c>
      <c r="BE207" s="168">
        <f t="shared" si="24"/>
        <v>0</v>
      </c>
      <c r="BF207" s="168">
        <f t="shared" si="25"/>
        <v>0</v>
      </c>
      <c r="BG207" s="168">
        <f t="shared" si="26"/>
        <v>0</v>
      </c>
      <c r="BH207" s="168">
        <f t="shared" si="27"/>
        <v>0</v>
      </c>
      <c r="BI207" s="168">
        <f t="shared" si="28"/>
        <v>0</v>
      </c>
      <c r="BJ207" s="18" t="s">
        <v>91</v>
      </c>
      <c r="BK207" s="168">
        <f t="shared" si="29"/>
        <v>0</v>
      </c>
      <c r="BL207" s="18" t="s">
        <v>324</v>
      </c>
      <c r="BM207" s="167" t="s">
        <v>1372</v>
      </c>
    </row>
    <row r="208" spans="1:65" s="2" customFormat="1" ht="16.5" customHeight="1">
      <c r="A208" s="33"/>
      <c r="B208" s="154"/>
      <c r="C208" s="155" t="s">
        <v>364</v>
      </c>
      <c r="D208" s="155" t="s">
        <v>204</v>
      </c>
      <c r="E208" s="156" t="s">
        <v>4072</v>
      </c>
      <c r="F208" s="157" t="s">
        <v>4073</v>
      </c>
      <c r="G208" s="158" t="s">
        <v>244</v>
      </c>
      <c r="H208" s="159">
        <v>392</v>
      </c>
      <c r="I208" s="160"/>
      <c r="J208" s="161">
        <f t="shared" si="20"/>
        <v>0</v>
      </c>
      <c r="K208" s="162"/>
      <c r="L208" s="34"/>
      <c r="M208" s="163" t="s">
        <v>1</v>
      </c>
      <c r="N208" s="164" t="s">
        <v>41</v>
      </c>
      <c r="O208" s="62"/>
      <c r="P208" s="165">
        <f t="shared" si="21"/>
        <v>0</v>
      </c>
      <c r="Q208" s="165">
        <v>0</v>
      </c>
      <c r="R208" s="165">
        <f t="shared" si="22"/>
        <v>0</v>
      </c>
      <c r="S208" s="165">
        <v>0</v>
      </c>
      <c r="T208" s="166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7" t="s">
        <v>324</v>
      </c>
      <c r="AT208" s="167" t="s">
        <v>204</v>
      </c>
      <c r="AU208" s="167" t="s">
        <v>91</v>
      </c>
      <c r="AY208" s="18" t="s">
        <v>203</v>
      </c>
      <c r="BE208" s="168">
        <f t="shared" si="24"/>
        <v>0</v>
      </c>
      <c r="BF208" s="168">
        <f t="shared" si="25"/>
        <v>0</v>
      </c>
      <c r="BG208" s="168">
        <f t="shared" si="26"/>
        <v>0</v>
      </c>
      <c r="BH208" s="168">
        <f t="shared" si="27"/>
        <v>0</v>
      </c>
      <c r="BI208" s="168">
        <f t="shared" si="28"/>
        <v>0</v>
      </c>
      <c r="BJ208" s="18" t="s">
        <v>91</v>
      </c>
      <c r="BK208" s="168">
        <f t="shared" si="29"/>
        <v>0</v>
      </c>
      <c r="BL208" s="18" t="s">
        <v>324</v>
      </c>
      <c r="BM208" s="167" t="s">
        <v>1373</v>
      </c>
    </row>
    <row r="209" spans="1:65" s="2" customFormat="1" ht="16.5" customHeight="1">
      <c r="A209" s="33"/>
      <c r="B209" s="154"/>
      <c r="C209" s="155" t="s">
        <v>1123</v>
      </c>
      <c r="D209" s="155" t="s">
        <v>204</v>
      </c>
      <c r="E209" s="156" t="s">
        <v>4074</v>
      </c>
      <c r="F209" s="157" t="s">
        <v>4075</v>
      </c>
      <c r="G209" s="158" t="s">
        <v>340</v>
      </c>
      <c r="H209" s="159">
        <v>2</v>
      </c>
      <c r="I209" s="160"/>
      <c r="J209" s="161">
        <f t="shared" si="20"/>
        <v>0</v>
      </c>
      <c r="K209" s="162"/>
      <c r="L209" s="34"/>
      <c r="M209" s="163" t="s">
        <v>1</v>
      </c>
      <c r="N209" s="164" t="s">
        <v>41</v>
      </c>
      <c r="O209" s="62"/>
      <c r="P209" s="165">
        <f t="shared" si="21"/>
        <v>0</v>
      </c>
      <c r="Q209" s="165">
        <v>0</v>
      </c>
      <c r="R209" s="165">
        <f t="shared" si="22"/>
        <v>0</v>
      </c>
      <c r="S209" s="165">
        <v>0</v>
      </c>
      <c r="T209" s="166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7" t="s">
        <v>324</v>
      </c>
      <c r="AT209" s="167" t="s">
        <v>204</v>
      </c>
      <c r="AU209" s="167" t="s">
        <v>91</v>
      </c>
      <c r="AY209" s="18" t="s">
        <v>203</v>
      </c>
      <c r="BE209" s="168">
        <f t="shared" si="24"/>
        <v>0</v>
      </c>
      <c r="BF209" s="168">
        <f t="shared" si="25"/>
        <v>0</v>
      </c>
      <c r="BG209" s="168">
        <f t="shared" si="26"/>
        <v>0</v>
      </c>
      <c r="BH209" s="168">
        <f t="shared" si="27"/>
        <v>0</v>
      </c>
      <c r="BI209" s="168">
        <f t="shared" si="28"/>
        <v>0</v>
      </c>
      <c r="BJ209" s="18" t="s">
        <v>91</v>
      </c>
      <c r="BK209" s="168">
        <f t="shared" si="29"/>
        <v>0</v>
      </c>
      <c r="BL209" s="18" t="s">
        <v>324</v>
      </c>
      <c r="BM209" s="167" t="s">
        <v>1376</v>
      </c>
    </row>
    <row r="210" spans="1:65" s="2" customFormat="1" ht="24.2" customHeight="1">
      <c r="A210" s="33"/>
      <c r="B210" s="154"/>
      <c r="C210" s="155" t="s">
        <v>367</v>
      </c>
      <c r="D210" s="155" t="s">
        <v>204</v>
      </c>
      <c r="E210" s="156" t="s">
        <v>4076</v>
      </c>
      <c r="F210" s="157" t="s">
        <v>4077</v>
      </c>
      <c r="G210" s="158" t="s">
        <v>221</v>
      </c>
      <c r="H210" s="159">
        <v>196</v>
      </c>
      <c r="I210" s="160"/>
      <c r="J210" s="161">
        <f t="shared" si="20"/>
        <v>0</v>
      </c>
      <c r="K210" s="162"/>
      <c r="L210" s="34"/>
      <c r="M210" s="163" t="s">
        <v>1</v>
      </c>
      <c r="N210" s="164" t="s">
        <v>41</v>
      </c>
      <c r="O210" s="62"/>
      <c r="P210" s="165">
        <f t="shared" si="21"/>
        <v>0</v>
      </c>
      <c r="Q210" s="165">
        <v>0</v>
      </c>
      <c r="R210" s="165">
        <f t="shared" si="22"/>
        <v>0</v>
      </c>
      <c r="S210" s="165">
        <v>0</v>
      </c>
      <c r="T210" s="166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324</v>
      </c>
      <c r="AT210" s="167" t="s">
        <v>204</v>
      </c>
      <c r="AU210" s="167" t="s">
        <v>91</v>
      </c>
      <c r="AY210" s="18" t="s">
        <v>203</v>
      </c>
      <c r="BE210" s="168">
        <f t="shared" si="24"/>
        <v>0</v>
      </c>
      <c r="BF210" s="168">
        <f t="shared" si="25"/>
        <v>0</v>
      </c>
      <c r="BG210" s="168">
        <f t="shared" si="26"/>
        <v>0</v>
      </c>
      <c r="BH210" s="168">
        <f t="shared" si="27"/>
        <v>0</v>
      </c>
      <c r="BI210" s="168">
        <f t="shared" si="28"/>
        <v>0</v>
      </c>
      <c r="BJ210" s="18" t="s">
        <v>91</v>
      </c>
      <c r="BK210" s="168">
        <f t="shared" si="29"/>
        <v>0</v>
      </c>
      <c r="BL210" s="18" t="s">
        <v>324</v>
      </c>
      <c r="BM210" s="167" t="s">
        <v>1379</v>
      </c>
    </row>
    <row r="211" spans="1:65" s="2" customFormat="1" ht="16.5" customHeight="1">
      <c r="A211" s="33"/>
      <c r="B211" s="154"/>
      <c r="C211" s="155" t="s">
        <v>1130</v>
      </c>
      <c r="D211" s="155" t="s">
        <v>204</v>
      </c>
      <c r="E211" s="156" t="s">
        <v>4078</v>
      </c>
      <c r="F211" s="157" t="s">
        <v>4079</v>
      </c>
      <c r="G211" s="158" t="s">
        <v>221</v>
      </c>
      <c r="H211" s="159">
        <v>156.80000000000001</v>
      </c>
      <c r="I211" s="160"/>
      <c r="J211" s="161">
        <f t="shared" si="20"/>
        <v>0</v>
      </c>
      <c r="K211" s="162"/>
      <c r="L211" s="34"/>
      <c r="M211" s="163" t="s">
        <v>1</v>
      </c>
      <c r="N211" s="164" t="s">
        <v>41</v>
      </c>
      <c r="O211" s="62"/>
      <c r="P211" s="165">
        <f t="shared" si="21"/>
        <v>0</v>
      </c>
      <c r="Q211" s="165">
        <v>0</v>
      </c>
      <c r="R211" s="165">
        <f t="shared" si="22"/>
        <v>0</v>
      </c>
      <c r="S211" s="165">
        <v>0</v>
      </c>
      <c r="T211" s="166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7" t="s">
        <v>324</v>
      </c>
      <c r="AT211" s="167" t="s">
        <v>204</v>
      </c>
      <c r="AU211" s="167" t="s">
        <v>91</v>
      </c>
      <c r="AY211" s="18" t="s">
        <v>203</v>
      </c>
      <c r="BE211" s="168">
        <f t="shared" si="24"/>
        <v>0</v>
      </c>
      <c r="BF211" s="168">
        <f t="shared" si="25"/>
        <v>0</v>
      </c>
      <c r="BG211" s="168">
        <f t="shared" si="26"/>
        <v>0</v>
      </c>
      <c r="BH211" s="168">
        <f t="shared" si="27"/>
        <v>0</v>
      </c>
      <c r="BI211" s="168">
        <f t="shared" si="28"/>
        <v>0</v>
      </c>
      <c r="BJ211" s="18" t="s">
        <v>91</v>
      </c>
      <c r="BK211" s="168">
        <f t="shared" si="29"/>
        <v>0</v>
      </c>
      <c r="BL211" s="18" t="s">
        <v>324</v>
      </c>
      <c r="BM211" s="167" t="s">
        <v>1380</v>
      </c>
    </row>
    <row r="212" spans="1:65" s="2" customFormat="1" ht="24.2" customHeight="1">
      <c r="A212" s="33"/>
      <c r="B212" s="154"/>
      <c r="C212" s="155" t="s">
        <v>371</v>
      </c>
      <c r="D212" s="155" t="s">
        <v>204</v>
      </c>
      <c r="E212" s="156" t="s">
        <v>4080</v>
      </c>
      <c r="F212" s="157" t="s">
        <v>3941</v>
      </c>
      <c r="G212" s="158" t="s">
        <v>340</v>
      </c>
      <c r="H212" s="159">
        <v>392</v>
      </c>
      <c r="I212" s="160"/>
      <c r="J212" s="161">
        <f t="shared" si="20"/>
        <v>0</v>
      </c>
      <c r="K212" s="162"/>
      <c r="L212" s="34"/>
      <c r="M212" s="163" t="s">
        <v>1</v>
      </c>
      <c r="N212" s="164" t="s">
        <v>41</v>
      </c>
      <c r="O212" s="62"/>
      <c r="P212" s="165">
        <f t="shared" si="21"/>
        <v>0</v>
      </c>
      <c r="Q212" s="165">
        <v>0</v>
      </c>
      <c r="R212" s="165">
        <f t="shared" si="22"/>
        <v>0</v>
      </c>
      <c r="S212" s="165">
        <v>0</v>
      </c>
      <c r="T212" s="166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324</v>
      </c>
      <c r="AT212" s="167" t="s">
        <v>204</v>
      </c>
      <c r="AU212" s="167" t="s">
        <v>91</v>
      </c>
      <c r="AY212" s="18" t="s">
        <v>203</v>
      </c>
      <c r="BE212" s="168">
        <f t="shared" si="24"/>
        <v>0</v>
      </c>
      <c r="BF212" s="168">
        <f t="shared" si="25"/>
        <v>0</v>
      </c>
      <c r="BG212" s="168">
        <f t="shared" si="26"/>
        <v>0</v>
      </c>
      <c r="BH212" s="168">
        <f t="shared" si="27"/>
        <v>0</v>
      </c>
      <c r="BI212" s="168">
        <f t="shared" si="28"/>
        <v>0</v>
      </c>
      <c r="BJ212" s="18" t="s">
        <v>91</v>
      </c>
      <c r="BK212" s="168">
        <f t="shared" si="29"/>
        <v>0</v>
      </c>
      <c r="BL212" s="18" t="s">
        <v>324</v>
      </c>
      <c r="BM212" s="167" t="s">
        <v>1381</v>
      </c>
    </row>
    <row r="213" spans="1:65" s="2" customFormat="1" ht="16.5" customHeight="1">
      <c r="A213" s="33"/>
      <c r="B213" s="154"/>
      <c r="C213" s="155" t="s">
        <v>1139</v>
      </c>
      <c r="D213" s="155" t="s">
        <v>204</v>
      </c>
      <c r="E213" s="156" t="s">
        <v>4081</v>
      </c>
      <c r="F213" s="157" t="s">
        <v>4082</v>
      </c>
      <c r="G213" s="158" t="s">
        <v>213</v>
      </c>
      <c r="H213" s="159">
        <v>31.36</v>
      </c>
      <c r="I213" s="160"/>
      <c r="J213" s="161">
        <f t="shared" si="20"/>
        <v>0</v>
      </c>
      <c r="K213" s="162"/>
      <c r="L213" s="34"/>
      <c r="M213" s="163" t="s">
        <v>1</v>
      </c>
      <c r="N213" s="164" t="s">
        <v>41</v>
      </c>
      <c r="O213" s="62"/>
      <c r="P213" s="165">
        <f t="shared" si="21"/>
        <v>0</v>
      </c>
      <c r="Q213" s="165">
        <v>0</v>
      </c>
      <c r="R213" s="165">
        <f t="shared" si="22"/>
        <v>0</v>
      </c>
      <c r="S213" s="165">
        <v>0</v>
      </c>
      <c r="T213" s="166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7" t="s">
        <v>324</v>
      </c>
      <c r="AT213" s="167" t="s">
        <v>204</v>
      </c>
      <c r="AU213" s="167" t="s">
        <v>91</v>
      </c>
      <c r="AY213" s="18" t="s">
        <v>203</v>
      </c>
      <c r="BE213" s="168">
        <f t="shared" si="24"/>
        <v>0</v>
      </c>
      <c r="BF213" s="168">
        <f t="shared" si="25"/>
        <v>0</v>
      </c>
      <c r="BG213" s="168">
        <f t="shared" si="26"/>
        <v>0</v>
      </c>
      <c r="BH213" s="168">
        <f t="shared" si="27"/>
        <v>0</v>
      </c>
      <c r="BI213" s="168">
        <f t="shared" si="28"/>
        <v>0</v>
      </c>
      <c r="BJ213" s="18" t="s">
        <v>91</v>
      </c>
      <c r="BK213" s="168">
        <f t="shared" si="29"/>
        <v>0</v>
      </c>
      <c r="BL213" s="18" t="s">
        <v>324</v>
      </c>
      <c r="BM213" s="167" t="s">
        <v>1382</v>
      </c>
    </row>
    <row r="214" spans="1:65" s="2" customFormat="1" ht="16.5" customHeight="1">
      <c r="A214" s="33"/>
      <c r="B214" s="154"/>
      <c r="C214" s="155" t="s">
        <v>376</v>
      </c>
      <c r="D214" s="155" t="s">
        <v>204</v>
      </c>
      <c r="E214" s="156" t="s">
        <v>4083</v>
      </c>
      <c r="F214" s="157" t="s">
        <v>4084</v>
      </c>
      <c r="G214" s="158" t="s">
        <v>340</v>
      </c>
      <c r="H214" s="159">
        <v>1</v>
      </c>
      <c r="I214" s="160"/>
      <c r="J214" s="161">
        <f t="shared" si="20"/>
        <v>0</v>
      </c>
      <c r="K214" s="162"/>
      <c r="L214" s="34"/>
      <c r="M214" s="163" t="s">
        <v>1</v>
      </c>
      <c r="N214" s="164" t="s">
        <v>41</v>
      </c>
      <c r="O214" s="62"/>
      <c r="P214" s="165">
        <f t="shared" si="21"/>
        <v>0</v>
      </c>
      <c r="Q214" s="165">
        <v>0</v>
      </c>
      <c r="R214" s="165">
        <f t="shared" si="22"/>
        <v>0</v>
      </c>
      <c r="S214" s="165">
        <v>0</v>
      </c>
      <c r="T214" s="166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7" t="s">
        <v>324</v>
      </c>
      <c r="AT214" s="167" t="s">
        <v>204</v>
      </c>
      <c r="AU214" s="167" t="s">
        <v>91</v>
      </c>
      <c r="AY214" s="18" t="s">
        <v>203</v>
      </c>
      <c r="BE214" s="168">
        <f t="shared" si="24"/>
        <v>0</v>
      </c>
      <c r="BF214" s="168">
        <f t="shared" si="25"/>
        <v>0</v>
      </c>
      <c r="BG214" s="168">
        <f t="shared" si="26"/>
        <v>0</v>
      </c>
      <c r="BH214" s="168">
        <f t="shared" si="27"/>
        <v>0</v>
      </c>
      <c r="BI214" s="168">
        <f t="shared" si="28"/>
        <v>0</v>
      </c>
      <c r="BJ214" s="18" t="s">
        <v>91</v>
      </c>
      <c r="BK214" s="168">
        <f t="shared" si="29"/>
        <v>0</v>
      </c>
      <c r="BL214" s="18" t="s">
        <v>324</v>
      </c>
      <c r="BM214" s="167" t="s">
        <v>1383</v>
      </c>
    </row>
    <row r="215" spans="1:65" s="2" customFormat="1" ht="16.5" customHeight="1">
      <c r="A215" s="33"/>
      <c r="B215" s="154"/>
      <c r="C215" s="155" t="s">
        <v>1147</v>
      </c>
      <c r="D215" s="155" t="s">
        <v>204</v>
      </c>
      <c r="E215" s="156" t="s">
        <v>4085</v>
      </c>
      <c r="F215" s="157" t="s">
        <v>4086</v>
      </c>
      <c r="G215" s="158" t="s">
        <v>340</v>
      </c>
      <c r="H215" s="159">
        <v>1</v>
      </c>
      <c r="I215" s="160"/>
      <c r="J215" s="161">
        <f t="shared" si="20"/>
        <v>0</v>
      </c>
      <c r="K215" s="162"/>
      <c r="L215" s="34"/>
      <c r="M215" s="163" t="s">
        <v>1</v>
      </c>
      <c r="N215" s="164" t="s">
        <v>41</v>
      </c>
      <c r="O215" s="62"/>
      <c r="P215" s="165">
        <f t="shared" si="21"/>
        <v>0</v>
      </c>
      <c r="Q215" s="165">
        <v>0</v>
      </c>
      <c r="R215" s="165">
        <f t="shared" si="22"/>
        <v>0</v>
      </c>
      <c r="S215" s="165">
        <v>0</v>
      </c>
      <c r="T215" s="166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324</v>
      </c>
      <c r="AT215" s="167" t="s">
        <v>204</v>
      </c>
      <c r="AU215" s="167" t="s">
        <v>91</v>
      </c>
      <c r="AY215" s="18" t="s">
        <v>203</v>
      </c>
      <c r="BE215" s="168">
        <f t="shared" si="24"/>
        <v>0</v>
      </c>
      <c r="BF215" s="168">
        <f t="shared" si="25"/>
        <v>0</v>
      </c>
      <c r="BG215" s="168">
        <f t="shared" si="26"/>
        <v>0</v>
      </c>
      <c r="BH215" s="168">
        <f t="shared" si="27"/>
        <v>0</v>
      </c>
      <c r="BI215" s="168">
        <f t="shared" si="28"/>
        <v>0</v>
      </c>
      <c r="BJ215" s="18" t="s">
        <v>91</v>
      </c>
      <c r="BK215" s="168">
        <f t="shared" si="29"/>
        <v>0</v>
      </c>
      <c r="BL215" s="18" t="s">
        <v>324</v>
      </c>
      <c r="BM215" s="167" t="s">
        <v>1385</v>
      </c>
    </row>
    <row r="216" spans="1:65" s="2" customFormat="1" ht="6.95" customHeight="1">
      <c r="A216" s="33"/>
      <c r="B216" s="51"/>
      <c r="C216" s="52"/>
      <c r="D216" s="52"/>
      <c r="E216" s="52"/>
      <c r="F216" s="52"/>
      <c r="G216" s="52"/>
      <c r="H216" s="52"/>
      <c r="I216" s="52"/>
      <c r="J216" s="52"/>
      <c r="K216" s="52"/>
      <c r="L216" s="34"/>
      <c r="M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</row>
  </sheetData>
  <autoFilter ref="C121:K215" xr:uid="{00000000-0009-0000-0000-00001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255"/>
  <sheetViews>
    <sheetView showGridLines="0" topLeftCell="A242" workbookViewId="0">
      <selection activeCell="F265" sqref="F26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164</v>
      </c>
      <c r="AZ2" s="176" t="s">
        <v>4087</v>
      </c>
      <c r="BA2" s="176" t="s">
        <v>4088</v>
      </c>
      <c r="BB2" s="176" t="s">
        <v>213</v>
      </c>
      <c r="BC2" s="176" t="s">
        <v>4089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5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38" t="s">
        <v>4090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2065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3"/>
      <c r="B27" s="104"/>
      <c r="C27" s="103"/>
      <c r="D27" s="103"/>
      <c r="E27" s="282" t="s">
        <v>1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ROUND((SUM(BE123:BE254)),  2)</f>
        <v>0</v>
      </c>
      <c r="G33" s="109"/>
      <c r="H33" s="109"/>
      <c r="I33" s="110">
        <v>0.2</v>
      </c>
      <c r="J33" s="108">
        <f>ROUND(((SUM(BE123:BE254))*I33),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ROUND((SUM(BF123:BF254)),  2)</f>
        <v>0</v>
      </c>
      <c r="G34" s="109"/>
      <c r="H34" s="109"/>
      <c r="I34" s="110">
        <v>0.2</v>
      </c>
      <c r="J34" s="108">
        <f>ROUND(((SUM(BF123:BF254))*I34),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ROUND((SUM(BG123:BG254)),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ROUND((SUM(BH123:BH254)),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ROUND((SUM(BI123:BI254)),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8" t="str">
        <f>E9</f>
        <v xml:space="preserve">SO15 - SO15 MOBILIÁR A DROBNÁ ARCHITEKTÚRA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K.Šinská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535</v>
      </c>
      <c r="E97" s="126"/>
      <c r="F97" s="126"/>
      <c r="G97" s="126"/>
      <c r="H97" s="126"/>
      <c r="I97" s="126"/>
      <c r="J97" s="127">
        <f>J124</f>
        <v>0</v>
      </c>
      <c r="L97" s="124"/>
    </row>
    <row r="98" spans="1:31" s="10" customFormat="1" ht="19.899999999999999" customHeight="1">
      <c r="B98" s="128"/>
      <c r="D98" s="129" t="s">
        <v>766</v>
      </c>
      <c r="E98" s="130"/>
      <c r="F98" s="130"/>
      <c r="G98" s="130"/>
      <c r="H98" s="130"/>
      <c r="I98" s="130"/>
      <c r="J98" s="131">
        <f>J125</f>
        <v>0</v>
      </c>
      <c r="L98" s="128"/>
    </row>
    <row r="99" spans="1:31" s="10" customFormat="1" ht="19.899999999999999" customHeight="1">
      <c r="B99" s="128"/>
      <c r="D99" s="129" t="s">
        <v>767</v>
      </c>
      <c r="E99" s="130"/>
      <c r="F99" s="130"/>
      <c r="G99" s="130"/>
      <c r="H99" s="130"/>
      <c r="I99" s="130"/>
      <c r="J99" s="131">
        <f>J150</f>
        <v>0</v>
      </c>
      <c r="L99" s="128"/>
    </row>
    <row r="100" spans="1:31" s="10" customFormat="1" ht="19.899999999999999" customHeight="1">
      <c r="B100" s="128"/>
      <c r="D100" s="129" t="s">
        <v>768</v>
      </c>
      <c r="E100" s="130"/>
      <c r="F100" s="130"/>
      <c r="G100" s="130"/>
      <c r="H100" s="130"/>
      <c r="I100" s="130"/>
      <c r="J100" s="131">
        <f>J169</f>
        <v>0</v>
      </c>
      <c r="L100" s="128"/>
    </row>
    <row r="101" spans="1:31" s="10" customFormat="1" ht="19.899999999999999" customHeight="1">
      <c r="B101" s="128"/>
      <c r="D101" s="129" t="s">
        <v>1782</v>
      </c>
      <c r="E101" s="130"/>
      <c r="F101" s="130"/>
      <c r="G101" s="130"/>
      <c r="H101" s="130"/>
      <c r="I101" s="130"/>
      <c r="J101" s="131">
        <f>J177</f>
        <v>0</v>
      </c>
      <c r="L101" s="128"/>
    </row>
    <row r="102" spans="1:31" s="10" customFormat="1" ht="19.899999999999999" customHeight="1">
      <c r="B102" s="128"/>
      <c r="D102" s="129" t="s">
        <v>4091</v>
      </c>
      <c r="E102" s="130"/>
      <c r="F102" s="130"/>
      <c r="G102" s="130"/>
      <c r="H102" s="130"/>
      <c r="I102" s="130"/>
      <c r="J102" s="131">
        <f>J229</f>
        <v>0</v>
      </c>
      <c r="L102" s="128"/>
    </row>
    <row r="103" spans="1:31" s="10" customFormat="1" ht="19.899999999999999" customHeight="1">
      <c r="B103" s="128"/>
      <c r="D103" s="129" t="s">
        <v>789</v>
      </c>
      <c r="E103" s="130"/>
      <c r="F103" s="130"/>
      <c r="G103" s="130"/>
      <c r="H103" s="130"/>
      <c r="I103" s="130"/>
      <c r="J103" s="131">
        <f>J253</f>
        <v>0</v>
      </c>
      <c r="L103" s="128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189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OBNOVA NÁMESTIA SNP 31.3.2022</v>
      </c>
      <c r="F113" s="279"/>
      <c r="G113" s="279"/>
      <c r="H113" s="279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166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38" t="str">
        <f>E9</f>
        <v xml:space="preserve">SO15 - SO15 MOBILIÁR A DROBNÁ ARCHITEKTÚRA </v>
      </c>
      <c r="F115" s="277"/>
      <c r="G115" s="277"/>
      <c r="H115" s="27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>Námestie SNP, Trnava</v>
      </c>
      <c r="G117" s="33"/>
      <c r="H117" s="33"/>
      <c r="I117" s="28" t="s">
        <v>20</v>
      </c>
      <c r="J117" s="59" t="str">
        <f>IF(J12="","",J12)</f>
        <v>31. 3. 2022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15" customHeight="1">
      <c r="A119" s="33"/>
      <c r="B119" s="34"/>
      <c r="C119" s="28" t="s">
        <v>22</v>
      </c>
      <c r="D119" s="33"/>
      <c r="E119" s="33"/>
      <c r="F119" s="26" t="str">
        <f>E15</f>
        <v>MESTO TRNAVA, Hlavná č.1,91771 TRNAVA</v>
      </c>
      <c r="G119" s="33"/>
      <c r="H119" s="33"/>
      <c r="I119" s="28" t="s">
        <v>28</v>
      </c>
      <c r="J119" s="31" t="str">
        <f>E21</f>
        <v>ATELIER DV, s.r.o.Ing.Arch.P.ĎURKO a kol.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28" t="s">
        <v>31</v>
      </c>
      <c r="J120" s="31" t="str">
        <f>E24</f>
        <v>K.Šinská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32"/>
      <c r="B122" s="133"/>
      <c r="C122" s="134" t="s">
        <v>190</v>
      </c>
      <c r="D122" s="135" t="s">
        <v>60</v>
      </c>
      <c r="E122" s="135" t="s">
        <v>56</v>
      </c>
      <c r="F122" s="135" t="s">
        <v>57</v>
      </c>
      <c r="G122" s="135" t="s">
        <v>191</v>
      </c>
      <c r="H122" s="135" t="s">
        <v>192</v>
      </c>
      <c r="I122" s="135" t="s">
        <v>193</v>
      </c>
      <c r="J122" s="136" t="s">
        <v>171</v>
      </c>
      <c r="K122" s="137" t="s">
        <v>194</v>
      </c>
      <c r="L122" s="138"/>
      <c r="M122" s="66" t="s">
        <v>1</v>
      </c>
      <c r="N122" s="67" t="s">
        <v>39</v>
      </c>
      <c r="O122" s="67" t="s">
        <v>195</v>
      </c>
      <c r="P122" s="67" t="s">
        <v>196</v>
      </c>
      <c r="Q122" s="67" t="s">
        <v>197</v>
      </c>
      <c r="R122" s="67" t="s">
        <v>198</v>
      </c>
      <c r="S122" s="67" t="s">
        <v>199</v>
      </c>
      <c r="T122" s="68" t="s">
        <v>200</v>
      </c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</row>
    <row r="123" spans="1:65" s="2" customFormat="1" ht="22.9" customHeight="1">
      <c r="A123" s="33"/>
      <c r="B123" s="34"/>
      <c r="C123" s="73" t="s">
        <v>172</v>
      </c>
      <c r="D123" s="33"/>
      <c r="E123" s="33"/>
      <c r="F123" s="33"/>
      <c r="G123" s="33"/>
      <c r="H123" s="33"/>
      <c r="I123" s="33"/>
      <c r="J123" s="139">
        <f>BK123</f>
        <v>0</v>
      </c>
      <c r="K123" s="33"/>
      <c r="L123" s="34"/>
      <c r="M123" s="69"/>
      <c r="N123" s="60"/>
      <c r="O123" s="70"/>
      <c r="P123" s="140">
        <f>P124</f>
        <v>0</v>
      </c>
      <c r="Q123" s="70"/>
      <c r="R123" s="140">
        <f>R124</f>
        <v>24.119133740000002</v>
      </c>
      <c r="S123" s="70"/>
      <c r="T123" s="141">
        <f>T124</f>
        <v>2.3140000000000001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173</v>
      </c>
      <c r="BK123" s="142">
        <f>BK124</f>
        <v>0</v>
      </c>
    </row>
    <row r="124" spans="1:65" s="12" customFormat="1" ht="25.9" customHeight="1">
      <c r="B124" s="143"/>
      <c r="D124" s="144" t="s">
        <v>74</v>
      </c>
      <c r="E124" s="145" t="s">
        <v>541</v>
      </c>
      <c r="F124" s="145" t="s">
        <v>542</v>
      </c>
      <c r="I124" s="146"/>
      <c r="J124" s="147">
        <f>BK124</f>
        <v>0</v>
      </c>
      <c r="L124" s="143"/>
      <c r="M124" s="148"/>
      <c r="N124" s="149"/>
      <c r="O124" s="149"/>
      <c r="P124" s="150">
        <f>P125+P150+P169+P177+P229+P253</f>
        <v>0</v>
      </c>
      <c r="Q124" s="149"/>
      <c r="R124" s="150">
        <f>R125+R150+R169+R177+R229+R253</f>
        <v>24.119133740000002</v>
      </c>
      <c r="S124" s="149"/>
      <c r="T124" s="151">
        <f>T125+T150+T169+T177+T229+T253</f>
        <v>2.3140000000000001</v>
      </c>
      <c r="AR124" s="144" t="s">
        <v>83</v>
      </c>
      <c r="AT124" s="152" t="s">
        <v>74</v>
      </c>
      <c r="AU124" s="152" t="s">
        <v>75</v>
      </c>
      <c r="AY124" s="144" t="s">
        <v>203</v>
      </c>
      <c r="BK124" s="153">
        <f>BK125+BK150+BK169+BK177+BK229+BK253</f>
        <v>0</v>
      </c>
    </row>
    <row r="125" spans="1:65" s="12" customFormat="1" ht="22.9" customHeight="1">
      <c r="B125" s="143"/>
      <c r="D125" s="144" t="s">
        <v>74</v>
      </c>
      <c r="E125" s="169" t="s">
        <v>83</v>
      </c>
      <c r="F125" s="169" t="s">
        <v>793</v>
      </c>
      <c r="I125" s="146"/>
      <c r="J125" s="170">
        <f>BK125</f>
        <v>0</v>
      </c>
      <c r="L125" s="143"/>
      <c r="M125" s="148"/>
      <c r="N125" s="149"/>
      <c r="O125" s="149"/>
      <c r="P125" s="150">
        <f>SUM(P126:P149)</f>
        <v>0</v>
      </c>
      <c r="Q125" s="149"/>
      <c r="R125" s="150">
        <f>SUM(R126:R149)</f>
        <v>0</v>
      </c>
      <c r="S125" s="149"/>
      <c r="T125" s="151">
        <f>SUM(T126:T149)</f>
        <v>0</v>
      </c>
      <c r="AR125" s="144" t="s">
        <v>83</v>
      </c>
      <c r="AT125" s="152" t="s">
        <v>74</v>
      </c>
      <c r="AU125" s="152" t="s">
        <v>83</v>
      </c>
      <c r="AY125" s="144" t="s">
        <v>203</v>
      </c>
      <c r="BK125" s="153">
        <f>SUM(BK126:BK149)</f>
        <v>0</v>
      </c>
    </row>
    <row r="126" spans="1:65" s="2" customFormat="1" ht="24.2" customHeight="1">
      <c r="A126" s="33"/>
      <c r="B126" s="154"/>
      <c r="C126" s="155" t="s">
        <v>83</v>
      </c>
      <c r="D126" s="155" t="s">
        <v>204</v>
      </c>
      <c r="E126" s="156" t="s">
        <v>4092</v>
      </c>
      <c r="F126" s="157" t="s">
        <v>4093</v>
      </c>
      <c r="G126" s="158" t="s">
        <v>213</v>
      </c>
      <c r="H126" s="159">
        <v>16.693000000000001</v>
      </c>
      <c r="I126" s="160"/>
      <c r="J126" s="161">
        <f>ROUND(I126*H126,2)</f>
        <v>0</v>
      </c>
      <c r="K126" s="162"/>
      <c r="L126" s="34"/>
      <c r="M126" s="163" t="s">
        <v>1</v>
      </c>
      <c r="N126" s="164" t="s">
        <v>41</v>
      </c>
      <c r="O126" s="62"/>
      <c r="P126" s="165">
        <f>O126*H126</f>
        <v>0</v>
      </c>
      <c r="Q126" s="165">
        <v>0</v>
      </c>
      <c r="R126" s="165">
        <f>Q126*H126</f>
        <v>0</v>
      </c>
      <c r="S126" s="165">
        <v>0</v>
      </c>
      <c r="T126" s="16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208</v>
      </c>
      <c r="AT126" s="167" t="s">
        <v>204</v>
      </c>
      <c r="AU126" s="167" t="s">
        <v>91</v>
      </c>
      <c r="AY126" s="18" t="s">
        <v>203</v>
      </c>
      <c r="BE126" s="168">
        <f>IF(N126="základná",J126,0)</f>
        <v>0</v>
      </c>
      <c r="BF126" s="168">
        <f>IF(N126="znížená",J126,0)</f>
        <v>0</v>
      </c>
      <c r="BG126" s="168">
        <f>IF(N126="zákl. prenesená",J126,0)</f>
        <v>0</v>
      </c>
      <c r="BH126" s="168">
        <f>IF(N126="zníž. prenesená",J126,0)</f>
        <v>0</v>
      </c>
      <c r="BI126" s="168">
        <f>IF(N126="nulová",J126,0)</f>
        <v>0</v>
      </c>
      <c r="BJ126" s="18" t="s">
        <v>91</v>
      </c>
      <c r="BK126" s="168">
        <f>ROUND(I126*H126,2)</f>
        <v>0</v>
      </c>
      <c r="BL126" s="18" t="s">
        <v>208</v>
      </c>
      <c r="BM126" s="167" t="s">
        <v>4094</v>
      </c>
    </row>
    <row r="127" spans="1:65" s="13" customFormat="1">
      <c r="B127" s="177"/>
      <c r="D127" s="178" t="s">
        <v>548</v>
      </c>
      <c r="E127" s="179" t="s">
        <v>1</v>
      </c>
      <c r="F127" s="180" t="s">
        <v>4095</v>
      </c>
      <c r="H127" s="181">
        <v>8</v>
      </c>
      <c r="I127" s="182"/>
      <c r="L127" s="177"/>
      <c r="M127" s="183"/>
      <c r="N127" s="184"/>
      <c r="O127" s="184"/>
      <c r="P127" s="184"/>
      <c r="Q127" s="184"/>
      <c r="R127" s="184"/>
      <c r="S127" s="184"/>
      <c r="T127" s="185"/>
      <c r="AT127" s="179" t="s">
        <v>548</v>
      </c>
      <c r="AU127" s="179" t="s">
        <v>91</v>
      </c>
      <c r="AV127" s="13" t="s">
        <v>91</v>
      </c>
      <c r="AW127" s="13" t="s">
        <v>30</v>
      </c>
      <c r="AX127" s="13" t="s">
        <v>75</v>
      </c>
      <c r="AY127" s="179" t="s">
        <v>203</v>
      </c>
    </row>
    <row r="128" spans="1:65" s="16" customFormat="1">
      <c r="B128" s="201"/>
      <c r="D128" s="178" t="s">
        <v>548</v>
      </c>
      <c r="E128" s="202" t="s">
        <v>1</v>
      </c>
      <c r="F128" s="203" t="s">
        <v>4290</v>
      </c>
      <c r="H128" s="204">
        <v>8</v>
      </c>
      <c r="I128" s="205"/>
      <c r="L128" s="201"/>
      <c r="M128" s="206"/>
      <c r="N128" s="207"/>
      <c r="O128" s="207"/>
      <c r="P128" s="207"/>
      <c r="Q128" s="207"/>
      <c r="R128" s="207"/>
      <c r="S128" s="207"/>
      <c r="T128" s="208"/>
      <c r="AT128" s="202" t="s">
        <v>548</v>
      </c>
      <c r="AU128" s="202" t="s">
        <v>91</v>
      </c>
      <c r="AV128" s="16" t="s">
        <v>215</v>
      </c>
      <c r="AW128" s="16" t="s">
        <v>30</v>
      </c>
      <c r="AX128" s="16" t="s">
        <v>75</v>
      </c>
      <c r="AY128" s="202" t="s">
        <v>203</v>
      </c>
    </row>
    <row r="129" spans="1:65" s="13" customFormat="1">
      <c r="B129" s="177"/>
      <c r="D129" s="178" t="s">
        <v>548</v>
      </c>
      <c r="E129" s="179" t="s">
        <v>1</v>
      </c>
      <c r="F129" s="180" t="s">
        <v>4096</v>
      </c>
      <c r="H129" s="181">
        <v>2.625</v>
      </c>
      <c r="I129" s="182"/>
      <c r="L129" s="177"/>
      <c r="M129" s="183"/>
      <c r="N129" s="184"/>
      <c r="O129" s="184"/>
      <c r="P129" s="184"/>
      <c r="Q129" s="184"/>
      <c r="R129" s="184"/>
      <c r="S129" s="184"/>
      <c r="T129" s="185"/>
      <c r="AT129" s="179" t="s">
        <v>548</v>
      </c>
      <c r="AU129" s="179" t="s">
        <v>91</v>
      </c>
      <c r="AV129" s="13" t="s">
        <v>91</v>
      </c>
      <c r="AW129" s="13" t="s">
        <v>30</v>
      </c>
      <c r="AX129" s="13" t="s">
        <v>75</v>
      </c>
      <c r="AY129" s="179" t="s">
        <v>203</v>
      </c>
    </row>
    <row r="130" spans="1:65" s="16" customFormat="1">
      <c r="B130" s="201"/>
      <c r="D130" s="178" t="s">
        <v>548</v>
      </c>
      <c r="E130" s="202" t="s">
        <v>1</v>
      </c>
      <c r="F130" s="203" t="s">
        <v>4097</v>
      </c>
      <c r="H130" s="204">
        <v>2.625</v>
      </c>
      <c r="I130" s="205"/>
      <c r="L130" s="201"/>
      <c r="M130" s="206"/>
      <c r="N130" s="207"/>
      <c r="O130" s="207"/>
      <c r="P130" s="207"/>
      <c r="Q130" s="207"/>
      <c r="R130" s="207"/>
      <c r="S130" s="207"/>
      <c r="T130" s="208"/>
      <c r="AT130" s="202" t="s">
        <v>548</v>
      </c>
      <c r="AU130" s="202" t="s">
        <v>91</v>
      </c>
      <c r="AV130" s="16" t="s">
        <v>215</v>
      </c>
      <c r="AW130" s="16" t="s">
        <v>30</v>
      </c>
      <c r="AX130" s="16" t="s">
        <v>75</v>
      </c>
      <c r="AY130" s="202" t="s">
        <v>203</v>
      </c>
    </row>
    <row r="131" spans="1:65" s="13" customFormat="1">
      <c r="B131" s="177"/>
      <c r="D131" s="178" t="s">
        <v>548</v>
      </c>
      <c r="E131" s="179" t="s">
        <v>1</v>
      </c>
      <c r="F131" s="180" t="s">
        <v>4098</v>
      </c>
      <c r="H131" s="181">
        <v>3.125</v>
      </c>
      <c r="I131" s="182"/>
      <c r="L131" s="177"/>
      <c r="M131" s="183"/>
      <c r="N131" s="184"/>
      <c r="O131" s="184"/>
      <c r="P131" s="184"/>
      <c r="Q131" s="184"/>
      <c r="R131" s="184"/>
      <c r="S131" s="184"/>
      <c r="T131" s="185"/>
      <c r="AT131" s="179" t="s">
        <v>548</v>
      </c>
      <c r="AU131" s="179" t="s">
        <v>91</v>
      </c>
      <c r="AV131" s="13" t="s">
        <v>91</v>
      </c>
      <c r="AW131" s="13" t="s">
        <v>30</v>
      </c>
      <c r="AX131" s="13" t="s">
        <v>75</v>
      </c>
      <c r="AY131" s="179" t="s">
        <v>203</v>
      </c>
    </row>
    <row r="132" spans="1:65" s="16" customFormat="1">
      <c r="B132" s="201"/>
      <c r="D132" s="178" t="s">
        <v>548</v>
      </c>
      <c r="E132" s="202" t="s">
        <v>1</v>
      </c>
      <c r="F132" s="203" t="s">
        <v>4099</v>
      </c>
      <c r="H132" s="204">
        <v>3.125</v>
      </c>
      <c r="I132" s="205"/>
      <c r="L132" s="201"/>
      <c r="M132" s="206"/>
      <c r="N132" s="207"/>
      <c r="O132" s="207"/>
      <c r="P132" s="207"/>
      <c r="Q132" s="207"/>
      <c r="R132" s="207"/>
      <c r="S132" s="207"/>
      <c r="T132" s="208"/>
      <c r="AT132" s="202" t="s">
        <v>548</v>
      </c>
      <c r="AU132" s="202" t="s">
        <v>91</v>
      </c>
      <c r="AV132" s="16" t="s">
        <v>215</v>
      </c>
      <c r="AW132" s="16" t="s">
        <v>30</v>
      </c>
      <c r="AX132" s="16" t="s">
        <v>75</v>
      </c>
      <c r="AY132" s="202" t="s">
        <v>203</v>
      </c>
    </row>
    <row r="133" spans="1:65" s="13" customFormat="1" ht="22.5">
      <c r="B133" s="177"/>
      <c r="D133" s="178" t="s">
        <v>548</v>
      </c>
      <c r="E133" s="179" t="s">
        <v>1</v>
      </c>
      <c r="F133" s="180" t="s">
        <v>4291</v>
      </c>
      <c r="H133" s="181">
        <v>0.66</v>
      </c>
      <c r="I133" s="182"/>
      <c r="L133" s="177"/>
      <c r="M133" s="183"/>
      <c r="N133" s="184"/>
      <c r="O133" s="184"/>
      <c r="P133" s="184"/>
      <c r="Q133" s="184"/>
      <c r="R133" s="184"/>
      <c r="S133" s="184"/>
      <c r="T133" s="185"/>
      <c r="AT133" s="179" t="s">
        <v>548</v>
      </c>
      <c r="AU133" s="179" t="s">
        <v>91</v>
      </c>
      <c r="AV133" s="13" t="s">
        <v>91</v>
      </c>
      <c r="AW133" s="13" t="s">
        <v>30</v>
      </c>
      <c r="AX133" s="13" t="s">
        <v>75</v>
      </c>
      <c r="AY133" s="179" t="s">
        <v>203</v>
      </c>
    </row>
    <row r="134" spans="1:65" s="16" customFormat="1">
      <c r="B134" s="201"/>
      <c r="D134" s="178" t="s">
        <v>548</v>
      </c>
      <c r="E134" s="202" t="s">
        <v>1</v>
      </c>
      <c r="F134" s="203" t="s">
        <v>3121</v>
      </c>
      <c r="H134" s="204">
        <v>0.66</v>
      </c>
      <c r="I134" s="205"/>
      <c r="L134" s="201"/>
      <c r="M134" s="206"/>
      <c r="N134" s="207"/>
      <c r="O134" s="207"/>
      <c r="P134" s="207"/>
      <c r="Q134" s="207"/>
      <c r="R134" s="207"/>
      <c r="S134" s="207"/>
      <c r="T134" s="208"/>
      <c r="AT134" s="202" t="s">
        <v>548</v>
      </c>
      <c r="AU134" s="202" t="s">
        <v>91</v>
      </c>
      <c r="AV134" s="16" t="s">
        <v>215</v>
      </c>
      <c r="AW134" s="16" t="s">
        <v>30</v>
      </c>
      <c r="AX134" s="16" t="s">
        <v>75</v>
      </c>
      <c r="AY134" s="202" t="s">
        <v>203</v>
      </c>
    </row>
    <row r="135" spans="1:65" s="13" customFormat="1">
      <c r="B135" s="177"/>
      <c r="D135" s="178" t="s">
        <v>548</v>
      </c>
      <c r="E135" s="179" t="s">
        <v>1</v>
      </c>
      <c r="F135" s="180" t="s">
        <v>4100</v>
      </c>
      <c r="H135" s="181">
        <v>1.0289999999999999</v>
      </c>
      <c r="I135" s="182"/>
      <c r="L135" s="177"/>
      <c r="M135" s="183"/>
      <c r="N135" s="184"/>
      <c r="O135" s="184"/>
      <c r="P135" s="184"/>
      <c r="Q135" s="184"/>
      <c r="R135" s="184"/>
      <c r="S135" s="184"/>
      <c r="T135" s="185"/>
      <c r="AT135" s="179" t="s">
        <v>548</v>
      </c>
      <c r="AU135" s="179" t="s">
        <v>91</v>
      </c>
      <c r="AV135" s="13" t="s">
        <v>91</v>
      </c>
      <c r="AW135" s="13" t="s">
        <v>30</v>
      </c>
      <c r="AX135" s="13" t="s">
        <v>75</v>
      </c>
      <c r="AY135" s="179" t="s">
        <v>203</v>
      </c>
    </row>
    <row r="136" spans="1:65" s="16" customFormat="1">
      <c r="B136" s="201"/>
      <c r="D136" s="178" t="s">
        <v>548</v>
      </c>
      <c r="E136" s="202" t="s">
        <v>1</v>
      </c>
      <c r="F136" s="203" t="s">
        <v>4101</v>
      </c>
      <c r="H136" s="204">
        <v>1.0289999999999999</v>
      </c>
      <c r="I136" s="205"/>
      <c r="L136" s="201"/>
      <c r="M136" s="206"/>
      <c r="N136" s="207"/>
      <c r="O136" s="207"/>
      <c r="P136" s="207"/>
      <c r="Q136" s="207"/>
      <c r="R136" s="207"/>
      <c r="S136" s="207"/>
      <c r="T136" s="208"/>
      <c r="AT136" s="202" t="s">
        <v>548</v>
      </c>
      <c r="AU136" s="202" t="s">
        <v>91</v>
      </c>
      <c r="AV136" s="16" t="s">
        <v>215</v>
      </c>
      <c r="AW136" s="16" t="s">
        <v>30</v>
      </c>
      <c r="AX136" s="16" t="s">
        <v>75</v>
      </c>
      <c r="AY136" s="202" t="s">
        <v>203</v>
      </c>
    </row>
    <row r="137" spans="1:65" s="13" customFormat="1" ht="22.5">
      <c r="B137" s="177"/>
      <c r="D137" s="178" t="s">
        <v>548</v>
      </c>
      <c r="E137" s="179" t="s">
        <v>1</v>
      </c>
      <c r="F137" s="180" t="s">
        <v>4102</v>
      </c>
      <c r="H137" s="181">
        <v>1.254</v>
      </c>
      <c r="I137" s="182"/>
      <c r="L137" s="177"/>
      <c r="M137" s="183"/>
      <c r="N137" s="184"/>
      <c r="O137" s="184"/>
      <c r="P137" s="184"/>
      <c r="Q137" s="184"/>
      <c r="R137" s="184"/>
      <c r="S137" s="184"/>
      <c r="T137" s="185"/>
      <c r="AT137" s="179" t="s">
        <v>548</v>
      </c>
      <c r="AU137" s="179" t="s">
        <v>91</v>
      </c>
      <c r="AV137" s="13" t="s">
        <v>91</v>
      </c>
      <c r="AW137" s="13" t="s">
        <v>30</v>
      </c>
      <c r="AX137" s="13" t="s">
        <v>75</v>
      </c>
      <c r="AY137" s="179" t="s">
        <v>203</v>
      </c>
    </row>
    <row r="138" spans="1:65" s="16" customFormat="1">
      <c r="B138" s="201"/>
      <c r="D138" s="178" t="s">
        <v>548</v>
      </c>
      <c r="E138" s="202" t="s">
        <v>1</v>
      </c>
      <c r="F138" s="203" t="s">
        <v>576</v>
      </c>
      <c r="H138" s="204">
        <v>1.254</v>
      </c>
      <c r="I138" s="205"/>
      <c r="L138" s="201"/>
      <c r="M138" s="206"/>
      <c r="N138" s="207"/>
      <c r="O138" s="207"/>
      <c r="P138" s="207"/>
      <c r="Q138" s="207"/>
      <c r="R138" s="207"/>
      <c r="S138" s="207"/>
      <c r="T138" s="208"/>
      <c r="AT138" s="202" t="s">
        <v>548</v>
      </c>
      <c r="AU138" s="202" t="s">
        <v>91</v>
      </c>
      <c r="AV138" s="16" t="s">
        <v>215</v>
      </c>
      <c r="AW138" s="16" t="s">
        <v>30</v>
      </c>
      <c r="AX138" s="16" t="s">
        <v>75</v>
      </c>
      <c r="AY138" s="202" t="s">
        <v>203</v>
      </c>
    </row>
    <row r="139" spans="1:65" s="14" customFormat="1">
      <c r="B139" s="186"/>
      <c r="D139" s="178" t="s">
        <v>548</v>
      </c>
      <c r="E139" s="187" t="s">
        <v>4087</v>
      </c>
      <c r="F139" s="188" t="s">
        <v>4103</v>
      </c>
      <c r="H139" s="189">
        <v>16.693000000000001</v>
      </c>
      <c r="I139" s="190"/>
      <c r="L139" s="186"/>
      <c r="M139" s="191"/>
      <c r="N139" s="192"/>
      <c r="O139" s="192"/>
      <c r="P139" s="192"/>
      <c r="Q139" s="192"/>
      <c r="R139" s="192"/>
      <c r="S139" s="192"/>
      <c r="T139" s="193"/>
      <c r="AT139" s="187" t="s">
        <v>548</v>
      </c>
      <c r="AU139" s="187" t="s">
        <v>91</v>
      </c>
      <c r="AV139" s="14" t="s">
        <v>208</v>
      </c>
      <c r="AW139" s="14" t="s">
        <v>30</v>
      </c>
      <c r="AX139" s="14" t="s">
        <v>83</v>
      </c>
      <c r="AY139" s="187" t="s">
        <v>203</v>
      </c>
    </row>
    <row r="140" spans="1:65" s="2" customFormat="1" ht="24.2" customHeight="1">
      <c r="A140" s="33"/>
      <c r="B140" s="154"/>
      <c r="C140" s="155" t="s">
        <v>91</v>
      </c>
      <c r="D140" s="155" t="s">
        <v>204</v>
      </c>
      <c r="E140" s="156" t="s">
        <v>4104</v>
      </c>
      <c r="F140" s="157" t="s">
        <v>4105</v>
      </c>
      <c r="G140" s="158" t="s">
        <v>213</v>
      </c>
      <c r="H140" s="159">
        <v>16.693000000000001</v>
      </c>
      <c r="I140" s="160"/>
      <c r="J140" s="161">
        <f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91</v>
      </c>
      <c r="BK140" s="168">
        <f>ROUND(I140*H140,2)</f>
        <v>0</v>
      </c>
      <c r="BL140" s="18" t="s">
        <v>208</v>
      </c>
      <c r="BM140" s="167" t="s">
        <v>4106</v>
      </c>
    </row>
    <row r="141" spans="1:65" s="13" customFormat="1">
      <c r="B141" s="177"/>
      <c r="D141" s="178" t="s">
        <v>548</v>
      </c>
      <c r="E141" s="179" t="s">
        <v>1</v>
      </c>
      <c r="F141" s="180" t="s">
        <v>4087</v>
      </c>
      <c r="H141" s="181">
        <v>16.693000000000001</v>
      </c>
      <c r="I141" s="182"/>
      <c r="L141" s="177"/>
      <c r="M141" s="183"/>
      <c r="N141" s="184"/>
      <c r="O141" s="184"/>
      <c r="P141" s="184"/>
      <c r="Q141" s="184"/>
      <c r="R141" s="184"/>
      <c r="S141" s="184"/>
      <c r="T141" s="185"/>
      <c r="AT141" s="179" t="s">
        <v>548</v>
      </c>
      <c r="AU141" s="179" t="s">
        <v>91</v>
      </c>
      <c r="AV141" s="13" t="s">
        <v>91</v>
      </c>
      <c r="AW141" s="13" t="s">
        <v>30</v>
      </c>
      <c r="AX141" s="13" t="s">
        <v>83</v>
      </c>
      <c r="AY141" s="179" t="s">
        <v>203</v>
      </c>
    </row>
    <row r="142" spans="1:65" s="2" customFormat="1" ht="16.5" customHeight="1">
      <c r="A142" s="33"/>
      <c r="B142" s="154"/>
      <c r="C142" s="155" t="s">
        <v>215</v>
      </c>
      <c r="D142" s="155" t="s">
        <v>204</v>
      </c>
      <c r="E142" s="156" t="s">
        <v>4107</v>
      </c>
      <c r="F142" s="157" t="s">
        <v>4108</v>
      </c>
      <c r="G142" s="158" t="s">
        <v>213</v>
      </c>
      <c r="H142" s="159">
        <v>16.693000000000001</v>
      </c>
      <c r="I142" s="160"/>
      <c r="J142" s="161">
        <f>ROUND(I142*H142,2)</f>
        <v>0</v>
      </c>
      <c r="K142" s="162"/>
      <c r="L142" s="34"/>
      <c r="M142" s="163" t="s">
        <v>1</v>
      </c>
      <c r="N142" s="164" t="s">
        <v>41</v>
      </c>
      <c r="O142" s="62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91</v>
      </c>
      <c r="BK142" s="168">
        <f>ROUND(I142*H142,2)</f>
        <v>0</v>
      </c>
      <c r="BL142" s="18" t="s">
        <v>208</v>
      </c>
      <c r="BM142" s="167" t="s">
        <v>4109</v>
      </c>
    </row>
    <row r="143" spans="1:65" s="13" customFormat="1">
      <c r="B143" s="177"/>
      <c r="D143" s="178" t="s">
        <v>548</v>
      </c>
      <c r="E143" s="179" t="s">
        <v>1</v>
      </c>
      <c r="F143" s="180" t="s">
        <v>4087</v>
      </c>
      <c r="H143" s="181">
        <v>16.693000000000001</v>
      </c>
      <c r="I143" s="182"/>
      <c r="L143" s="177"/>
      <c r="M143" s="183"/>
      <c r="N143" s="184"/>
      <c r="O143" s="184"/>
      <c r="P143" s="184"/>
      <c r="Q143" s="184"/>
      <c r="R143" s="184"/>
      <c r="S143" s="184"/>
      <c r="T143" s="185"/>
      <c r="AT143" s="179" t="s">
        <v>548</v>
      </c>
      <c r="AU143" s="179" t="s">
        <v>91</v>
      </c>
      <c r="AV143" s="13" t="s">
        <v>91</v>
      </c>
      <c r="AW143" s="13" t="s">
        <v>30</v>
      </c>
      <c r="AX143" s="13" t="s">
        <v>75</v>
      </c>
      <c r="AY143" s="179" t="s">
        <v>203</v>
      </c>
    </row>
    <row r="144" spans="1:65" s="14" customFormat="1">
      <c r="B144" s="186"/>
      <c r="D144" s="178" t="s">
        <v>548</v>
      </c>
      <c r="E144" s="187" t="s">
        <v>1</v>
      </c>
      <c r="F144" s="188" t="s">
        <v>550</v>
      </c>
      <c r="H144" s="189">
        <v>16.693000000000001</v>
      </c>
      <c r="I144" s="190"/>
      <c r="L144" s="186"/>
      <c r="M144" s="191"/>
      <c r="N144" s="192"/>
      <c r="O144" s="192"/>
      <c r="P144" s="192"/>
      <c r="Q144" s="192"/>
      <c r="R144" s="192"/>
      <c r="S144" s="192"/>
      <c r="T144" s="193"/>
      <c r="AT144" s="187" t="s">
        <v>548</v>
      </c>
      <c r="AU144" s="187" t="s">
        <v>91</v>
      </c>
      <c r="AV144" s="14" t="s">
        <v>208</v>
      </c>
      <c r="AW144" s="14" t="s">
        <v>30</v>
      </c>
      <c r="AX144" s="14" t="s">
        <v>83</v>
      </c>
      <c r="AY144" s="187" t="s">
        <v>203</v>
      </c>
    </row>
    <row r="145" spans="1:65" s="2" customFormat="1" ht="33" customHeight="1">
      <c r="A145" s="33"/>
      <c r="B145" s="154"/>
      <c r="C145" s="155" t="s">
        <v>208</v>
      </c>
      <c r="D145" s="155" t="s">
        <v>204</v>
      </c>
      <c r="E145" s="156" t="s">
        <v>4110</v>
      </c>
      <c r="F145" s="157" t="s">
        <v>4111</v>
      </c>
      <c r="G145" s="158" t="s">
        <v>213</v>
      </c>
      <c r="H145" s="159">
        <v>16.693000000000001</v>
      </c>
      <c r="I145" s="160"/>
      <c r="J145" s="161">
        <f>ROUND(I145*H145,2)</f>
        <v>0</v>
      </c>
      <c r="K145" s="162"/>
      <c r="L145" s="34"/>
      <c r="M145" s="163" t="s">
        <v>1</v>
      </c>
      <c r="N145" s="164" t="s">
        <v>41</v>
      </c>
      <c r="O145" s="62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91</v>
      </c>
      <c r="AY145" s="18" t="s">
        <v>203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8" t="s">
        <v>91</v>
      </c>
      <c r="BK145" s="168">
        <f>ROUND(I145*H145,2)</f>
        <v>0</v>
      </c>
      <c r="BL145" s="18" t="s">
        <v>208</v>
      </c>
      <c r="BM145" s="167" t="s">
        <v>4112</v>
      </c>
    </row>
    <row r="146" spans="1:65" s="13" customFormat="1">
      <c r="B146" s="177"/>
      <c r="D146" s="178" t="s">
        <v>548</v>
      </c>
      <c r="E146" s="179" t="s">
        <v>1</v>
      </c>
      <c r="F146" s="180" t="s">
        <v>4087</v>
      </c>
      <c r="H146" s="181">
        <v>16.693000000000001</v>
      </c>
      <c r="I146" s="182"/>
      <c r="L146" s="177"/>
      <c r="M146" s="183"/>
      <c r="N146" s="184"/>
      <c r="O146" s="184"/>
      <c r="P146" s="184"/>
      <c r="Q146" s="184"/>
      <c r="R146" s="184"/>
      <c r="S146" s="184"/>
      <c r="T146" s="185"/>
      <c r="AT146" s="179" t="s">
        <v>548</v>
      </c>
      <c r="AU146" s="179" t="s">
        <v>91</v>
      </c>
      <c r="AV146" s="13" t="s">
        <v>91</v>
      </c>
      <c r="AW146" s="13" t="s">
        <v>30</v>
      </c>
      <c r="AX146" s="13" t="s">
        <v>83</v>
      </c>
      <c r="AY146" s="179" t="s">
        <v>203</v>
      </c>
    </row>
    <row r="147" spans="1:65" s="2" customFormat="1" ht="24.2" customHeight="1">
      <c r="A147" s="33"/>
      <c r="B147" s="154"/>
      <c r="C147" s="155" t="s">
        <v>223</v>
      </c>
      <c r="D147" s="155" t="s">
        <v>204</v>
      </c>
      <c r="E147" s="156" t="s">
        <v>2612</v>
      </c>
      <c r="F147" s="157" t="s">
        <v>2613</v>
      </c>
      <c r="G147" s="158" t="s">
        <v>249</v>
      </c>
      <c r="H147" s="159">
        <v>32.634999999999998</v>
      </c>
      <c r="I147" s="160"/>
      <c r="J147" s="161">
        <f>ROUND(I147*H147,2)</f>
        <v>0</v>
      </c>
      <c r="K147" s="162"/>
      <c r="L147" s="34"/>
      <c r="M147" s="163" t="s">
        <v>1</v>
      </c>
      <c r="N147" s="164" t="s">
        <v>41</v>
      </c>
      <c r="O147" s="62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8" t="s">
        <v>91</v>
      </c>
      <c r="BK147" s="168">
        <f>ROUND(I147*H147,2)</f>
        <v>0</v>
      </c>
      <c r="BL147" s="18" t="s">
        <v>208</v>
      </c>
      <c r="BM147" s="167" t="s">
        <v>4113</v>
      </c>
    </row>
    <row r="148" spans="1:65" s="13" customFormat="1">
      <c r="B148" s="177"/>
      <c r="D148" s="178" t="s">
        <v>548</v>
      </c>
      <c r="E148" s="179" t="s">
        <v>1</v>
      </c>
      <c r="F148" s="180" t="s">
        <v>4114</v>
      </c>
      <c r="H148" s="181">
        <v>32.634999999999998</v>
      </c>
      <c r="I148" s="182"/>
      <c r="L148" s="177"/>
      <c r="M148" s="183"/>
      <c r="N148" s="184"/>
      <c r="O148" s="184"/>
      <c r="P148" s="184"/>
      <c r="Q148" s="184"/>
      <c r="R148" s="184"/>
      <c r="S148" s="184"/>
      <c r="T148" s="185"/>
      <c r="AT148" s="179" t="s">
        <v>548</v>
      </c>
      <c r="AU148" s="179" t="s">
        <v>91</v>
      </c>
      <c r="AV148" s="13" t="s">
        <v>91</v>
      </c>
      <c r="AW148" s="13" t="s">
        <v>30</v>
      </c>
      <c r="AX148" s="13" t="s">
        <v>75</v>
      </c>
      <c r="AY148" s="179" t="s">
        <v>203</v>
      </c>
    </row>
    <row r="149" spans="1:65" s="14" customFormat="1">
      <c r="B149" s="186"/>
      <c r="D149" s="178" t="s">
        <v>548</v>
      </c>
      <c r="E149" s="187" t="s">
        <v>1</v>
      </c>
      <c r="F149" s="188" t="s">
        <v>550</v>
      </c>
      <c r="H149" s="189">
        <v>32.634999999999998</v>
      </c>
      <c r="I149" s="190"/>
      <c r="L149" s="186"/>
      <c r="M149" s="191"/>
      <c r="N149" s="192"/>
      <c r="O149" s="192"/>
      <c r="P149" s="192"/>
      <c r="Q149" s="192"/>
      <c r="R149" s="192"/>
      <c r="S149" s="192"/>
      <c r="T149" s="193"/>
      <c r="AT149" s="187" t="s">
        <v>548</v>
      </c>
      <c r="AU149" s="187" t="s">
        <v>91</v>
      </c>
      <c r="AV149" s="14" t="s">
        <v>208</v>
      </c>
      <c r="AW149" s="14" t="s">
        <v>30</v>
      </c>
      <c r="AX149" s="14" t="s">
        <v>83</v>
      </c>
      <c r="AY149" s="187" t="s">
        <v>203</v>
      </c>
    </row>
    <row r="150" spans="1:65" s="12" customFormat="1" ht="22.9" customHeight="1">
      <c r="B150" s="143"/>
      <c r="D150" s="144" t="s">
        <v>74</v>
      </c>
      <c r="E150" s="169" t="s">
        <v>91</v>
      </c>
      <c r="F150" s="169" t="s">
        <v>828</v>
      </c>
      <c r="I150" s="146"/>
      <c r="J150" s="170">
        <f>BK150</f>
        <v>0</v>
      </c>
      <c r="L150" s="143"/>
      <c r="M150" s="148"/>
      <c r="N150" s="149"/>
      <c r="O150" s="149"/>
      <c r="P150" s="150">
        <f>SUM(P151:P168)</f>
        <v>0</v>
      </c>
      <c r="Q150" s="149"/>
      <c r="R150" s="150">
        <f>SUM(R151:R168)</f>
        <v>4.2889895399999993</v>
      </c>
      <c r="S150" s="149"/>
      <c r="T150" s="151">
        <f>SUM(T151:T168)</f>
        <v>0</v>
      </c>
      <c r="AR150" s="144" t="s">
        <v>83</v>
      </c>
      <c r="AT150" s="152" t="s">
        <v>74</v>
      </c>
      <c r="AU150" s="152" t="s">
        <v>83</v>
      </c>
      <c r="AY150" s="144" t="s">
        <v>203</v>
      </c>
      <c r="BK150" s="153">
        <f>SUM(BK151:BK168)</f>
        <v>0</v>
      </c>
    </row>
    <row r="151" spans="1:65" s="2" customFormat="1" ht="21.75" customHeight="1">
      <c r="A151" s="33"/>
      <c r="B151" s="154"/>
      <c r="C151" s="155" t="s">
        <v>227</v>
      </c>
      <c r="D151" s="155" t="s">
        <v>204</v>
      </c>
      <c r="E151" s="156" t="s">
        <v>4115</v>
      </c>
      <c r="F151" s="157" t="s">
        <v>4116</v>
      </c>
      <c r="G151" s="158" t="s">
        <v>213</v>
      </c>
      <c r="H151" s="159">
        <v>1.9139999999999999</v>
      </c>
      <c r="I151" s="160"/>
      <c r="J151" s="161">
        <f>ROUND(I151*H151,2)</f>
        <v>0</v>
      </c>
      <c r="K151" s="162"/>
      <c r="L151" s="34"/>
      <c r="M151" s="163" t="s">
        <v>1</v>
      </c>
      <c r="N151" s="164" t="s">
        <v>41</v>
      </c>
      <c r="O151" s="62"/>
      <c r="P151" s="165">
        <f>O151*H151</f>
        <v>0</v>
      </c>
      <c r="Q151" s="165">
        <v>2.2151299999999998</v>
      </c>
      <c r="R151" s="165">
        <f>Q151*H151</f>
        <v>4.2397588199999996</v>
      </c>
      <c r="S151" s="165">
        <v>0</v>
      </c>
      <c r="T151" s="16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208</v>
      </c>
      <c r="AT151" s="167" t="s">
        <v>204</v>
      </c>
      <c r="AU151" s="167" t="s">
        <v>91</v>
      </c>
      <c r="AY151" s="18" t="s">
        <v>203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8" t="s">
        <v>91</v>
      </c>
      <c r="BK151" s="168">
        <f>ROUND(I151*H151,2)</f>
        <v>0</v>
      </c>
      <c r="BL151" s="18" t="s">
        <v>208</v>
      </c>
      <c r="BM151" s="167" t="s">
        <v>4117</v>
      </c>
    </row>
    <row r="152" spans="1:65" s="13" customFormat="1">
      <c r="B152" s="177"/>
      <c r="D152" s="178" t="s">
        <v>548</v>
      </c>
      <c r="E152" s="179" t="s">
        <v>1</v>
      </c>
      <c r="F152" s="180" t="s">
        <v>4118</v>
      </c>
      <c r="H152" s="181">
        <v>0.66</v>
      </c>
      <c r="I152" s="182"/>
      <c r="L152" s="177"/>
      <c r="M152" s="183"/>
      <c r="N152" s="184"/>
      <c r="O152" s="184"/>
      <c r="P152" s="184"/>
      <c r="Q152" s="184"/>
      <c r="R152" s="184"/>
      <c r="S152" s="184"/>
      <c r="T152" s="185"/>
      <c r="AT152" s="179" t="s">
        <v>548</v>
      </c>
      <c r="AU152" s="179" t="s">
        <v>91</v>
      </c>
      <c r="AV152" s="13" t="s">
        <v>91</v>
      </c>
      <c r="AW152" s="13" t="s">
        <v>30</v>
      </c>
      <c r="AX152" s="13" t="s">
        <v>75</v>
      </c>
      <c r="AY152" s="179" t="s">
        <v>203</v>
      </c>
    </row>
    <row r="153" spans="1:65" s="16" customFormat="1">
      <c r="B153" s="201"/>
      <c r="D153" s="178" t="s">
        <v>548</v>
      </c>
      <c r="E153" s="202" t="s">
        <v>1</v>
      </c>
      <c r="F153" s="203" t="s">
        <v>3121</v>
      </c>
      <c r="H153" s="204">
        <v>0.66</v>
      </c>
      <c r="I153" s="205"/>
      <c r="L153" s="201"/>
      <c r="M153" s="206"/>
      <c r="N153" s="207"/>
      <c r="O153" s="207"/>
      <c r="P153" s="207"/>
      <c r="Q153" s="207"/>
      <c r="R153" s="207"/>
      <c r="S153" s="207"/>
      <c r="T153" s="208"/>
      <c r="AT153" s="202" t="s">
        <v>548</v>
      </c>
      <c r="AU153" s="202" t="s">
        <v>91</v>
      </c>
      <c r="AV153" s="16" t="s">
        <v>215</v>
      </c>
      <c r="AW153" s="16" t="s">
        <v>30</v>
      </c>
      <c r="AX153" s="16" t="s">
        <v>75</v>
      </c>
      <c r="AY153" s="202" t="s">
        <v>203</v>
      </c>
    </row>
    <row r="154" spans="1:65" s="13" customFormat="1">
      <c r="B154" s="177"/>
      <c r="D154" s="178" t="s">
        <v>548</v>
      </c>
      <c r="E154" s="179" t="s">
        <v>1</v>
      </c>
      <c r="F154" s="180" t="s">
        <v>4119</v>
      </c>
      <c r="H154" s="181">
        <v>1.254</v>
      </c>
      <c r="I154" s="182"/>
      <c r="L154" s="177"/>
      <c r="M154" s="183"/>
      <c r="N154" s="184"/>
      <c r="O154" s="184"/>
      <c r="P154" s="184"/>
      <c r="Q154" s="184"/>
      <c r="R154" s="184"/>
      <c r="S154" s="184"/>
      <c r="T154" s="185"/>
      <c r="AT154" s="179" t="s">
        <v>548</v>
      </c>
      <c r="AU154" s="179" t="s">
        <v>91</v>
      </c>
      <c r="AV154" s="13" t="s">
        <v>91</v>
      </c>
      <c r="AW154" s="13" t="s">
        <v>30</v>
      </c>
      <c r="AX154" s="13" t="s">
        <v>75</v>
      </c>
      <c r="AY154" s="179" t="s">
        <v>203</v>
      </c>
    </row>
    <row r="155" spans="1:65" s="16" customFormat="1">
      <c r="B155" s="201"/>
      <c r="D155" s="178" t="s">
        <v>548</v>
      </c>
      <c r="E155" s="202" t="s">
        <v>1</v>
      </c>
      <c r="F155" s="203" t="s">
        <v>4120</v>
      </c>
      <c r="H155" s="204">
        <v>1.254</v>
      </c>
      <c r="I155" s="205"/>
      <c r="L155" s="201"/>
      <c r="M155" s="206"/>
      <c r="N155" s="207"/>
      <c r="O155" s="207"/>
      <c r="P155" s="207"/>
      <c r="Q155" s="207"/>
      <c r="R155" s="207"/>
      <c r="S155" s="207"/>
      <c r="T155" s="208"/>
      <c r="AT155" s="202" t="s">
        <v>548</v>
      </c>
      <c r="AU155" s="202" t="s">
        <v>91</v>
      </c>
      <c r="AV155" s="16" t="s">
        <v>215</v>
      </c>
      <c r="AW155" s="16" t="s">
        <v>30</v>
      </c>
      <c r="AX155" s="16" t="s">
        <v>75</v>
      </c>
      <c r="AY155" s="202" t="s">
        <v>203</v>
      </c>
    </row>
    <row r="156" spans="1:65" s="14" customFormat="1">
      <c r="B156" s="186"/>
      <c r="D156" s="178" t="s">
        <v>548</v>
      </c>
      <c r="E156" s="187" t="s">
        <v>1</v>
      </c>
      <c r="F156" s="188" t="s">
        <v>550</v>
      </c>
      <c r="H156" s="189">
        <v>1.9140000000000001</v>
      </c>
      <c r="I156" s="190"/>
      <c r="L156" s="186"/>
      <c r="M156" s="191"/>
      <c r="N156" s="192"/>
      <c r="O156" s="192"/>
      <c r="P156" s="192"/>
      <c r="Q156" s="192"/>
      <c r="R156" s="192"/>
      <c r="S156" s="192"/>
      <c r="T156" s="193"/>
      <c r="AT156" s="187" t="s">
        <v>548</v>
      </c>
      <c r="AU156" s="187" t="s">
        <v>91</v>
      </c>
      <c r="AV156" s="14" t="s">
        <v>208</v>
      </c>
      <c r="AW156" s="14" t="s">
        <v>30</v>
      </c>
      <c r="AX156" s="14" t="s">
        <v>83</v>
      </c>
      <c r="AY156" s="187" t="s">
        <v>203</v>
      </c>
    </row>
    <row r="157" spans="1:65" s="2" customFormat="1" ht="21.75" customHeight="1">
      <c r="A157" s="33"/>
      <c r="B157" s="154"/>
      <c r="C157" s="155" t="s">
        <v>231</v>
      </c>
      <c r="D157" s="155" t="s">
        <v>204</v>
      </c>
      <c r="E157" s="156" t="s">
        <v>4121</v>
      </c>
      <c r="F157" s="157" t="s">
        <v>4122</v>
      </c>
      <c r="G157" s="158" t="s">
        <v>221</v>
      </c>
      <c r="H157" s="159">
        <v>12.096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4.0699999999999998E-3</v>
      </c>
      <c r="R157" s="165">
        <f>Q157*H157</f>
        <v>4.9230719999999999E-2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4123</v>
      </c>
    </row>
    <row r="158" spans="1:65" s="13" customFormat="1">
      <c r="B158" s="177"/>
      <c r="D158" s="178" t="s">
        <v>548</v>
      </c>
      <c r="E158" s="179" t="s">
        <v>1</v>
      </c>
      <c r="F158" s="180" t="s">
        <v>4124</v>
      </c>
      <c r="H158" s="181">
        <v>4.08</v>
      </c>
      <c r="I158" s="182"/>
      <c r="L158" s="177"/>
      <c r="M158" s="183"/>
      <c r="N158" s="184"/>
      <c r="O158" s="184"/>
      <c r="P158" s="184"/>
      <c r="Q158" s="184"/>
      <c r="R158" s="184"/>
      <c r="S158" s="184"/>
      <c r="T158" s="185"/>
      <c r="AT158" s="179" t="s">
        <v>548</v>
      </c>
      <c r="AU158" s="179" t="s">
        <v>91</v>
      </c>
      <c r="AV158" s="13" t="s">
        <v>91</v>
      </c>
      <c r="AW158" s="13" t="s">
        <v>30</v>
      </c>
      <c r="AX158" s="13" t="s">
        <v>75</v>
      </c>
      <c r="AY158" s="179" t="s">
        <v>203</v>
      </c>
    </row>
    <row r="159" spans="1:65" s="16" customFormat="1">
      <c r="B159" s="201"/>
      <c r="D159" s="178" t="s">
        <v>548</v>
      </c>
      <c r="E159" s="202" t="s">
        <v>1</v>
      </c>
      <c r="F159" s="203" t="s">
        <v>3121</v>
      </c>
      <c r="H159" s="204">
        <v>4.08</v>
      </c>
      <c r="I159" s="205"/>
      <c r="L159" s="201"/>
      <c r="M159" s="206"/>
      <c r="N159" s="207"/>
      <c r="O159" s="207"/>
      <c r="P159" s="207"/>
      <c r="Q159" s="207"/>
      <c r="R159" s="207"/>
      <c r="S159" s="207"/>
      <c r="T159" s="208"/>
      <c r="AT159" s="202" t="s">
        <v>548</v>
      </c>
      <c r="AU159" s="202" t="s">
        <v>91</v>
      </c>
      <c r="AV159" s="16" t="s">
        <v>215</v>
      </c>
      <c r="AW159" s="16" t="s">
        <v>30</v>
      </c>
      <c r="AX159" s="16" t="s">
        <v>75</v>
      </c>
      <c r="AY159" s="202" t="s">
        <v>203</v>
      </c>
    </row>
    <row r="160" spans="1:65" s="13" customFormat="1">
      <c r="B160" s="177"/>
      <c r="D160" s="178" t="s">
        <v>548</v>
      </c>
      <c r="E160" s="179" t="s">
        <v>1</v>
      </c>
      <c r="F160" s="180" t="s">
        <v>4125</v>
      </c>
      <c r="H160" s="181">
        <v>8.016</v>
      </c>
      <c r="I160" s="182"/>
      <c r="L160" s="177"/>
      <c r="M160" s="183"/>
      <c r="N160" s="184"/>
      <c r="O160" s="184"/>
      <c r="P160" s="184"/>
      <c r="Q160" s="184"/>
      <c r="R160" s="184"/>
      <c r="S160" s="184"/>
      <c r="T160" s="185"/>
      <c r="AT160" s="179" t="s">
        <v>548</v>
      </c>
      <c r="AU160" s="179" t="s">
        <v>91</v>
      </c>
      <c r="AV160" s="13" t="s">
        <v>91</v>
      </c>
      <c r="AW160" s="13" t="s">
        <v>30</v>
      </c>
      <c r="AX160" s="13" t="s">
        <v>75</v>
      </c>
      <c r="AY160" s="179" t="s">
        <v>203</v>
      </c>
    </row>
    <row r="161" spans="1:65" s="16" customFormat="1">
      <c r="B161" s="201"/>
      <c r="D161" s="178" t="s">
        <v>548</v>
      </c>
      <c r="E161" s="202" t="s">
        <v>1</v>
      </c>
      <c r="F161" s="203" t="s">
        <v>4120</v>
      </c>
      <c r="H161" s="204">
        <v>8.016</v>
      </c>
      <c r="I161" s="205"/>
      <c r="L161" s="201"/>
      <c r="M161" s="206"/>
      <c r="N161" s="207"/>
      <c r="O161" s="207"/>
      <c r="P161" s="207"/>
      <c r="Q161" s="207"/>
      <c r="R161" s="207"/>
      <c r="S161" s="207"/>
      <c r="T161" s="208"/>
      <c r="AT161" s="202" t="s">
        <v>548</v>
      </c>
      <c r="AU161" s="202" t="s">
        <v>91</v>
      </c>
      <c r="AV161" s="16" t="s">
        <v>215</v>
      </c>
      <c r="AW161" s="16" t="s">
        <v>30</v>
      </c>
      <c r="AX161" s="16" t="s">
        <v>75</v>
      </c>
      <c r="AY161" s="202" t="s">
        <v>203</v>
      </c>
    </row>
    <row r="162" spans="1:65" s="14" customFormat="1">
      <c r="B162" s="186"/>
      <c r="D162" s="178" t="s">
        <v>548</v>
      </c>
      <c r="E162" s="187" t="s">
        <v>1</v>
      </c>
      <c r="F162" s="188" t="s">
        <v>550</v>
      </c>
      <c r="H162" s="189">
        <v>12.096</v>
      </c>
      <c r="I162" s="190"/>
      <c r="L162" s="186"/>
      <c r="M162" s="191"/>
      <c r="N162" s="192"/>
      <c r="O162" s="192"/>
      <c r="P162" s="192"/>
      <c r="Q162" s="192"/>
      <c r="R162" s="192"/>
      <c r="S162" s="192"/>
      <c r="T162" s="193"/>
      <c r="AT162" s="187" t="s">
        <v>548</v>
      </c>
      <c r="AU162" s="187" t="s">
        <v>91</v>
      </c>
      <c r="AV162" s="14" t="s">
        <v>208</v>
      </c>
      <c r="AW162" s="14" t="s">
        <v>30</v>
      </c>
      <c r="AX162" s="14" t="s">
        <v>83</v>
      </c>
      <c r="AY162" s="187" t="s">
        <v>203</v>
      </c>
    </row>
    <row r="163" spans="1:65" s="2" customFormat="1" ht="24.2" customHeight="1">
      <c r="A163" s="33"/>
      <c r="B163" s="154"/>
      <c r="C163" s="155" t="s">
        <v>234</v>
      </c>
      <c r="D163" s="155" t="s">
        <v>204</v>
      </c>
      <c r="E163" s="156" t="s">
        <v>4126</v>
      </c>
      <c r="F163" s="157" t="s">
        <v>4127</v>
      </c>
      <c r="G163" s="158" t="s">
        <v>221</v>
      </c>
      <c r="H163" s="159">
        <v>12.096</v>
      </c>
      <c r="I163" s="160"/>
      <c r="J163" s="161">
        <f>ROUND(I163*H163,2)</f>
        <v>0</v>
      </c>
      <c r="K163" s="162"/>
      <c r="L163" s="34"/>
      <c r="M163" s="163" t="s">
        <v>1</v>
      </c>
      <c r="N163" s="164" t="s">
        <v>41</v>
      </c>
      <c r="O163" s="62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8" t="s">
        <v>91</v>
      </c>
      <c r="BK163" s="168">
        <f>ROUND(I163*H163,2)</f>
        <v>0</v>
      </c>
      <c r="BL163" s="18" t="s">
        <v>208</v>
      </c>
      <c r="BM163" s="167" t="s">
        <v>4128</v>
      </c>
    </row>
    <row r="164" spans="1:65" s="13" customFormat="1">
      <c r="B164" s="177"/>
      <c r="D164" s="178" t="s">
        <v>548</v>
      </c>
      <c r="E164" s="179" t="s">
        <v>1</v>
      </c>
      <c r="F164" s="180" t="s">
        <v>4124</v>
      </c>
      <c r="H164" s="181">
        <v>4.08</v>
      </c>
      <c r="I164" s="182"/>
      <c r="L164" s="177"/>
      <c r="M164" s="183"/>
      <c r="N164" s="184"/>
      <c r="O164" s="184"/>
      <c r="P164" s="184"/>
      <c r="Q164" s="184"/>
      <c r="R164" s="184"/>
      <c r="S164" s="184"/>
      <c r="T164" s="185"/>
      <c r="AT164" s="179" t="s">
        <v>548</v>
      </c>
      <c r="AU164" s="179" t="s">
        <v>91</v>
      </c>
      <c r="AV164" s="13" t="s">
        <v>91</v>
      </c>
      <c r="AW164" s="13" t="s">
        <v>30</v>
      </c>
      <c r="AX164" s="13" t="s">
        <v>75</v>
      </c>
      <c r="AY164" s="179" t="s">
        <v>203</v>
      </c>
    </row>
    <row r="165" spans="1:65" s="16" customFormat="1">
      <c r="B165" s="201"/>
      <c r="D165" s="178" t="s">
        <v>548</v>
      </c>
      <c r="E165" s="202" t="s">
        <v>1</v>
      </c>
      <c r="F165" s="203" t="s">
        <v>3121</v>
      </c>
      <c r="H165" s="204">
        <v>4.08</v>
      </c>
      <c r="I165" s="205"/>
      <c r="L165" s="201"/>
      <c r="M165" s="206"/>
      <c r="N165" s="207"/>
      <c r="O165" s="207"/>
      <c r="P165" s="207"/>
      <c r="Q165" s="207"/>
      <c r="R165" s="207"/>
      <c r="S165" s="207"/>
      <c r="T165" s="208"/>
      <c r="AT165" s="202" t="s">
        <v>548</v>
      </c>
      <c r="AU165" s="202" t="s">
        <v>91</v>
      </c>
      <c r="AV165" s="16" t="s">
        <v>215</v>
      </c>
      <c r="AW165" s="16" t="s">
        <v>30</v>
      </c>
      <c r="AX165" s="16" t="s">
        <v>75</v>
      </c>
      <c r="AY165" s="202" t="s">
        <v>203</v>
      </c>
    </row>
    <row r="166" spans="1:65" s="13" customFormat="1">
      <c r="B166" s="177"/>
      <c r="D166" s="178" t="s">
        <v>548</v>
      </c>
      <c r="E166" s="179" t="s">
        <v>1</v>
      </c>
      <c r="F166" s="180" t="s">
        <v>4125</v>
      </c>
      <c r="H166" s="181">
        <v>8.016</v>
      </c>
      <c r="I166" s="182"/>
      <c r="L166" s="177"/>
      <c r="M166" s="183"/>
      <c r="N166" s="184"/>
      <c r="O166" s="184"/>
      <c r="P166" s="184"/>
      <c r="Q166" s="184"/>
      <c r="R166" s="184"/>
      <c r="S166" s="184"/>
      <c r="T166" s="185"/>
      <c r="AT166" s="179" t="s">
        <v>548</v>
      </c>
      <c r="AU166" s="179" t="s">
        <v>91</v>
      </c>
      <c r="AV166" s="13" t="s">
        <v>91</v>
      </c>
      <c r="AW166" s="13" t="s">
        <v>30</v>
      </c>
      <c r="AX166" s="13" t="s">
        <v>75</v>
      </c>
      <c r="AY166" s="179" t="s">
        <v>203</v>
      </c>
    </row>
    <row r="167" spans="1:65" s="16" customFormat="1">
      <c r="B167" s="201"/>
      <c r="D167" s="178" t="s">
        <v>548</v>
      </c>
      <c r="E167" s="202" t="s">
        <v>1</v>
      </c>
      <c r="F167" s="203" t="s">
        <v>4120</v>
      </c>
      <c r="H167" s="204">
        <v>8.016</v>
      </c>
      <c r="I167" s="205"/>
      <c r="L167" s="201"/>
      <c r="M167" s="206"/>
      <c r="N167" s="207"/>
      <c r="O167" s="207"/>
      <c r="P167" s="207"/>
      <c r="Q167" s="207"/>
      <c r="R167" s="207"/>
      <c r="S167" s="207"/>
      <c r="T167" s="208"/>
      <c r="AT167" s="202" t="s">
        <v>548</v>
      </c>
      <c r="AU167" s="202" t="s">
        <v>91</v>
      </c>
      <c r="AV167" s="16" t="s">
        <v>215</v>
      </c>
      <c r="AW167" s="16" t="s">
        <v>30</v>
      </c>
      <c r="AX167" s="16" t="s">
        <v>75</v>
      </c>
      <c r="AY167" s="202" t="s">
        <v>203</v>
      </c>
    </row>
    <row r="168" spans="1:65" s="14" customFormat="1">
      <c r="B168" s="186"/>
      <c r="D168" s="178" t="s">
        <v>548</v>
      </c>
      <c r="E168" s="187" t="s">
        <v>1</v>
      </c>
      <c r="F168" s="188" t="s">
        <v>550</v>
      </c>
      <c r="H168" s="189">
        <v>12.096</v>
      </c>
      <c r="I168" s="190"/>
      <c r="L168" s="186"/>
      <c r="M168" s="191"/>
      <c r="N168" s="192"/>
      <c r="O168" s="192"/>
      <c r="P168" s="192"/>
      <c r="Q168" s="192"/>
      <c r="R168" s="192"/>
      <c r="S168" s="192"/>
      <c r="T168" s="193"/>
      <c r="AT168" s="187" t="s">
        <v>548</v>
      </c>
      <c r="AU168" s="187" t="s">
        <v>91</v>
      </c>
      <c r="AV168" s="14" t="s">
        <v>208</v>
      </c>
      <c r="AW168" s="14" t="s">
        <v>30</v>
      </c>
      <c r="AX168" s="14" t="s">
        <v>83</v>
      </c>
      <c r="AY168" s="187" t="s">
        <v>203</v>
      </c>
    </row>
    <row r="169" spans="1:65" s="12" customFormat="1" ht="22.9" customHeight="1">
      <c r="B169" s="143"/>
      <c r="D169" s="144" t="s">
        <v>74</v>
      </c>
      <c r="E169" s="169" t="s">
        <v>215</v>
      </c>
      <c r="F169" s="169" t="s">
        <v>832</v>
      </c>
      <c r="I169" s="146"/>
      <c r="J169" s="170">
        <f>BK169</f>
        <v>0</v>
      </c>
      <c r="L169" s="143"/>
      <c r="M169" s="148"/>
      <c r="N169" s="149"/>
      <c r="O169" s="149"/>
      <c r="P169" s="150">
        <f>SUM(P170:P176)</f>
        <v>0</v>
      </c>
      <c r="Q169" s="149"/>
      <c r="R169" s="150">
        <f>SUM(R170:R176)</f>
        <v>4.2419999999999996E-4</v>
      </c>
      <c r="S169" s="149"/>
      <c r="T169" s="151">
        <f>SUM(T170:T176)</f>
        <v>0</v>
      </c>
      <c r="AR169" s="144" t="s">
        <v>83</v>
      </c>
      <c r="AT169" s="152" t="s">
        <v>74</v>
      </c>
      <c r="AU169" s="152" t="s">
        <v>83</v>
      </c>
      <c r="AY169" s="144" t="s">
        <v>203</v>
      </c>
      <c r="BK169" s="153">
        <f>SUM(BK170:BK176)</f>
        <v>0</v>
      </c>
    </row>
    <row r="170" spans="1:65" s="2" customFormat="1" ht="24.2" customHeight="1">
      <c r="A170" s="33"/>
      <c r="B170" s="154"/>
      <c r="C170" s="155" t="s">
        <v>238</v>
      </c>
      <c r="D170" s="155" t="s">
        <v>204</v>
      </c>
      <c r="E170" s="156" t="s">
        <v>4129</v>
      </c>
      <c r="F170" s="157" t="s">
        <v>4130</v>
      </c>
      <c r="G170" s="158" t="s">
        <v>244</v>
      </c>
      <c r="H170" s="159">
        <v>6</v>
      </c>
      <c r="I170" s="160"/>
      <c r="J170" s="161">
        <f>ROUND(I170*H170,2)</f>
        <v>0</v>
      </c>
      <c r="K170" s="162"/>
      <c r="L170" s="34"/>
      <c r="M170" s="163" t="s">
        <v>1</v>
      </c>
      <c r="N170" s="164" t="s">
        <v>41</v>
      </c>
      <c r="O170" s="62"/>
      <c r="P170" s="165">
        <f>O170*H170</f>
        <v>0</v>
      </c>
      <c r="Q170" s="165">
        <v>0</v>
      </c>
      <c r="R170" s="165">
        <f>Q170*H170</f>
        <v>0</v>
      </c>
      <c r="S170" s="165">
        <v>0</v>
      </c>
      <c r="T170" s="16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91</v>
      </c>
      <c r="AY170" s="18" t="s">
        <v>203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8" t="s">
        <v>91</v>
      </c>
      <c r="BK170" s="168">
        <f>ROUND(I170*H170,2)</f>
        <v>0</v>
      </c>
      <c r="BL170" s="18" t="s">
        <v>208</v>
      </c>
      <c r="BM170" s="167" t="s">
        <v>4131</v>
      </c>
    </row>
    <row r="171" spans="1:65" s="15" customFormat="1">
      <c r="B171" s="194"/>
      <c r="D171" s="178" t="s">
        <v>548</v>
      </c>
      <c r="E171" s="195" t="s">
        <v>1</v>
      </c>
      <c r="F171" s="196" t="s">
        <v>4132</v>
      </c>
      <c r="H171" s="195" t="s">
        <v>1</v>
      </c>
      <c r="I171" s="197"/>
      <c r="L171" s="194"/>
      <c r="M171" s="198"/>
      <c r="N171" s="199"/>
      <c r="O171" s="199"/>
      <c r="P171" s="199"/>
      <c r="Q171" s="199"/>
      <c r="R171" s="199"/>
      <c r="S171" s="199"/>
      <c r="T171" s="200"/>
      <c r="AT171" s="195" t="s">
        <v>548</v>
      </c>
      <c r="AU171" s="195" t="s">
        <v>91</v>
      </c>
      <c r="AV171" s="15" t="s">
        <v>83</v>
      </c>
      <c r="AW171" s="15" t="s">
        <v>30</v>
      </c>
      <c r="AX171" s="15" t="s">
        <v>75</v>
      </c>
      <c r="AY171" s="195" t="s">
        <v>203</v>
      </c>
    </row>
    <row r="172" spans="1:65" s="13" customFormat="1">
      <c r="B172" s="177"/>
      <c r="D172" s="178" t="s">
        <v>548</v>
      </c>
      <c r="E172" s="179" t="s">
        <v>1</v>
      </c>
      <c r="F172" s="180" t="s">
        <v>4133</v>
      </c>
      <c r="H172" s="181">
        <v>3</v>
      </c>
      <c r="I172" s="182"/>
      <c r="L172" s="177"/>
      <c r="M172" s="183"/>
      <c r="N172" s="184"/>
      <c r="O172" s="184"/>
      <c r="P172" s="184"/>
      <c r="Q172" s="184"/>
      <c r="R172" s="184"/>
      <c r="S172" s="184"/>
      <c r="T172" s="185"/>
      <c r="AT172" s="179" t="s">
        <v>548</v>
      </c>
      <c r="AU172" s="179" t="s">
        <v>91</v>
      </c>
      <c r="AV172" s="13" t="s">
        <v>91</v>
      </c>
      <c r="AW172" s="13" t="s">
        <v>30</v>
      </c>
      <c r="AX172" s="13" t="s">
        <v>75</v>
      </c>
      <c r="AY172" s="179" t="s">
        <v>203</v>
      </c>
    </row>
    <row r="173" spans="1:65" s="13" customFormat="1">
      <c r="B173" s="177"/>
      <c r="D173" s="178" t="s">
        <v>548</v>
      </c>
      <c r="E173" s="179" t="s">
        <v>1</v>
      </c>
      <c r="F173" s="180" t="s">
        <v>4134</v>
      </c>
      <c r="H173" s="181">
        <v>3</v>
      </c>
      <c r="I173" s="182"/>
      <c r="L173" s="177"/>
      <c r="M173" s="183"/>
      <c r="N173" s="184"/>
      <c r="O173" s="184"/>
      <c r="P173" s="184"/>
      <c r="Q173" s="184"/>
      <c r="R173" s="184"/>
      <c r="S173" s="184"/>
      <c r="T173" s="185"/>
      <c r="AT173" s="179" t="s">
        <v>548</v>
      </c>
      <c r="AU173" s="179" t="s">
        <v>91</v>
      </c>
      <c r="AV173" s="13" t="s">
        <v>91</v>
      </c>
      <c r="AW173" s="13" t="s">
        <v>30</v>
      </c>
      <c r="AX173" s="13" t="s">
        <v>75</v>
      </c>
      <c r="AY173" s="179" t="s">
        <v>203</v>
      </c>
    </row>
    <row r="174" spans="1:65" s="14" customFormat="1">
      <c r="B174" s="186"/>
      <c r="D174" s="178" t="s">
        <v>548</v>
      </c>
      <c r="E174" s="187" t="s">
        <v>1</v>
      </c>
      <c r="F174" s="188" t="s">
        <v>550</v>
      </c>
      <c r="H174" s="189">
        <v>6</v>
      </c>
      <c r="I174" s="190"/>
      <c r="L174" s="186"/>
      <c r="M174" s="191"/>
      <c r="N174" s="192"/>
      <c r="O174" s="192"/>
      <c r="P174" s="192"/>
      <c r="Q174" s="192"/>
      <c r="R174" s="192"/>
      <c r="S174" s="192"/>
      <c r="T174" s="193"/>
      <c r="AT174" s="187" t="s">
        <v>548</v>
      </c>
      <c r="AU174" s="187" t="s">
        <v>91</v>
      </c>
      <c r="AV174" s="14" t="s">
        <v>208</v>
      </c>
      <c r="AW174" s="14" t="s">
        <v>30</v>
      </c>
      <c r="AX174" s="14" t="s">
        <v>83</v>
      </c>
      <c r="AY174" s="187" t="s">
        <v>203</v>
      </c>
    </row>
    <row r="175" spans="1:65" s="2" customFormat="1" ht="24.2" customHeight="1">
      <c r="A175" s="33"/>
      <c r="B175" s="154"/>
      <c r="C175" s="212" t="s">
        <v>214</v>
      </c>
      <c r="D175" s="212" t="s">
        <v>836</v>
      </c>
      <c r="E175" s="213" t="s">
        <v>4135</v>
      </c>
      <c r="F175" s="214" t="s">
        <v>4136</v>
      </c>
      <c r="G175" s="215" t="s">
        <v>244</v>
      </c>
      <c r="H175" s="216">
        <v>6.06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41</v>
      </c>
      <c r="O175" s="62"/>
      <c r="P175" s="165">
        <f>O175*H175</f>
        <v>0</v>
      </c>
      <c r="Q175" s="165">
        <v>6.9999999999999994E-5</v>
      </c>
      <c r="R175" s="165">
        <f>Q175*H175</f>
        <v>4.2419999999999996E-4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234</v>
      </c>
      <c r="AT175" s="167" t="s">
        <v>836</v>
      </c>
      <c r="AU175" s="167" t="s">
        <v>91</v>
      </c>
      <c r="AY175" s="18" t="s">
        <v>203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91</v>
      </c>
      <c r="BK175" s="168">
        <f>ROUND(I175*H175,2)</f>
        <v>0</v>
      </c>
      <c r="BL175" s="18" t="s">
        <v>208</v>
      </c>
      <c r="BM175" s="167" t="s">
        <v>4137</v>
      </c>
    </row>
    <row r="176" spans="1:65" s="13" customFormat="1">
      <c r="B176" s="177"/>
      <c r="D176" s="178" t="s">
        <v>548</v>
      </c>
      <c r="F176" s="180" t="s">
        <v>4138</v>
      </c>
      <c r="H176" s="181">
        <v>6.06</v>
      </c>
      <c r="I176" s="182"/>
      <c r="L176" s="177"/>
      <c r="M176" s="183"/>
      <c r="N176" s="184"/>
      <c r="O176" s="184"/>
      <c r="P176" s="184"/>
      <c r="Q176" s="184"/>
      <c r="R176" s="184"/>
      <c r="S176" s="184"/>
      <c r="T176" s="185"/>
      <c r="AT176" s="179" t="s">
        <v>548</v>
      </c>
      <c r="AU176" s="179" t="s">
        <v>91</v>
      </c>
      <c r="AV176" s="13" t="s">
        <v>91</v>
      </c>
      <c r="AW176" s="13" t="s">
        <v>3</v>
      </c>
      <c r="AX176" s="13" t="s">
        <v>83</v>
      </c>
      <c r="AY176" s="179" t="s">
        <v>203</v>
      </c>
    </row>
    <row r="177" spans="1:65" s="12" customFormat="1" ht="22.9" customHeight="1">
      <c r="B177" s="143"/>
      <c r="D177" s="144" t="s">
        <v>74</v>
      </c>
      <c r="E177" s="169" t="s">
        <v>238</v>
      </c>
      <c r="F177" s="169" t="s">
        <v>1789</v>
      </c>
      <c r="I177" s="146"/>
      <c r="J177" s="170">
        <f>BK177</f>
        <v>0</v>
      </c>
      <c r="L177" s="143"/>
      <c r="M177" s="148"/>
      <c r="N177" s="149"/>
      <c r="O177" s="149"/>
      <c r="P177" s="150">
        <f>SUM(P178:P228)</f>
        <v>0</v>
      </c>
      <c r="Q177" s="149"/>
      <c r="R177" s="150">
        <f>SUM(R178:R228)</f>
        <v>19.829720000000002</v>
      </c>
      <c r="S177" s="149"/>
      <c r="T177" s="151">
        <f>SUM(T178:T228)</f>
        <v>0</v>
      </c>
      <c r="AR177" s="144" t="s">
        <v>83</v>
      </c>
      <c r="AT177" s="152" t="s">
        <v>74</v>
      </c>
      <c r="AU177" s="152" t="s">
        <v>83</v>
      </c>
      <c r="AY177" s="144" t="s">
        <v>203</v>
      </c>
      <c r="BK177" s="153">
        <f>SUM(BK178:BK228)</f>
        <v>0</v>
      </c>
    </row>
    <row r="178" spans="1:65" s="2" customFormat="1" ht="24.2" customHeight="1">
      <c r="A178" s="33"/>
      <c r="B178" s="154"/>
      <c r="C178" s="155" t="s">
        <v>246</v>
      </c>
      <c r="D178" s="155" t="s">
        <v>204</v>
      </c>
      <c r="E178" s="156" t="s">
        <v>4139</v>
      </c>
      <c r="F178" s="157" t="s">
        <v>4140</v>
      </c>
      <c r="G178" s="158" t="s">
        <v>340</v>
      </c>
      <c r="H178" s="159">
        <v>40</v>
      </c>
      <c r="I178" s="160"/>
      <c r="J178" s="161">
        <f>ROUND(I178*H178,2)</f>
        <v>0</v>
      </c>
      <c r="K178" s="162"/>
      <c r="L178" s="34"/>
      <c r="M178" s="163" t="s">
        <v>1</v>
      </c>
      <c r="N178" s="164" t="s">
        <v>41</v>
      </c>
      <c r="O178" s="62"/>
      <c r="P178" s="165">
        <f>O178*H178</f>
        <v>0</v>
      </c>
      <c r="Q178" s="165">
        <v>0.20089000000000001</v>
      </c>
      <c r="R178" s="165">
        <f>Q178*H178</f>
        <v>8.0356000000000005</v>
      </c>
      <c r="S178" s="165">
        <v>0</v>
      </c>
      <c r="T178" s="16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208</v>
      </c>
      <c r="AT178" s="167" t="s">
        <v>204</v>
      </c>
      <c r="AU178" s="167" t="s">
        <v>91</v>
      </c>
      <c r="AY178" s="18" t="s">
        <v>203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8" t="s">
        <v>91</v>
      </c>
      <c r="BK178" s="168">
        <f>ROUND(I178*H178,2)</f>
        <v>0</v>
      </c>
      <c r="BL178" s="18" t="s">
        <v>208</v>
      </c>
      <c r="BM178" s="167" t="s">
        <v>4141</v>
      </c>
    </row>
    <row r="179" spans="1:65" s="15" customFormat="1">
      <c r="B179" s="194"/>
      <c r="D179" s="178" t="s">
        <v>548</v>
      </c>
      <c r="E179" s="195" t="s">
        <v>1</v>
      </c>
      <c r="F179" s="196" t="s">
        <v>4142</v>
      </c>
      <c r="H179" s="195" t="s">
        <v>1</v>
      </c>
      <c r="I179" s="197"/>
      <c r="L179" s="194"/>
      <c r="M179" s="198"/>
      <c r="N179" s="199"/>
      <c r="O179" s="199"/>
      <c r="P179" s="199"/>
      <c r="Q179" s="199"/>
      <c r="R179" s="199"/>
      <c r="S179" s="199"/>
      <c r="T179" s="200"/>
      <c r="AT179" s="195" t="s">
        <v>548</v>
      </c>
      <c r="AU179" s="195" t="s">
        <v>91</v>
      </c>
      <c r="AV179" s="15" t="s">
        <v>83</v>
      </c>
      <c r="AW179" s="15" t="s">
        <v>30</v>
      </c>
      <c r="AX179" s="15" t="s">
        <v>75</v>
      </c>
      <c r="AY179" s="195" t="s">
        <v>203</v>
      </c>
    </row>
    <row r="180" spans="1:65" s="13" customFormat="1">
      <c r="B180" s="177"/>
      <c r="D180" s="178" t="s">
        <v>548</v>
      </c>
      <c r="E180" s="179" t="s">
        <v>1</v>
      </c>
      <c r="F180" s="180" t="s">
        <v>4143</v>
      </c>
      <c r="H180" s="181">
        <v>40</v>
      </c>
      <c r="I180" s="182"/>
      <c r="L180" s="177"/>
      <c r="M180" s="183"/>
      <c r="N180" s="184"/>
      <c r="O180" s="184"/>
      <c r="P180" s="184"/>
      <c r="Q180" s="184"/>
      <c r="R180" s="184"/>
      <c r="S180" s="184"/>
      <c r="T180" s="185"/>
      <c r="AT180" s="179" t="s">
        <v>548</v>
      </c>
      <c r="AU180" s="179" t="s">
        <v>91</v>
      </c>
      <c r="AV180" s="13" t="s">
        <v>91</v>
      </c>
      <c r="AW180" s="13" t="s">
        <v>30</v>
      </c>
      <c r="AX180" s="13" t="s">
        <v>75</v>
      </c>
      <c r="AY180" s="179" t="s">
        <v>203</v>
      </c>
    </row>
    <row r="181" spans="1:65" s="14" customFormat="1">
      <c r="B181" s="186"/>
      <c r="D181" s="178" t="s">
        <v>548</v>
      </c>
      <c r="E181" s="187" t="s">
        <v>1</v>
      </c>
      <c r="F181" s="188" t="s">
        <v>4144</v>
      </c>
      <c r="H181" s="189">
        <v>40</v>
      </c>
      <c r="I181" s="190"/>
      <c r="L181" s="186"/>
      <c r="M181" s="191"/>
      <c r="N181" s="192"/>
      <c r="O181" s="192"/>
      <c r="P181" s="192"/>
      <c r="Q181" s="192"/>
      <c r="R181" s="192"/>
      <c r="S181" s="192"/>
      <c r="T181" s="193"/>
      <c r="AT181" s="187" t="s">
        <v>548</v>
      </c>
      <c r="AU181" s="187" t="s">
        <v>91</v>
      </c>
      <c r="AV181" s="14" t="s">
        <v>208</v>
      </c>
      <c r="AW181" s="14" t="s">
        <v>30</v>
      </c>
      <c r="AX181" s="14" t="s">
        <v>83</v>
      </c>
      <c r="AY181" s="187" t="s">
        <v>203</v>
      </c>
    </row>
    <row r="182" spans="1:65" s="2" customFormat="1" ht="33" customHeight="1">
      <c r="A182" s="33"/>
      <c r="B182" s="154"/>
      <c r="C182" s="212" t="s">
        <v>218</v>
      </c>
      <c r="D182" s="212" t="s">
        <v>836</v>
      </c>
      <c r="E182" s="213" t="s">
        <v>4145</v>
      </c>
      <c r="F182" s="214" t="s">
        <v>4146</v>
      </c>
      <c r="G182" s="215" t="s">
        <v>340</v>
      </c>
      <c r="H182" s="216">
        <v>20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41</v>
      </c>
      <c r="O182" s="62"/>
      <c r="P182" s="165">
        <f>O182*H182</f>
        <v>0</v>
      </c>
      <c r="Q182" s="165">
        <v>5.1999999999999998E-2</v>
      </c>
      <c r="R182" s="165">
        <f>Q182*H182</f>
        <v>1.04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234</v>
      </c>
      <c r="AT182" s="167" t="s">
        <v>836</v>
      </c>
      <c r="AU182" s="167" t="s">
        <v>91</v>
      </c>
      <c r="AY182" s="18" t="s">
        <v>203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91</v>
      </c>
      <c r="BK182" s="168">
        <f>ROUND(I182*H182,2)</f>
        <v>0</v>
      </c>
      <c r="BL182" s="18" t="s">
        <v>208</v>
      </c>
      <c r="BM182" s="167" t="s">
        <v>4147</v>
      </c>
    </row>
    <row r="183" spans="1:65" s="15" customFormat="1">
      <c r="B183" s="194"/>
      <c r="D183" s="178" t="s">
        <v>548</v>
      </c>
      <c r="E183" s="195" t="s">
        <v>1</v>
      </c>
      <c r="F183" s="196" t="s">
        <v>4148</v>
      </c>
      <c r="H183" s="195" t="s">
        <v>1</v>
      </c>
      <c r="I183" s="197"/>
      <c r="L183" s="194"/>
      <c r="M183" s="198"/>
      <c r="N183" s="199"/>
      <c r="O183" s="199"/>
      <c r="P183" s="199"/>
      <c r="Q183" s="199"/>
      <c r="R183" s="199"/>
      <c r="S183" s="199"/>
      <c r="T183" s="200"/>
      <c r="AT183" s="195" t="s">
        <v>548</v>
      </c>
      <c r="AU183" s="195" t="s">
        <v>91</v>
      </c>
      <c r="AV183" s="15" t="s">
        <v>83</v>
      </c>
      <c r="AW183" s="15" t="s">
        <v>30</v>
      </c>
      <c r="AX183" s="15" t="s">
        <v>75</v>
      </c>
      <c r="AY183" s="195" t="s">
        <v>203</v>
      </c>
    </row>
    <row r="184" spans="1:65" s="15" customFormat="1">
      <c r="B184" s="194"/>
      <c r="D184" s="178" t="s">
        <v>548</v>
      </c>
      <c r="E184" s="195" t="s">
        <v>1</v>
      </c>
      <c r="F184" s="196" t="s">
        <v>4149</v>
      </c>
      <c r="H184" s="195" t="s">
        <v>1</v>
      </c>
      <c r="I184" s="197"/>
      <c r="L184" s="194"/>
      <c r="M184" s="198"/>
      <c r="N184" s="199"/>
      <c r="O184" s="199"/>
      <c r="P184" s="199"/>
      <c r="Q184" s="199"/>
      <c r="R184" s="199"/>
      <c r="S184" s="199"/>
      <c r="T184" s="200"/>
      <c r="AT184" s="195" t="s">
        <v>548</v>
      </c>
      <c r="AU184" s="195" t="s">
        <v>91</v>
      </c>
      <c r="AV184" s="15" t="s">
        <v>83</v>
      </c>
      <c r="AW184" s="15" t="s">
        <v>30</v>
      </c>
      <c r="AX184" s="15" t="s">
        <v>75</v>
      </c>
      <c r="AY184" s="195" t="s">
        <v>203</v>
      </c>
    </row>
    <row r="185" spans="1:65" s="15" customFormat="1">
      <c r="B185" s="194"/>
      <c r="D185" s="178" t="s">
        <v>548</v>
      </c>
      <c r="E185" s="195" t="s">
        <v>1</v>
      </c>
      <c r="F185" s="196" t="s">
        <v>4150</v>
      </c>
      <c r="H185" s="195" t="s">
        <v>1</v>
      </c>
      <c r="I185" s="197"/>
      <c r="L185" s="194"/>
      <c r="M185" s="198"/>
      <c r="N185" s="199"/>
      <c r="O185" s="199"/>
      <c r="P185" s="199"/>
      <c r="Q185" s="199"/>
      <c r="R185" s="199"/>
      <c r="S185" s="199"/>
      <c r="T185" s="200"/>
      <c r="AT185" s="195" t="s">
        <v>548</v>
      </c>
      <c r="AU185" s="195" t="s">
        <v>91</v>
      </c>
      <c r="AV185" s="15" t="s">
        <v>83</v>
      </c>
      <c r="AW185" s="15" t="s">
        <v>30</v>
      </c>
      <c r="AX185" s="15" t="s">
        <v>75</v>
      </c>
      <c r="AY185" s="195" t="s">
        <v>203</v>
      </c>
    </row>
    <row r="186" spans="1:65" s="15" customFormat="1">
      <c r="B186" s="194"/>
      <c r="D186" s="178" t="s">
        <v>548</v>
      </c>
      <c r="E186" s="195" t="s">
        <v>1</v>
      </c>
      <c r="F186" s="196" t="s">
        <v>4151</v>
      </c>
      <c r="H186" s="195" t="s">
        <v>1</v>
      </c>
      <c r="I186" s="197"/>
      <c r="L186" s="194"/>
      <c r="M186" s="198"/>
      <c r="N186" s="199"/>
      <c r="O186" s="199"/>
      <c r="P186" s="199"/>
      <c r="Q186" s="199"/>
      <c r="R186" s="199"/>
      <c r="S186" s="199"/>
      <c r="T186" s="200"/>
      <c r="AT186" s="195" t="s">
        <v>548</v>
      </c>
      <c r="AU186" s="195" t="s">
        <v>91</v>
      </c>
      <c r="AV186" s="15" t="s">
        <v>83</v>
      </c>
      <c r="AW186" s="15" t="s">
        <v>30</v>
      </c>
      <c r="AX186" s="15" t="s">
        <v>75</v>
      </c>
      <c r="AY186" s="195" t="s">
        <v>203</v>
      </c>
    </row>
    <row r="187" spans="1:65" s="13" customFormat="1">
      <c r="B187" s="177"/>
      <c r="D187" s="178" t="s">
        <v>548</v>
      </c>
      <c r="E187" s="179" t="s">
        <v>1</v>
      </c>
      <c r="F187" s="180" t="s">
        <v>7</v>
      </c>
      <c r="H187" s="181">
        <v>20</v>
      </c>
      <c r="I187" s="182"/>
      <c r="L187" s="177"/>
      <c r="M187" s="183"/>
      <c r="N187" s="184"/>
      <c r="O187" s="184"/>
      <c r="P187" s="184"/>
      <c r="Q187" s="184"/>
      <c r="R187" s="184"/>
      <c r="S187" s="184"/>
      <c r="T187" s="185"/>
      <c r="AT187" s="179" t="s">
        <v>548</v>
      </c>
      <c r="AU187" s="179" t="s">
        <v>91</v>
      </c>
      <c r="AV187" s="13" t="s">
        <v>91</v>
      </c>
      <c r="AW187" s="13" t="s">
        <v>30</v>
      </c>
      <c r="AX187" s="13" t="s">
        <v>75</v>
      </c>
      <c r="AY187" s="179" t="s">
        <v>203</v>
      </c>
    </row>
    <row r="188" spans="1:65" s="16" customFormat="1">
      <c r="B188" s="201"/>
      <c r="D188" s="178" t="s">
        <v>548</v>
      </c>
      <c r="E188" s="202" t="s">
        <v>1</v>
      </c>
      <c r="F188" s="203" t="s">
        <v>576</v>
      </c>
      <c r="H188" s="204">
        <v>20</v>
      </c>
      <c r="I188" s="205"/>
      <c r="L188" s="201"/>
      <c r="M188" s="206"/>
      <c r="N188" s="207"/>
      <c r="O188" s="207"/>
      <c r="P188" s="207"/>
      <c r="Q188" s="207"/>
      <c r="R188" s="207"/>
      <c r="S188" s="207"/>
      <c r="T188" s="208"/>
      <c r="AT188" s="202" t="s">
        <v>548</v>
      </c>
      <c r="AU188" s="202" t="s">
        <v>91</v>
      </c>
      <c r="AV188" s="16" t="s">
        <v>215</v>
      </c>
      <c r="AW188" s="16" t="s">
        <v>30</v>
      </c>
      <c r="AX188" s="16" t="s">
        <v>75</v>
      </c>
      <c r="AY188" s="202" t="s">
        <v>203</v>
      </c>
    </row>
    <row r="189" spans="1:65" s="14" customFormat="1">
      <c r="B189" s="186"/>
      <c r="D189" s="178" t="s">
        <v>548</v>
      </c>
      <c r="E189" s="187" t="s">
        <v>1</v>
      </c>
      <c r="F189" s="188" t="s">
        <v>550</v>
      </c>
      <c r="H189" s="189">
        <v>20</v>
      </c>
      <c r="I189" s="190"/>
      <c r="L189" s="186"/>
      <c r="M189" s="191"/>
      <c r="N189" s="192"/>
      <c r="O189" s="192"/>
      <c r="P189" s="192"/>
      <c r="Q189" s="192"/>
      <c r="R189" s="192"/>
      <c r="S189" s="192"/>
      <c r="T189" s="193"/>
      <c r="AT189" s="187" t="s">
        <v>548</v>
      </c>
      <c r="AU189" s="187" t="s">
        <v>91</v>
      </c>
      <c r="AV189" s="14" t="s">
        <v>208</v>
      </c>
      <c r="AW189" s="14" t="s">
        <v>30</v>
      </c>
      <c r="AX189" s="14" t="s">
        <v>83</v>
      </c>
      <c r="AY189" s="187" t="s">
        <v>203</v>
      </c>
    </row>
    <row r="190" spans="1:65" s="2" customFormat="1" ht="24.2" customHeight="1">
      <c r="A190" s="33"/>
      <c r="B190" s="154"/>
      <c r="C190" s="155" t="s">
        <v>253</v>
      </c>
      <c r="D190" s="155" t="s">
        <v>204</v>
      </c>
      <c r="E190" s="156" t="s">
        <v>4152</v>
      </c>
      <c r="F190" s="157" t="s">
        <v>4153</v>
      </c>
      <c r="G190" s="158" t="s">
        <v>340</v>
      </c>
      <c r="H190" s="159">
        <v>21</v>
      </c>
      <c r="I190" s="160"/>
      <c r="J190" s="161">
        <f>ROUND(I190*H190,2)</f>
        <v>0</v>
      </c>
      <c r="K190" s="162"/>
      <c r="L190" s="34"/>
      <c r="M190" s="163" t="s">
        <v>1</v>
      </c>
      <c r="N190" s="164" t="s">
        <v>41</v>
      </c>
      <c r="O190" s="62"/>
      <c r="P190" s="165">
        <f>O190*H190</f>
        <v>0</v>
      </c>
      <c r="Q190" s="165">
        <v>0.11958000000000001</v>
      </c>
      <c r="R190" s="165">
        <f>Q190*H190</f>
        <v>2.51118</v>
      </c>
      <c r="S190" s="165">
        <v>0</v>
      </c>
      <c r="T190" s="16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208</v>
      </c>
      <c r="AT190" s="167" t="s">
        <v>204</v>
      </c>
      <c r="AU190" s="167" t="s">
        <v>91</v>
      </c>
      <c r="AY190" s="18" t="s">
        <v>203</v>
      </c>
      <c r="BE190" s="168">
        <f>IF(N190="základná",J190,0)</f>
        <v>0</v>
      </c>
      <c r="BF190" s="168">
        <f>IF(N190="znížená",J190,0)</f>
        <v>0</v>
      </c>
      <c r="BG190" s="168">
        <f>IF(N190="zákl. prenesená",J190,0)</f>
        <v>0</v>
      </c>
      <c r="BH190" s="168">
        <f>IF(N190="zníž. prenesená",J190,0)</f>
        <v>0</v>
      </c>
      <c r="BI190" s="168">
        <f>IF(N190="nulová",J190,0)</f>
        <v>0</v>
      </c>
      <c r="BJ190" s="18" t="s">
        <v>91</v>
      </c>
      <c r="BK190" s="168">
        <f>ROUND(I190*H190,2)</f>
        <v>0</v>
      </c>
      <c r="BL190" s="18" t="s">
        <v>208</v>
      </c>
      <c r="BM190" s="167" t="s">
        <v>4154</v>
      </c>
    </row>
    <row r="191" spans="1:65" s="15" customFormat="1" ht="22.5">
      <c r="B191" s="194"/>
      <c r="D191" s="178" t="s">
        <v>548</v>
      </c>
      <c r="E191" s="195" t="s">
        <v>1</v>
      </c>
      <c r="F191" s="196" t="s">
        <v>4155</v>
      </c>
      <c r="H191" s="195" t="s">
        <v>1</v>
      </c>
      <c r="I191" s="197"/>
      <c r="L191" s="194"/>
      <c r="M191" s="198"/>
      <c r="N191" s="199"/>
      <c r="O191" s="199"/>
      <c r="P191" s="199"/>
      <c r="Q191" s="199"/>
      <c r="R191" s="199"/>
      <c r="S191" s="199"/>
      <c r="T191" s="200"/>
      <c r="AT191" s="195" t="s">
        <v>548</v>
      </c>
      <c r="AU191" s="195" t="s">
        <v>91</v>
      </c>
      <c r="AV191" s="15" t="s">
        <v>83</v>
      </c>
      <c r="AW191" s="15" t="s">
        <v>30</v>
      </c>
      <c r="AX191" s="15" t="s">
        <v>75</v>
      </c>
      <c r="AY191" s="195" t="s">
        <v>203</v>
      </c>
    </row>
    <row r="192" spans="1:65" s="13" customFormat="1">
      <c r="B192" s="177"/>
      <c r="D192" s="178" t="s">
        <v>548</v>
      </c>
      <c r="E192" s="179" t="s">
        <v>1</v>
      </c>
      <c r="F192" s="180" t="s">
        <v>284</v>
      </c>
      <c r="H192" s="181">
        <v>21</v>
      </c>
      <c r="I192" s="182"/>
      <c r="L192" s="177"/>
      <c r="M192" s="183"/>
      <c r="N192" s="184"/>
      <c r="O192" s="184"/>
      <c r="P192" s="184"/>
      <c r="Q192" s="184"/>
      <c r="R192" s="184"/>
      <c r="S192" s="184"/>
      <c r="T192" s="185"/>
      <c r="AT192" s="179" t="s">
        <v>548</v>
      </c>
      <c r="AU192" s="179" t="s">
        <v>91</v>
      </c>
      <c r="AV192" s="13" t="s">
        <v>91</v>
      </c>
      <c r="AW192" s="13" t="s">
        <v>30</v>
      </c>
      <c r="AX192" s="13" t="s">
        <v>75</v>
      </c>
      <c r="AY192" s="179" t="s">
        <v>203</v>
      </c>
    </row>
    <row r="193" spans="1:65" s="14" customFormat="1">
      <c r="B193" s="186"/>
      <c r="D193" s="178" t="s">
        <v>548</v>
      </c>
      <c r="E193" s="187" t="s">
        <v>1</v>
      </c>
      <c r="F193" s="188" t="s">
        <v>4156</v>
      </c>
      <c r="H193" s="189">
        <v>21</v>
      </c>
      <c r="I193" s="190"/>
      <c r="L193" s="186"/>
      <c r="M193" s="191"/>
      <c r="N193" s="192"/>
      <c r="O193" s="192"/>
      <c r="P193" s="192"/>
      <c r="Q193" s="192"/>
      <c r="R193" s="192"/>
      <c r="S193" s="192"/>
      <c r="T193" s="193"/>
      <c r="AT193" s="187" t="s">
        <v>548</v>
      </c>
      <c r="AU193" s="187" t="s">
        <v>91</v>
      </c>
      <c r="AV193" s="14" t="s">
        <v>208</v>
      </c>
      <c r="AW193" s="14" t="s">
        <v>30</v>
      </c>
      <c r="AX193" s="14" t="s">
        <v>83</v>
      </c>
      <c r="AY193" s="187" t="s">
        <v>203</v>
      </c>
    </row>
    <row r="194" spans="1:65" s="2" customFormat="1" ht="33" customHeight="1">
      <c r="A194" s="33"/>
      <c r="B194" s="154"/>
      <c r="C194" s="212" t="s">
        <v>222</v>
      </c>
      <c r="D194" s="212" t="s">
        <v>836</v>
      </c>
      <c r="E194" s="213" t="s">
        <v>4157</v>
      </c>
      <c r="F194" s="214" t="s">
        <v>4158</v>
      </c>
      <c r="G194" s="215" t="s">
        <v>340</v>
      </c>
      <c r="H194" s="216">
        <v>21</v>
      </c>
      <c r="I194" s="217"/>
      <c r="J194" s="218">
        <f>ROUND(I194*H194,2)</f>
        <v>0</v>
      </c>
      <c r="K194" s="219"/>
      <c r="L194" s="220"/>
      <c r="M194" s="221" t="s">
        <v>1</v>
      </c>
      <c r="N194" s="222" t="s">
        <v>41</v>
      </c>
      <c r="O194" s="62"/>
      <c r="P194" s="165">
        <f>O194*H194</f>
        <v>0</v>
      </c>
      <c r="Q194" s="165">
        <v>0.01</v>
      </c>
      <c r="R194" s="165">
        <f>Q194*H194</f>
        <v>0.21</v>
      </c>
      <c r="S194" s="165">
        <v>0</v>
      </c>
      <c r="T194" s="16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7" t="s">
        <v>234</v>
      </c>
      <c r="AT194" s="167" t="s">
        <v>836</v>
      </c>
      <c r="AU194" s="167" t="s">
        <v>91</v>
      </c>
      <c r="AY194" s="18" t="s">
        <v>203</v>
      </c>
      <c r="BE194" s="168">
        <f>IF(N194="základná",J194,0)</f>
        <v>0</v>
      </c>
      <c r="BF194" s="168">
        <f>IF(N194="znížená",J194,0)</f>
        <v>0</v>
      </c>
      <c r="BG194" s="168">
        <f>IF(N194="zákl. prenesená",J194,0)</f>
        <v>0</v>
      </c>
      <c r="BH194" s="168">
        <f>IF(N194="zníž. prenesená",J194,0)</f>
        <v>0</v>
      </c>
      <c r="BI194" s="168">
        <f>IF(N194="nulová",J194,0)</f>
        <v>0</v>
      </c>
      <c r="BJ194" s="18" t="s">
        <v>91</v>
      </c>
      <c r="BK194" s="168">
        <f>ROUND(I194*H194,2)</f>
        <v>0</v>
      </c>
      <c r="BL194" s="18" t="s">
        <v>208</v>
      </c>
      <c r="BM194" s="167" t="s">
        <v>4159</v>
      </c>
    </row>
    <row r="195" spans="1:65" s="13" customFormat="1">
      <c r="B195" s="177"/>
      <c r="D195" s="178" t="s">
        <v>548</v>
      </c>
      <c r="E195" s="179" t="s">
        <v>1</v>
      </c>
      <c r="F195" s="180" t="s">
        <v>4160</v>
      </c>
      <c r="H195" s="181">
        <v>21</v>
      </c>
      <c r="I195" s="182"/>
      <c r="L195" s="177"/>
      <c r="M195" s="183"/>
      <c r="N195" s="184"/>
      <c r="O195" s="184"/>
      <c r="P195" s="184"/>
      <c r="Q195" s="184"/>
      <c r="R195" s="184"/>
      <c r="S195" s="184"/>
      <c r="T195" s="185"/>
      <c r="AT195" s="179" t="s">
        <v>548</v>
      </c>
      <c r="AU195" s="179" t="s">
        <v>91</v>
      </c>
      <c r="AV195" s="13" t="s">
        <v>91</v>
      </c>
      <c r="AW195" s="13" t="s">
        <v>30</v>
      </c>
      <c r="AX195" s="13" t="s">
        <v>75</v>
      </c>
      <c r="AY195" s="179" t="s">
        <v>203</v>
      </c>
    </row>
    <row r="196" spans="1:65" s="14" customFormat="1">
      <c r="B196" s="186"/>
      <c r="D196" s="178" t="s">
        <v>548</v>
      </c>
      <c r="E196" s="187" t="s">
        <v>1</v>
      </c>
      <c r="F196" s="188" t="s">
        <v>550</v>
      </c>
      <c r="H196" s="189">
        <v>21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7" t="s">
        <v>548</v>
      </c>
      <c r="AU196" s="187" t="s">
        <v>91</v>
      </c>
      <c r="AV196" s="14" t="s">
        <v>208</v>
      </c>
      <c r="AW196" s="14" t="s">
        <v>30</v>
      </c>
      <c r="AX196" s="14" t="s">
        <v>83</v>
      </c>
      <c r="AY196" s="187" t="s">
        <v>203</v>
      </c>
    </row>
    <row r="197" spans="1:65" s="2" customFormat="1" ht="24.2" customHeight="1">
      <c r="A197" s="33"/>
      <c r="B197" s="154"/>
      <c r="C197" s="155" t="s">
        <v>259</v>
      </c>
      <c r="D197" s="155" t="s">
        <v>204</v>
      </c>
      <c r="E197" s="156" t="s">
        <v>4161</v>
      </c>
      <c r="F197" s="157" t="s">
        <v>4292</v>
      </c>
      <c r="G197" s="158" t="s">
        <v>340</v>
      </c>
      <c r="H197" s="159">
        <v>25</v>
      </c>
      <c r="I197" s="160"/>
      <c r="J197" s="161">
        <f>ROUND(I197*H197,2)</f>
        <v>0</v>
      </c>
      <c r="K197" s="162"/>
      <c r="L197" s="34"/>
      <c r="M197" s="163" t="s">
        <v>1</v>
      </c>
      <c r="N197" s="164" t="s">
        <v>41</v>
      </c>
      <c r="O197" s="62"/>
      <c r="P197" s="165">
        <f>O197*H197</f>
        <v>0</v>
      </c>
      <c r="Q197" s="165">
        <v>0.11958000000000001</v>
      </c>
      <c r="R197" s="165">
        <f>Q197*H197</f>
        <v>2.9895</v>
      </c>
      <c r="S197" s="165">
        <v>0</v>
      </c>
      <c r="T197" s="16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208</v>
      </c>
      <c r="AT197" s="167" t="s">
        <v>204</v>
      </c>
      <c r="AU197" s="167" t="s">
        <v>91</v>
      </c>
      <c r="AY197" s="18" t="s">
        <v>203</v>
      </c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18" t="s">
        <v>91</v>
      </c>
      <c r="BK197" s="168">
        <f>ROUND(I197*H197,2)</f>
        <v>0</v>
      </c>
      <c r="BL197" s="18" t="s">
        <v>208</v>
      </c>
      <c r="BM197" s="167" t="s">
        <v>4162</v>
      </c>
    </row>
    <row r="198" spans="1:65" s="13" customFormat="1" ht="22.5">
      <c r="B198" s="177"/>
      <c r="D198" s="178" t="s">
        <v>548</v>
      </c>
      <c r="E198" s="179" t="s">
        <v>1</v>
      </c>
      <c r="F198" s="180" t="s">
        <v>4163</v>
      </c>
      <c r="H198" s="181">
        <v>25</v>
      </c>
      <c r="I198" s="182"/>
      <c r="L198" s="177"/>
      <c r="M198" s="183"/>
      <c r="N198" s="184"/>
      <c r="O198" s="184"/>
      <c r="P198" s="184"/>
      <c r="Q198" s="184"/>
      <c r="R198" s="184"/>
      <c r="S198" s="184"/>
      <c r="T198" s="185"/>
      <c r="AT198" s="179" t="s">
        <v>548</v>
      </c>
      <c r="AU198" s="179" t="s">
        <v>91</v>
      </c>
      <c r="AV198" s="13" t="s">
        <v>91</v>
      </c>
      <c r="AW198" s="13" t="s">
        <v>30</v>
      </c>
      <c r="AX198" s="13" t="s">
        <v>75</v>
      </c>
      <c r="AY198" s="179" t="s">
        <v>203</v>
      </c>
    </row>
    <row r="199" spans="1:65" s="14" customFormat="1">
      <c r="B199" s="186"/>
      <c r="D199" s="178" t="s">
        <v>548</v>
      </c>
      <c r="E199" s="187" t="s">
        <v>1</v>
      </c>
      <c r="F199" s="188" t="s">
        <v>4164</v>
      </c>
      <c r="H199" s="189">
        <v>25</v>
      </c>
      <c r="I199" s="190"/>
      <c r="L199" s="186"/>
      <c r="M199" s="191"/>
      <c r="N199" s="192"/>
      <c r="O199" s="192"/>
      <c r="P199" s="192"/>
      <c r="Q199" s="192"/>
      <c r="R199" s="192"/>
      <c r="S199" s="192"/>
      <c r="T199" s="193"/>
      <c r="AT199" s="187" t="s">
        <v>548</v>
      </c>
      <c r="AU199" s="187" t="s">
        <v>91</v>
      </c>
      <c r="AV199" s="14" t="s">
        <v>208</v>
      </c>
      <c r="AW199" s="14" t="s">
        <v>30</v>
      </c>
      <c r="AX199" s="14" t="s">
        <v>83</v>
      </c>
      <c r="AY199" s="187" t="s">
        <v>203</v>
      </c>
    </row>
    <row r="200" spans="1:65" s="2" customFormat="1" ht="33" customHeight="1">
      <c r="A200" s="33"/>
      <c r="B200" s="154"/>
      <c r="C200" s="212" t="s">
        <v>226</v>
      </c>
      <c r="D200" s="212" t="s">
        <v>836</v>
      </c>
      <c r="E200" s="213" t="s">
        <v>4165</v>
      </c>
      <c r="F200" s="214" t="s">
        <v>4166</v>
      </c>
      <c r="G200" s="215" t="s">
        <v>340</v>
      </c>
      <c r="H200" s="216">
        <v>25</v>
      </c>
      <c r="I200" s="217"/>
      <c r="J200" s="218">
        <f>ROUND(I200*H200,2)</f>
        <v>0</v>
      </c>
      <c r="K200" s="219"/>
      <c r="L200" s="220"/>
      <c r="M200" s="221" t="s">
        <v>1</v>
      </c>
      <c r="N200" s="222" t="s">
        <v>41</v>
      </c>
      <c r="O200" s="62"/>
      <c r="P200" s="165">
        <f>O200*H200</f>
        <v>0</v>
      </c>
      <c r="Q200" s="165">
        <v>0.01</v>
      </c>
      <c r="R200" s="165">
        <f>Q200*H200</f>
        <v>0.25</v>
      </c>
      <c r="S200" s="165">
        <v>0</v>
      </c>
      <c r="T200" s="166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234</v>
      </c>
      <c r="AT200" s="167" t="s">
        <v>836</v>
      </c>
      <c r="AU200" s="167" t="s">
        <v>91</v>
      </c>
      <c r="AY200" s="18" t="s">
        <v>203</v>
      </c>
      <c r="BE200" s="168">
        <f>IF(N200="základná",J200,0)</f>
        <v>0</v>
      </c>
      <c r="BF200" s="168">
        <f>IF(N200="znížená",J200,0)</f>
        <v>0</v>
      </c>
      <c r="BG200" s="168">
        <f>IF(N200="zákl. prenesená",J200,0)</f>
        <v>0</v>
      </c>
      <c r="BH200" s="168">
        <f>IF(N200="zníž. prenesená",J200,0)</f>
        <v>0</v>
      </c>
      <c r="BI200" s="168">
        <f>IF(N200="nulová",J200,0)</f>
        <v>0</v>
      </c>
      <c r="BJ200" s="18" t="s">
        <v>91</v>
      </c>
      <c r="BK200" s="168">
        <f>ROUND(I200*H200,2)</f>
        <v>0</v>
      </c>
      <c r="BL200" s="18" t="s">
        <v>208</v>
      </c>
      <c r="BM200" s="167" t="s">
        <v>4167</v>
      </c>
    </row>
    <row r="201" spans="1:65" s="13" customFormat="1">
      <c r="B201" s="177"/>
      <c r="D201" s="178" t="s">
        <v>548</v>
      </c>
      <c r="E201" s="179" t="s">
        <v>1</v>
      </c>
      <c r="F201" s="180" t="s">
        <v>4168</v>
      </c>
      <c r="H201" s="181">
        <v>25</v>
      </c>
      <c r="I201" s="182"/>
      <c r="L201" s="177"/>
      <c r="M201" s="183"/>
      <c r="N201" s="184"/>
      <c r="O201" s="184"/>
      <c r="P201" s="184"/>
      <c r="Q201" s="184"/>
      <c r="R201" s="184"/>
      <c r="S201" s="184"/>
      <c r="T201" s="185"/>
      <c r="AT201" s="179" t="s">
        <v>548</v>
      </c>
      <c r="AU201" s="179" t="s">
        <v>91</v>
      </c>
      <c r="AV201" s="13" t="s">
        <v>91</v>
      </c>
      <c r="AW201" s="13" t="s">
        <v>30</v>
      </c>
      <c r="AX201" s="13" t="s">
        <v>75</v>
      </c>
      <c r="AY201" s="179" t="s">
        <v>203</v>
      </c>
    </row>
    <row r="202" spans="1:65" s="14" customFormat="1">
      <c r="B202" s="186"/>
      <c r="D202" s="178" t="s">
        <v>548</v>
      </c>
      <c r="E202" s="187" t="s">
        <v>1</v>
      </c>
      <c r="F202" s="188" t="s">
        <v>550</v>
      </c>
      <c r="H202" s="189">
        <v>25</v>
      </c>
      <c r="I202" s="190"/>
      <c r="L202" s="186"/>
      <c r="M202" s="191"/>
      <c r="N202" s="192"/>
      <c r="O202" s="192"/>
      <c r="P202" s="192"/>
      <c r="Q202" s="192"/>
      <c r="R202" s="192"/>
      <c r="S202" s="192"/>
      <c r="T202" s="193"/>
      <c r="AT202" s="187" t="s">
        <v>548</v>
      </c>
      <c r="AU202" s="187" t="s">
        <v>91</v>
      </c>
      <c r="AV202" s="14" t="s">
        <v>208</v>
      </c>
      <c r="AW202" s="14" t="s">
        <v>30</v>
      </c>
      <c r="AX202" s="14" t="s">
        <v>83</v>
      </c>
      <c r="AY202" s="187" t="s">
        <v>203</v>
      </c>
    </row>
    <row r="203" spans="1:65" s="2" customFormat="1" ht="24.2" customHeight="1">
      <c r="A203" s="33"/>
      <c r="B203" s="154"/>
      <c r="C203" s="155" t="s">
        <v>268</v>
      </c>
      <c r="D203" s="155" t="s">
        <v>204</v>
      </c>
      <c r="E203" s="156" t="s">
        <v>4169</v>
      </c>
      <c r="F203" s="157" t="s">
        <v>4170</v>
      </c>
      <c r="G203" s="158" t="s">
        <v>340</v>
      </c>
      <c r="H203" s="159">
        <v>24</v>
      </c>
      <c r="I203" s="160"/>
      <c r="J203" s="161">
        <f>ROUND(I203*H203,2)</f>
        <v>0</v>
      </c>
      <c r="K203" s="162"/>
      <c r="L203" s="34"/>
      <c r="M203" s="163" t="s">
        <v>1</v>
      </c>
      <c r="N203" s="164" t="s">
        <v>41</v>
      </c>
      <c r="O203" s="62"/>
      <c r="P203" s="165">
        <f>O203*H203</f>
        <v>0</v>
      </c>
      <c r="Q203" s="165">
        <v>0.15306</v>
      </c>
      <c r="R203" s="165">
        <f>Q203*H203</f>
        <v>3.6734400000000003</v>
      </c>
      <c r="S203" s="165">
        <v>0</v>
      </c>
      <c r="T203" s="166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7" t="s">
        <v>208</v>
      </c>
      <c r="AT203" s="167" t="s">
        <v>204</v>
      </c>
      <c r="AU203" s="167" t="s">
        <v>91</v>
      </c>
      <c r="AY203" s="18" t="s">
        <v>203</v>
      </c>
      <c r="BE203" s="168">
        <f>IF(N203="základná",J203,0)</f>
        <v>0</v>
      </c>
      <c r="BF203" s="168">
        <f>IF(N203="znížená",J203,0)</f>
        <v>0</v>
      </c>
      <c r="BG203" s="168">
        <f>IF(N203="zákl. prenesená",J203,0)</f>
        <v>0</v>
      </c>
      <c r="BH203" s="168">
        <f>IF(N203="zníž. prenesená",J203,0)</f>
        <v>0</v>
      </c>
      <c r="BI203" s="168">
        <f>IF(N203="nulová",J203,0)</f>
        <v>0</v>
      </c>
      <c r="BJ203" s="18" t="s">
        <v>91</v>
      </c>
      <c r="BK203" s="168">
        <f>ROUND(I203*H203,2)</f>
        <v>0</v>
      </c>
      <c r="BL203" s="18" t="s">
        <v>208</v>
      </c>
      <c r="BM203" s="167" t="s">
        <v>4171</v>
      </c>
    </row>
    <row r="204" spans="1:65" s="15" customFormat="1">
      <c r="B204" s="194"/>
      <c r="D204" s="178" t="s">
        <v>548</v>
      </c>
      <c r="E204" s="195" t="s">
        <v>1</v>
      </c>
      <c r="F204" s="196" t="s">
        <v>4172</v>
      </c>
      <c r="H204" s="195" t="s">
        <v>1</v>
      </c>
      <c r="I204" s="197"/>
      <c r="L204" s="194"/>
      <c r="M204" s="198"/>
      <c r="N204" s="199"/>
      <c r="O204" s="199"/>
      <c r="P204" s="199"/>
      <c r="Q204" s="199"/>
      <c r="R204" s="199"/>
      <c r="S204" s="199"/>
      <c r="T204" s="200"/>
      <c r="AT204" s="195" t="s">
        <v>548</v>
      </c>
      <c r="AU204" s="195" t="s">
        <v>91</v>
      </c>
      <c r="AV204" s="15" t="s">
        <v>83</v>
      </c>
      <c r="AW204" s="15" t="s">
        <v>30</v>
      </c>
      <c r="AX204" s="15" t="s">
        <v>75</v>
      </c>
      <c r="AY204" s="195" t="s">
        <v>203</v>
      </c>
    </row>
    <row r="205" spans="1:65" s="13" customFormat="1">
      <c r="B205" s="177"/>
      <c r="D205" s="178" t="s">
        <v>548</v>
      </c>
      <c r="E205" s="179" t="s">
        <v>1</v>
      </c>
      <c r="F205" s="180" t="s">
        <v>241</v>
      </c>
      <c r="H205" s="181">
        <v>24</v>
      </c>
      <c r="I205" s="182"/>
      <c r="L205" s="177"/>
      <c r="M205" s="183"/>
      <c r="N205" s="184"/>
      <c r="O205" s="184"/>
      <c r="P205" s="184"/>
      <c r="Q205" s="184"/>
      <c r="R205" s="184"/>
      <c r="S205" s="184"/>
      <c r="T205" s="185"/>
      <c r="AT205" s="179" t="s">
        <v>548</v>
      </c>
      <c r="AU205" s="179" t="s">
        <v>91</v>
      </c>
      <c r="AV205" s="13" t="s">
        <v>91</v>
      </c>
      <c r="AW205" s="13" t="s">
        <v>30</v>
      </c>
      <c r="AX205" s="13" t="s">
        <v>75</v>
      </c>
      <c r="AY205" s="179" t="s">
        <v>203</v>
      </c>
    </row>
    <row r="206" spans="1:65" s="14" customFormat="1">
      <c r="B206" s="186"/>
      <c r="D206" s="178" t="s">
        <v>548</v>
      </c>
      <c r="E206" s="187" t="s">
        <v>1</v>
      </c>
      <c r="F206" s="188" t="s">
        <v>4173</v>
      </c>
      <c r="H206" s="189">
        <v>24</v>
      </c>
      <c r="I206" s="190"/>
      <c r="L206" s="186"/>
      <c r="M206" s="191"/>
      <c r="N206" s="192"/>
      <c r="O206" s="192"/>
      <c r="P206" s="192"/>
      <c r="Q206" s="192"/>
      <c r="R206" s="192"/>
      <c r="S206" s="192"/>
      <c r="T206" s="193"/>
      <c r="AT206" s="187" t="s">
        <v>548</v>
      </c>
      <c r="AU206" s="187" t="s">
        <v>91</v>
      </c>
      <c r="AV206" s="14" t="s">
        <v>208</v>
      </c>
      <c r="AW206" s="14" t="s">
        <v>30</v>
      </c>
      <c r="AX206" s="14" t="s">
        <v>83</v>
      </c>
      <c r="AY206" s="187" t="s">
        <v>203</v>
      </c>
    </row>
    <row r="207" spans="1:65" s="2" customFormat="1" ht="44.25" customHeight="1">
      <c r="A207" s="33"/>
      <c r="B207" s="154"/>
      <c r="C207" s="212" t="s">
        <v>230</v>
      </c>
      <c r="D207" s="212" t="s">
        <v>836</v>
      </c>
      <c r="E207" s="213" t="s">
        <v>4174</v>
      </c>
      <c r="F207" s="214" t="s">
        <v>4293</v>
      </c>
      <c r="G207" s="215" t="s">
        <v>340</v>
      </c>
      <c r="H207" s="216">
        <v>24</v>
      </c>
      <c r="I207" s="217"/>
      <c r="J207" s="218">
        <f>ROUND(I207*H207,2)</f>
        <v>0</v>
      </c>
      <c r="K207" s="219"/>
      <c r="L207" s="220"/>
      <c r="M207" s="221" t="s">
        <v>1</v>
      </c>
      <c r="N207" s="222" t="s">
        <v>41</v>
      </c>
      <c r="O207" s="62"/>
      <c r="P207" s="165">
        <f>O207*H207</f>
        <v>0</v>
      </c>
      <c r="Q207" s="165">
        <v>2.7E-2</v>
      </c>
      <c r="R207" s="165">
        <f>Q207*H207</f>
        <v>0.64800000000000002</v>
      </c>
      <c r="S207" s="165">
        <v>0</v>
      </c>
      <c r="T207" s="16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234</v>
      </c>
      <c r="AT207" s="167" t="s">
        <v>836</v>
      </c>
      <c r="AU207" s="167" t="s">
        <v>91</v>
      </c>
      <c r="AY207" s="18" t="s">
        <v>203</v>
      </c>
      <c r="BE207" s="168">
        <f>IF(N207="základná",J207,0)</f>
        <v>0</v>
      </c>
      <c r="BF207" s="168">
        <f>IF(N207="znížená",J207,0)</f>
        <v>0</v>
      </c>
      <c r="BG207" s="168">
        <f>IF(N207="zákl. prenesená",J207,0)</f>
        <v>0</v>
      </c>
      <c r="BH207" s="168">
        <f>IF(N207="zníž. prenesená",J207,0)</f>
        <v>0</v>
      </c>
      <c r="BI207" s="168">
        <f>IF(N207="nulová",J207,0)</f>
        <v>0</v>
      </c>
      <c r="BJ207" s="18" t="s">
        <v>91</v>
      </c>
      <c r="BK207" s="168">
        <f>ROUND(I207*H207,2)</f>
        <v>0</v>
      </c>
      <c r="BL207" s="18" t="s">
        <v>208</v>
      </c>
      <c r="BM207" s="167" t="s">
        <v>4175</v>
      </c>
    </row>
    <row r="208" spans="1:65" s="13" customFormat="1">
      <c r="B208" s="177"/>
      <c r="D208" s="178" t="s">
        <v>548</v>
      </c>
      <c r="E208" s="179" t="s">
        <v>1</v>
      </c>
      <c r="F208" s="180" t="s">
        <v>4176</v>
      </c>
      <c r="H208" s="181">
        <v>24</v>
      </c>
      <c r="I208" s="182"/>
      <c r="L208" s="177"/>
      <c r="M208" s="183"/>
      <c r="N208" s="184"/>
      <c r="O208" s="184"/>
      <c r="P208" s="184"/>
      <c r="Q208" s="184"/>
      <c r="R208" s="184"/>
      <c r="S208" s="184"/>
      <c r="T208" s="185"/>
      <c r="AT208" s="179" t="s">
        <v>548</v>
      </c>
      <c r="AU208" s="179" t="s">
        <v>91</v>
      </c>
      <c r="AV208" s="13" t="s">
        <v>91</v>
      </c>
      <c r="AW208" s="13" t="s">
        <v>30</v>
      </c>
      <c r="AX208" s="13" t="s">
        <v>75</v>
      </c>
      <c r="AY208" s="179" t="s">
        <v>203</v>
      </c>
    </row>
    <row r="209" spans="1:65" s="14" customFormat="1">
      <c r="B209" s="186"/>
      <c r="D209" s="178" t="s">
        <v>548</v>
      </c>
      <c r="E209" s="187" t="s">
        <v>1</v>
      </c>
      <c r="F209" s="188" t="s">
        <v>550</v>
      </c>
      <c r="H209" s="189">
        <v>24</v>
      </c>
      <c r="I209" s="190"/>
      <c r="L209" s="186"/>
      <c r="M209" s="191"/>
      <c r="N209" s="192"/>
      <c r="O209" s="192"/>
      <c r="P209" s="192"/>
      <c r="Q209" s="192"/>
      <c r="R209" s="192"/>
      <c r="S209" s="192"/>
      <c r="T209" s="193"/>
      <c r="AT209" s="187" t="s">
        <v>548</v>
      </c>
      <c r="AU209" s="187" t="s">
        <v>91</v>
      </c>
      <c r="AV209" s="14" t="s">
        <v>208</v>
      </c>
      <c r="AW209" s="14" t="s">
        <v>30</v>
      </c>
      <c r="AX209" s="14" t="s">
        <v>83</v>
      </c>
      <c r="AY209" s="187" t="s">
        <v>203</v>
      </c>
    </row>
    <row r="210" spans="1:65" s="2" customFormat="1" ht="33" customHeight="1">
      <c r="A210" s="33"/>
      <c r="B210" s="154"/>
      <c r="C210" s="155" t="s">
        <v>277</v>
      </c>
      <c r="D210" s="155" t="s">
        <v>204</v>
      </c>
      <c r="E210" s="156" t="s">
        <v>4177</v>
      </c>
      <c r="F210" s="157" t="s">
        <v>4178</v>
      </c>
      <c r="G210" s="158" t="s">
        <v>340</v>
      </c>
      <c r="H210" s="159">
        <v>8</v>
      </c>
      <c r="I210" s="160"/>
      <c r="J210" s="161">
        <f>ROUND(I210*H210,2)</f>
        <v>0</v>
      </c>
      <c r="K210" s="162"/>
      <c r="L210" s="34"/>
      <c r="M210" s="163" t="s">
        <v>1</v>
      </c>
      <c r="N210" s="164" t="s">
        <v>41</v>
      </c>
      <c r="O210" s="62"/>
      <c r="P210" s="165">
        <f>O210*H210</f>
        <v>0</v>
      </c>
      <c r="Q210" s="165">
        <v>1.34E-3</v>
      </c>
      <c r="R210" s="165">
        <f>Q210*H210</f>
        <v>1.072E-2</v>
      </c>
      <c r="S210" s="165">
        <v>0</v>
      </c>
      <c r="T210" s="16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208</v>
      </c>
      <c r="AT210" s="167" t="s">
        <v>204</v>
      </c>
      <c r="AU210" s="167" t="s">
        <v>91</v>
      </c>
      <c r="AY210" s="18" t="s">
        <v>203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8" t="s">
        <v>91</v>
      </c>
      <c r="BK210" s="168">
        <f>ROUND(I210*H210,2)</f>
        <v>0</v>
      </c>
      <c r="BL210" s="18" t="s">
        <v>208</v>
      </c>
      <c r="BM210" s="167" t="s">
        <v>4179</v>
      </c>
    </row>
    <row r="211" spans="1:65" s="15" customFormat="1">
      <c r="B211" s="194"/>
      <c r="D211" s="178" t="s">
        <v>548</v>
      </c>
      <c r="E211" s="195" t="s">
        <v>1</v>
      </c>
      <c r="F211" s="196" t="s">
        <v>4180</v>
      </c>
      <c r="H211" s="195" t="s">
        <v>1</v>
      </c>
      <c r="I211" s="197"/>
      <c r="L211" s="194"/>
      <c r="M211" s="198"/>
      <c r="N211" s="199"/>
      <c r="O211" s="199"/>
      <c r="P211" s="199"/>
      <c r="Q211" s="199"/>
      <c r="R211" s="199"/>
      <c r="S211" s="199"/>
      <c r="T211" s="200"/>
      <c r="AT211" s="195" t="s">
        <v>548</v>
      </c>
      <c r="AU211" s="195" t="s">
        <v>91</v>
      </c>
      <c r="AV211" s="15" t="s">
        <v>83</v>
      </c>
      <c r="AW211" s="15" t="s">
        <v>30</v>
      </c>
      <c r="AX211" s="15" t="s">
        <v>75</v>
      </c>
      <c r="AY211" s="195" t="s">
        <v>203</v>
      </c>
    </row>
    <row r="212" spans="1:65" s="15" customFormat="1">
      <c r="B212" s="194"/>
      <c r="D212" s="178" t="s">
        <v>548</v>
      </c>
      <c r="E212" s="195" t="s">
        <v>1</v>
      </c>
      <c r="F212" s="196" t="s">
        <v>4248</v>
      </c>
      <c r="H212" s="195" t="s">
        <v>1</v>
      </c>
      <c r="I212" s="197"/>
      <c r="L212" s="194"/>
      <c r="M212" s="198"/>
      <c r="N212" s="199"/>
      <c r="O212" s="199"/>
      <c r="P212" s="199"/>
      <c r="Q212" s="199"/>
      <c r="R212" s="199"/>
      <c r="S212" s="199"/>
      <c r="T212" s="200"/>
      <c r="AT212" s="195" t="s">
        <v>548</v>
      </c>
      <c r="AU212" s="195" t="s">
        <v>91</v>
      </c>
      <c r="AV212" s="15" t="s">
        <v>83</v>
      </c>
      <c r="AW212" s="15" t="s">
        <v>30</v>
      </c>
      <c r="AX212" s="15" t="s">
        <v>75</v>
      </c>
      <c r="AY212" s="195" t="s">
        <v>203</v>
      </c>
    </row>
    <row r="213" spans="1:65" s="13" customFormat="1">
      <c r="B213" s="177"/>
      <c r="D213" s="178" t="s">
        <v>548</v>
      </c>
      <c r="E213" s="179" t="s">
        <v>1</v>
      </c>
      <c r="F213" s="180" t="s">
        <v>4181</v>
      </c>
      <c r="H213" s="181">
        <v>8</v>
      </c>
      <c r="I213" s="182"/>
      <c r="L213" s="177"/>
      <c r="M213" s="183"/>
      <c r="N213" s="184"/>
      <c r="O213" s="184"/>
      <c r="P213" s="184"/>
      <c r="Q213" s="184"/>
      <c r="R213" s="184"/>
      <c r="S213" s="184"/>
      <c r="T213" s="185"/>
      <c r="AT213" s="179" t="s">
        <v>548</v>
      </c>
      <c r="AU213" s="179" t="s">
        <v>91</v>
      </c>
      <c r="AV213" s="13" t="s">
        <v>91</v>
      </c>
      <c r="AW213" s="13" t="s">
        <v>30</v>
      </c>
      <c r="AX213" s="13" t="s">
        <v>75</v>
      </c>
      <c r="AY213" s="179" t="s">
        <v>203</v>
      </c>
    </row>
    <row r="214" spans="1:65" s="16" customFormat="1">
      <c r="B214" s="201"/>
      <c r="D214" s="178" t="s">
        <v>548</v>
      </c>
      <c r="E214" s="202" t="s">
        <v>1</v>
      </c>
      <c r="F214" s="203" t="s">
        <v>3121</v>
      </c>
      <c r="H214" s="204">
        <v>8</v>
      </c>
      <c r="I214" s="205"/>
      <c r="L214" s="201"/>
      <c r="M214" s="206"/>
      <c r="N214" s="207"/>
      <c r="O214" s="207"/>
      <c r="P214" s="207"/>
      <c r="Q214" s="207"/>
      <c r="R214" s="207"/>
      <c r="S214" s="207"/>
      <c r="T214" s="208"/>
      <c r="AT214" s="202" t="s">
        <v>548</v>
      </c>
      <c r="AU214" s="202" t="s">
        <v>91</v>
      </c>
      <c r="AV214" s="16" t="s">
        <v>215</v>
      </c>
      <c r="AW214" s="16" t="s">
        <v>30</v>
      </c>
      <c r="AX214" s="16" t="s">
        <v>75</v>
      </c>
      <c r="AY214" s="202" t="s">
        <v>203</v>
      </c>
    </row>
    <row r="215" spans="1:65" s="14" customFormat="1">
      <c r="B215" s="186"/>
      <c r="D215" s="178" t="s">
        <v>548</v>
      </c>
      <c r="E215" s="187" t="s">
        <v>1</v>
      </c>
      <c r="F215" s="188" t="s">
        <v>550</v>
      </c>
      <c r="H215" s="189">
        <v>8</v>
      </c>
      <c r="I215" s="190"/>
      <c r="L215" s="186"/>
      <c r="M215" s="191"/>
      <c r="N215" s="192"/>
      <c r="O215" s="192"/>
      <c r="P215" s="192"/>
      <c r="Q215" s="192"/>
      <c r="R215" s="192"/>
      <c r="S215" s="192"/>
      <c r="T215" s="193"/>
      <c r="AT215" s="187" t="s">
        <v>548</v>
      </c>
      <c r="AU215" s="187" t="s">
        <v>91</v>
      </c>
      <c r="AV215" s="14" t="s">
        <v>208</v>
      </c>
      <c r="AW215" s="14" t="s">
        <v>30</v>
      </c>
      <c r="AX215" s="14" t="s">
        <v>83</v>
      </c>
      <c r="AY215" s="187" t="s">
        <v>203</v>
      </c>
    </row>
    <row r="216" spans="1:65" s="2" customFormat="1" ht="66.75" customHeight="1">
      <c r="A216" s="33"/>
      <c r="B216" s="154"/>
      <c r="C216" s="212" t="s">
        <v>7</v>
      </c>
      <c r="D216" s="212" t="s">
        <v>836</v>
      </c>
      <c r="E216" s="213" t="s">
        <v>4182</v>
      </c>
      <c r="F216" s="214" t="s">
        <v>4246</v>
      </c>
      <c r="G216" s="215" t="s">
        <v>340</v>
      </c>
      <c r="H216" s="216">
        <v>2</v>
      </c>
      <c r="I216" s="217"/>
      <c r="J216" s="218">
        <f>ROUND(I216*H216,2)</f>
        <v>0</v>
      </c>
      <c r="K216" s="219"/>
      <c r="L216" s="220"/>
      <c r="M216" s="221" t="s">
        <v>1</v>
      </c>
      <c r="N216" s="222" t="s">
        <v>41</v>
      </c>
      <c r="O216" s="62"/>
      <c r="P216" s="165">
        <f>O216*H216</f>
        <v>0</v>
      </c>
      <c r="Q216" s="165">
        <v>7.0000000000000007E-2</v>
      </c>
      <c r="R216" s="165">
        <f>Q216*H216</f>
        <v>0.14000000000000001</v>
      </c>
      <c r="S216" s="165">
        <v>0</v>
      </c>
      <c r="T216" s="16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7" t="s">
        <v>234</v>
      </c>
      <c r="AT216" s="167" t="s">
        <v>836</v>
      </c>
      <c r="AU216" s="167" t="s">
        <v>91</v>
      </c>
      <c r="AY216" s="18" t="s">
        <v>203</v>
      </c>
      <c r="BE216" s="168">
        <f>IF(N216="základná",J216,0)</f>
        <v>0</v>
      </c>
      <c r="BF216" s="168">
        <f>IF(N216="znížená",J216,0)</f>
        <v>0</v>
      </c>
      <c r="BG216" s="168">
        <f>IF(N216="zákl. prenesená",J216,0)</f>
        <v>0</v>
      </c>
      <c r="BH216" s="168">
        <f>IF(N216="zníž. prenesená",J216,0)</f>
        <v>0</v>
      </c>
      <c r="BI216" s="168">
        <f>IF(N216="nulová",J216,0)</f>
        <v>0</v>
      </c>
      <c r="BJ216" s="18" t="s">
        <v>91</v>
      </c>
      <c r="BK216" s="168">
        <f>ROUND(I216*H216,2)</f>
        <v>0</v>
      </c>
      <c r="BL216" s="18" t="s">
        <v>208</v>
      </c>
      <c r="BM216" s="167" t="s">
        <v>4183</v>
      </c>
    </row>
    <row r="217" spans="1:65" s="13" customFormat="1">
      <c r="B217" s="177"/>
      <c r="D217" s="178" t="s">
        <v>548</v>
      </c>
      <c r="E217" s="179" t="s">
        <v>1</v>
      </c>
      <c r="F217" s="180" t="s">
        <v>4184</v>
      </c>
      <c r="H217" s="181">
        <v>2</v>
      </c>
      <c r="I217" s="182"/>
      <c r="L217" s="177"/>
      <c r="M217" s="183"/>
      <c r="N217" s="184"/>
      <c r="O217" s="184"/>
      <c r="P217" s="184"/>
      <c r="Q217" s="184"/>
      <c r="R217" s="184"/>
      <c r="S217" s="184"/>
      <c r="T217" s="185"/>
      <c r="AT217" s="179" t="s">
        <v>548</v>
      </c>
      <c r="AU217" s="179" t="s">
        <v>91</v>
      </c>
      <c r="AV217" s="13" t="s">
        <v>91</v>
      </c>
      <c r="AW217" s="13" t="s">
        <v>30</v>
      </c>
      <c r="AX217" s="13" t="s">
        <v>75</v>
      </c>
      <c r="AY217" s="179" t="s">
        <v>203</v>
      </c>
    </row>
    <row r="218" spans="1:65" s="14" customFormat="1">
      <c r="B218" s="186"/>
      <c r="D218" s="178" t="s">
        <v>548</v>
      </c>
      <c r="E218" s="187" t="s">
        <v>1</v>
      </c>
      <c r="F218" s="188" t="s">
        <v>550</v>
      </c>
      <c r="H218" s="189">
        <v>2</v>
      </c>
      <c r="I218" s="190"/>
      <c r="L218" s="186"/>
      <c r="M218" s="191"/>
      <c r="N218" s="192"/>
      <c r="O218" s="192"/>
      <c r="P218" s="192"/>
      <c r="Q218" s="192"/>
      <c r="R218" s="192"/>
      <c r="S218" s="192"/>
      <c r="T218" s="193"/>
      <c r="AT218" s="187" t="s">
        <v>548</v>
      </c>
      <c r="AU218" s="187" t="s">
        <v>91</v>
      </c>
      <c r="AV218" s="14" t="s">
        <v>208</v>
      </c>
      <c r="AW218" s="14" t="s">
        <v>30</v>
      </c>
      <c r="AX218" s="14" t="s">
        <v>83</v>
      </c>
      <c r="AY218" s="187" t="s">
        <v>203</v>
      </c>
    </row>
    <row r="219" spans="1:65" s="2" customFormat="1" ht="24.2" customHeight="1">
      <c r="A219" s="33"/>
      <c r="B219" s="154"/>
      <c r="C219" s="155" t="s">
        <v>284</v>
      </c>
      <c r="D219" s="155" t="s">
        <v>204</v>
      </c>
      <c r="E219" s="156" t="s">
        <v>4185</v>
      </c>
      <c r="F219" s="157" t="s">
        <v>4186</v>
      </c>
      <c r="G219" s="158" t="s">
        <v>340</v>
      </c>
      <c r="H219" s="159">
        <v>24</v>
      </c>
      <c r="I219" s="160"/>
      <c r="J219" s="161">
        <f>ROUND(I219*H219,2)</f>
        <v>0</v>
      </c>
      <c r="K219" s="162"/>
      <c r="L219" s="34"/>
      <c r="M219" s="163" t="s">
        <v>1</v>
      </c>
      <c r="N219" s="164" t="s">
        <v>41</v>
      </c>
      <c r="O219" s="62"/>
      <c r="P219" s="165">
        <f>O219*H219</f>
        <v>0</v>
      </c>
      <c r="Q219" s="165">
        <v>1.72E-3</v>
      </c>
      <c r="R219" s="165">
        <f>Q219*H219</f>
        <v>4.1279999999999997E-2</v>
      </c>
      <c r="S219" s="165">
        <v>0</v>
      </c>
      <c r="T219" s="16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7" t="s">
        <v>208</v>
      </c>
      <c r="AT219" s="167" t="s">
        <v>204</v>
      </c>
      <c r="AU219" s="167" t="s">
        <v>91</v>
      </c>
      <c r="AY219" s="18" t="s">
        <v>203</v>
      </c>
      <c r="BE219" s="168">
        <f>IF(N219="základná",J219,0)</f>
        <v>0</v>
      </c>
      <c r="BF219" s="168">
        <f>IF(N219="znížená",J219,0)</f>
        <v>0</v>
      </c>
      <c r="BG219" s="168">
        <f>IF(N219="zákl. prenesená",J219,0)</f>
        <v>0</v>
      </c>
      <c r="BH219" s="168">
        <f>IF(N219="zníž. prenesená",J219,0)</f>
        <v>0</v>
      </c>
      <c r="BI219" s="168">
        <f>IF(N219="nulová",J219,0)</f>
        <v>0</v>
      </c>
      <c r="BJ219" s="18" t="s">
        <v>91</v>
      </c>
      <c r="BK219" s="168">
        <f>ROUND(I219*H219,2)</f>
        <v>0</v>
      </c>
      <c r="BL219" s="18" t="s">
        <v>208</v>
      </c>
      <c r="BM219" s="167" t="s">
        <v>4187</v>
      </c>
    </row>
    <row r="220" spans="1:65" s="15" customFormat="1">
      <c r="B220" s="194"/>
      <c r="D220" s="178" t="s">
        <v>548</v>
      </c>
      <c r="E220" s="195" t="s">
        <v>1</v>
      </c>
      <c r="F220" s="196" t="s">
        <v>4188</v>
      </c>
      <c r="H220" s="195" t="s">
        <v>1</v>
      </c>
      <c r="I220" s="197"/>
      <c r="L220" s="194"/>
      <c r="M220" s="198"/>
      <c r="N220" s="199"/>
      <c r="O220" s="199"/>
      <c r="P220" s="199"/>
      <c r="Q220" s="199"/>
      <c r="R220" s="199"/>
      <c r="S220" s="199"/>
      <c r="T220" s="200"/>
      <c r="AT220" s="195" t="s">
        <v>548</v>
      </c>
      <c r="AU220" s="195" t="s">
        <v>91</v>
      </c>
      <c r="AV220" s="15" t="s">
        <v>83</v>
      </c>
      <c r="AW220" s="15" t="s">
        <v>30</v>
      </c>
      <c r="AX220" s="15" t="s">
        <v>75</v>
      </c>
      <c r="AY220" s="195" t="s">
        <v>203</v>
      </c>
    </row>
    <row r="221" spans="1:65" s="15" customFormat="1">
      <c r="B221" s="194"/>
      <c r="D221" s="178" t="s">
        <v>548</v>
      </c>
      <c r="E221" s="195" t="s">
        <v>1</v>
      </c>
      <c r="F221" s="196" t="s">
        <v>4247</v>
      </c>
      <c r="H221" s="195" t="s">
        <v>1</v>
      </c>
      <c r="I221" s="197"/>
      <c r="L221" s="194"/>
      <c r="M221" s="198"/>
      <c r="N221" s="199"/>
      <c r="O221" s="199"/>
      <c r="P221" s="199"/>
      <c r="Q221" s="199"/>
      <c r="R221" s="199"/>
      <c r="S221" s="199"/>
      <c r="T221" s="200"/>
      <c r="AT221" s="195" t="s">
        <v>548</v>
      </c>
      <c r="AU221" s="195" t="s">
        <v>91</v>
      </c>
      <c r="AV221" s="15" t="s">
        <v>83</v>
      </c>
      <c r="AW221" s="15" t="s">
        <v>30</v>
      </c>
      <c r="AX221" s="15" t="s">
        <v>75</v>
      </c>
      <c r="AY221" s="195" t="s">
        <v>203</v>
      </c>
    </row>
    <row r="222" spans="1:65" s="13" customFormat="1">
      <c r="B222" s="177"/>
      <c r="D222" s="178" t="s">
        <v>548</v>
      </c>
      <c r="E222" s="179" t="s">
        <v>1</v>
      </c>
      <c r="F222" s="180" t="s">
        <v>4189</v>
      </c>
      <c r="H222" s="181">
        <v>24</v>
      </c>
      <c r="I222" s="182"/>
      <c r="L222" s="177"/>
      <c r="M222" s="183"/>
      <c r="N222" s="184"/>
      <c r="O222" s="184"/>
      <c r="P222" s="184"/>
      <c r="Q222" s="184"/>
      <c r="R222" s="184"/>
      <c r="S222" s="184"/>
      <c r="T222" s="185"/>
      <c r="AT222" s="179" t="s">
        <v>548</v>
      </c>
      <c r="AU222" s="179" t="s">
        <v>91</v>
      </c>
      <c r="AV222" s="13" t="s">
        <v>91</v>
      </c>
      <c r="AW222" s="13" t="s">
        <v>30</v>
      </c>
      <c r="AX222" s="13" t="s">
        <v>75</v>
      </c>
      <c r="AY222" s="179" t="s">
        <v>203</v>
      </c>
    </row>
    <row r="223" spans="1:65" s="16" customFormat="1">
      <c r="B223" s="201"/>
      <c r="D223" s="178" t="s">
        <v>548</v>
      </c>
      <c r="E223" s="202" t="s">
        <v>1</v>
      </c>
      <c r="F223" s="203" t="s">
        <v>3121</v>
      </c>
      <c r="H223" s="204">
        <v>24</v>
      </c>
      <c r="I223" s="205"/>
      <c r="L223" s="201"/>
      <c r="M223" s="206"/>
      <c r="N223" s="207"/>
      <c r="O223" s="207"/>
      <c r="P223" s="207"/>
      <c r="Q223" s="207"/>
      <c r="R223" s="207"/>
      <c r="S223" s="207"/>
      <c r="T223" s="208"/>
      <c r="AT223" s="202" t="s">
        <v>548</v>
      </c>
      <c r="AU223" s="202" t="s">
        <v>91</v>
      </c>
      <c r="AV223" s="16" t="s">
        <v>215</v>
      </c>
      <c r="AW223" s="16" t="s">
        <v>30</v>
      </c>
      <c r="AX223" s="16" t="s">
        <v>75</v>
      </c>
      <c r="AY223" s="202" t="s">
        <v>203</v>
      </c>
    </row>
    <row r="224" spans="1:65" s="14" customFormat="1">
      <c r="B224" s="186"/>
      <c r="D224" s="178" t="s">
        <v>548</v>
      </c>
      <c r="E224" s="187" t="s">
        <v>1</v>
      </c>
      <c r="F224" s="188" t="s">
        <v>550</v>
      </c>
      <c r="H224" s="189">
        <v>24</v>
      </c>
      <c r="I224" s="190"/>
      <c r="L224" s="186"/>
      <c r="M224" s="191"/>
      <c r="N224" s="192"/>
      <c r="O224" s="192"/>
      <c r="P224" s="192"/>
      <c r="Q224" s="192"/>
      <c r="R224" s="192"/>
      <c r="S224" s="192"/>
      <c r="T224" s="193"/>
      <c r="AT224" s="187" t="s">
        <v>548</v>
      </c>
      <c r="AU224" s="187" t="s">
        <v>91</v>
      </c>
      <c r="AV224" s="14" t="s">
        <v>208</v>
      </c>
      <c r="AW224" s="14" t="s">
        <v>30</v>
      </c>
      <c r="AX224" s="14" t="s">
        <v>83</v>
      </c>
      <c r="AY224" s="187" t="s">
        <v>203</v>
      </c>
    </row>
    <row r="225" spans="1:65" s="2" customFormat="1" ht="44.25" customHeight="1">
      <c r="A225" s="33"/>
      <c r="B225" s="154"/>
      <c r="C225" s="212" t="s">
        <v>237</v>
      </c>
      <c r="D225" s="212" t="s">
        <v>836</v>
      </c>
      <c r="E225" s="213" t="s">
        <v>4190</v>
      </c>
      <c r="F225" s="214" t="s">
        <v>4191</v>
      </c>
      <c r="G225" s="215" t="s">
        <v>340</v>
      </c>
      <c r="H225" s="216">
        <v>4</v>
      </c>
      <c r="I225" s="217"/>
      <c r="J225" s="218">
        <f>ROUND(I225*H225,2)</f>
        <v>0</v>
      </c>
      <c r="K225" s="219"/>
      <c r="L225" s="220"/>
      <c r="M225" s="221" t="s">
        <v>1</v>
      </c>
      <c r="N225" s="222" t="s">
        <v>41</v>
      </c>
      <c r="O225" s="62"/>
      <c r="P225" s="165">
        <f>O225*H225</f>
        <v>0</v>
      </c>
      <c r="Q225" s="165">
        <v>7.0000000000000007E-2</v>
      </c>
      <c r="R225" s="165">
        <f>Q225*H225</f>
        <v>0.28000000000000003</v>
      </c>
      <c r="S225" s="165">
        <v>0</v>
      </c>
      <c r="T225" s="166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7" t="s">
        <v>234</v>
      </c>
      <c r="AT225" s="167" t="s">
        <v>836</v>
      </c>
      <c r="AU225" s="167" t="s">
        <v>91</v>
      </c>
      <c r="AY225" s="18" t="s">
        <v>203</v>
      </c>
      <c r="BE225" s="168">
        <f>IF(N225="základná",J225,0)</f>
        <v>0</v>
      </c>
      <c r="BF225" s="168">
        <f>IF(N225="znížená",J225,0)</f>
        <v>0</v>
      </c>
      <c r="BG225" s="168">
        <f>IF(N225="zákl. prenesená",J225,0)</f>
        <v>0</v>
      </c>
      <c r="BH225" s="168">
        <f>IF(N225="zníž. prenesená",J225,0)</f>
        <v>0</v>
      </c>
      <c r="BI225" s="168">
        <f>IF(N225="nulová",J225,0)</f>
        <v>0</v>
      </c>
      <c r="BJ225" s="18" t="s">
        <v>91</v>
      </c>
      <c r="BK225" s="168">
        <f>ROUND(I225*H225,2)</f>
        <v>0</v>
      </c>
      <c r="BL225" s="18" t="s">
        <v>208</v>
      </c>
      <c r="BM225" s="167" t="s">
        <v>4192</v>
      </c>
    </row>
    <row r="226" spans="1:65" s="13" customFormat="1">
      <c r="B226" s="177"/>
      <c r="D226" s="178" t="s">
        <v>548</v>
      </c>
      <c r="E226" s="179" t="s">
        <v>1</v>
      </c>
      <c r="F226" s="180" t="s">
        <v>4249</v>
      </c>
      <c r="H226" s="181">
        <v>4</v>
      </c>
      <c r="I226" s="182"/>
      <c r="L226" s="177"/>
      <c r="M226" s="183"/>
      <c r="N226" s="184"/>
      <c r="O226" s="184"/>
      <c r="P226" s="184"/>
      <c r="Q226" s="184"/>
      <c r="R226" s="184"/>
      <c r="S226" s="184"/>
      <c r="T226" s="185"/>
      <c r="AT226" s="179" t="s">
        <v>548</v>
      </c>
      <c r="AU226" s="179" t="s">
        <v>91</v>
      </c>
      <c r="AV226" s="13" t="s">
        <v>91</v>
      </c>
      <c r="AW226" s="13" t="s">
        <v>30</v>
      </c>
      <c r="AX226" s="13" t="s">
        <v>75</v>
      </c>
      <c r="AY226" s="179" t="s">
        <v>203</v>
      </c>
    </row>
    <row r="227" spans="1:65" s="15" customFormat="1">
      <c r="B227" s="194"/>
      <c r="D227" s="178" t="s">
        <v>548</v>
      </c>
      <c r="E227" s="195" t="s">
        <v>1</v>
      </c>
      <c r="F227" s="196" t="s">
        <v>4193</v>
      </c>
      <c r="H227" s="195" t="s">
        <v>1</v>
      </c>
      <c r="I227" s="197"/>
      <c r="L227" s="194"/>
      <c r="M227" s="198"/>
      <c r="N227" s="199"/>
      <c r="O227" s="199"/>
      <c r="P227" s="199"/>
      <c r="Q227" s="199"/>
      <c r="R227" s="199"/>
      <c r="S227" s="199"/>
      <c r="T227" s="200"/>
      <c r="AT227" s="195" t="s">
        <v>548</v>
      </c>
      <c r="AU227" s="195" t="s">
        <v>91</v>
      </c>
      <c r="AV227" s="15" t="s">
        <v>83</v>
      </c>
      <c r="AW227" s="15" t="s">
        <v>30</v>
      </c>
      <c r="AX227" s="15" t="s">
        <v>75</v>
      </c>
      <c r="AY227" s="195" t="s">
        <v>203</v>
      </c>
    </row>
    <row r="228" spans="1:65" s="14" customFormat="1">
      <c r="B228" s="186"/>
      <c r="D228" s="178" t="s">
        <v>548</v>
      </c>
      <c r="E228" s="187" t="s">
        <v>1</v>
      </c>
      <c r="F228" s="188" t="s">
        <v>4194</v>
      </c>
      <c r="H228" s="189">
        <v>4</v>
      </c>
      <c r="I228" s="190"/>
      <c r="L228" s="186"/>
      <c r="M228" s="191"/>
      <c r="N228" s="192"/>
      <c r="O228" s="192"/>
      <c r="P228" s="192"/>
      <c r="Q228" s="192"/>
      <c r="R228" s="192"/>
      <c r="S228" s="192"/>
      <c r="T228" s="193"/>
      <c r="AT228" s="187" t="s">
        <v>548</v>
      </c>
      <c r="AU228" s="187" t="s">
        <v>91</v>
      </c>
      <c r="AV228" s="14" t="s">
        <v>208</v>
      </c>
      <c r="AW228" s="14" t="s">
        <v>30</v>
      </c>
      <c r="AX228" s="14" t="s">
        <v>83</v>
      </c>
      <c r="AY228" s="187" t="s">
        <v>203</v>
      </c>
    </row>
    <row r="229" spans="1:65" s="12" customFormat="1" ht="22.9" customHeight="1">
      <c r="B229" s="143"/>
      <c r="D229" s="144" t="s">
        <v>74</v>
      </c>
      <c r="E229" s="169" t="s">
        <v>4195</v>
      </c>
      <c r="F229" s="169" t="s">
        <v>4196</v>
      </c>
      <c r="I229" s="146"/>
      <c r="J229" s="170">
        <f>BK229</f>
        <v>0</v>
      </c>
      <c r="L229" s="143"/>
      <c r="M229" s="148"/>
      <c r="N229" s="149"/>
      <c r="O229" s="149"/>
      <c r="P229" s="150">
        <f>SUM(P230:P252)</f>
        <v>0</v>
      </c>
      <c r="Q229" s="149"/>
      <c r="R229" s="150">
        <f>SUM(R230:R252)</f>
        <v>0</v>
      </c>
      <c r="S229" s="149"/>
      <c r="T229" s="151">
        <f>SUM(T230:T252)</f>
        <v>2.3140000000000001</v>
      </c>
      <c r="AR229" s="144" t="s">
        <v>83</v>
      </c>
      <c r="AT229" s="152" t="s">
        <v>74</v>
      </c>
      <c r="AU229" s="152" t="s">
        <v>83</v>
      </c>
      <c r="AY229" s="144" t="s">
        <v>203</v>
      </c>
      <c r="BK229" s="153">
        <f>SUM(BK230:BK252)</f>
        <v>0</v>
      </c>
    </row>
    <row r="230" spans="1:65" s="2" customFormat="1" ht="24.2" customHeight="1">
      <c r="A230" s="33"/>
      <c r="B230" s="154"/>
      <c r="C230" s="155" t="s">
        <v>291</v>
      </c>
      <c r="D230" s="155" t="s">
        <v>204</v>
      </c>
      <c r="E230" s="156" t="s">
        <v>4197</v>
      </c>
      <c r="F230" s="157" t="s">
        <v>4198</v>
      </c>
      <c r="G230" s="158" t="s">
        <v>340</v>
      </c>
      <c r="H230" s="159">
        <v>32</v>
      </c>
      <c r="I230" s="160"/>
      <c r="J230" s="161">
        <f>ROUND(I230*H230,2)</f>
        <v>0</v>
      </c>
      <c r="K230" s="162"/>
      <c r="L230" s="34"/>
      <c r="M230" s="163" t="s">
        <v>1</v>
      </c>
      <c r="N230" s="164" t="s">
        <v>41</v>
      </c>
      <c r="O230" s="62"/>
      <c r="P230" s="165">
        <f>O230*H230</f>
        <v>0</v>
      </c>
      <c r="Q230" s="165">
        <v>0</v>
      </c>
      <c r="R230" s="165">
        <f>Q230*H230</f>
        <v>0</v>
      </c>
      <c r="S230" s="165">
        <v>3.4000000000000002E-2</v>
      </c>
      <c r="T230" s="166">
        <f>S230*H230</f>
        <v>1.0880000000000001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7" t="s">
        <v>208</v>
      </c>
      <c r="AT230" s="167" t="s">
        <v>204</v>
      </c>
      <c r="AU230" s="167" t="s">
        <v>91</v>
      </c>
      <c r="AY230" s="18" t="s">
        <v>203</v>
      </c>
      <c r="BE230" s="168">
        <f>IF(N230="základná",J230,0)</f>
        <v>0</v>
      </c>
      <c r="BF230" s="168">
        <f>IF(N230="znížená",J230,0)</f>
        <v>0</v>
      </c>
      <c r="BG230" s="168">
        <f>IF(N230="zákl. prenesená",J230,0)</f>
        <v>0</v>
      </c>
      <c r="BH230" s="168">
        <f>IF(N230="zníž. prenesená",J230,0)</f>
        <v>0</v>
      </c>
      <c r="BI230" s="168">
        <f>IF(N230="nulová",J230,0)</f>
        <v>0</v>
      </c>
      <c r="BJ230" s="18" t="s">
        <v>91</v>
      </c>
      <c r="BK230" s="168">
        <f>ROUND(I230*H230,2)</f>
        <v>0</v>
      </c>
      <c r="BL230" s="18" t="s">
        <v>208</v>
      </c>
      <c r="BM230" s="167" t="s">
        <v>4199</v>
      </c>
    </row>
    <row r="231" spans="1:65" s="15" customFormat="1">
      <c r="B231" s="194"/>
      <c r="D231" s="178" t="s">
        <v>548</v>
      </c>
      <c r="E231" s="195" t="s">
        <v>1</v>
      </c>
      <c r="F231" s="196" t="s">
        <v>4200</v>
      </c>
      <c r="H231" s="195" t="s">
        <v>1</v>
      </c>
      <c r="I231" s="197"/>
      <c r="L231" s="194"/>
      <c r="M231" s="198"/>
      <c r="N231" s="199"/>
      <c r="O231" s="199"/>
      <c r="P231" s="199"/>
      <c r="Q231" s="199"/>
      <c r="R231" s="199"/>
      <c r="S231" s="199"/>
      <c r="T231" s="200"/>
      <c r="AT231" s="195" t="s">
        <v>548</v>
      </c>
      <c r="AU231" s="195" t="s">
        <v>91</v>
      </c>
      <c r="AV231" s="15" t="s">
        <v>83</v>
      </c>
      <c r="AW231" s="15" t="s">
        <v>30</v>
      </c>
      <c r="AX231" s="15" t="s">
        <v>75</v>
      </c>
      <c r="AY231" s="195" t="s">
        <v>203</v>
      </c>
    </row>
    <row r="232" spans="1:65" s="13" customFormat="1">
      <c r="B232" s="177"/>
      <c r="D232" s="178" t="s">
        <v>548</v>
      </c>
      <c r="E232" s="179" t="s">
        <v>1</v>
      </c>
      <c r="F232" s="180" t="s">
        <v>4201</v>
      </c>
      <c r="H232" s="181">
        <v>32</v>
      </c>
      <c r="I232" s="182"/>
      <c r="L232" s="177"/>
      <c r="M232" s="183"/>
      <c r="N232" s="184"/>
      <c r="O232" s="184"/>
      <c r="P232" s="184"/>
      <c r="Q232" s="184"/>
      <c r="R232" s="184"/>
      <c r="S232" s="184"/>
      <c r="T232" s="185"/>
      <c r="AT232" s="179" t="s">
        <v>548</v>
      </c>
      <c r="AU232" s="179" t="s">
        <v>91</v>
      </c>
      <c r="AV232" s="13" t="s">
        <v>91</v>
      </c>
      <c r="AW232" s="13" t="s">
        <v>30</v>
      </c>
      <c r="AX232" s="13" t="s">
        <v>75</v>
      </c>
      <c r="AY232" s="179" t="s">
        <v>203</v>
      </c>
    </row>
    <row r="233" spans="1:65" s="14" customFormat="1">
      <c r="B233" s="186"/>
      <c r="D233" s="178" t="s">
        <v>548</v>
      </c>
      <c r="E233" s="187" t="s">
        <v>1</v>
      </c>
      <c r="F233" s="188" t="s">
        <v>550</v>
      </c>
      <c r="H233" s="189">
        <v>32</v>
      </c>
      <c r="I233" s="190"/>
      <c r="L233" s="186"/>
      <c r="M233" s="191"/>
      <c r="N233" s="192"/>
      <c r="O233" s="192"/>
      <c r="P233" s="192"/>
      <c r="Q233" s="192"/>
      <c r="R233" s="192"/>
      <c r="S233" s="192"/>
      <c r="T233" s="193"/>
      <c r="AT233" s="187" t="s">
        <v>548</v>
      </c>
      <c r="AU233" s="187" t="s">
        <v>91</v>
      </c>
      <c r="AV233" s="14" t="s">
        <v>208</v>
      </c>
      <c r="AW233" s="14" t="s">
        <v>30</v>
      </c>
      <c r="AX233" s="14" t="s">
        <v>83</v>
      </c>
      <c r="AY233" s="187" t="s">
        <v>203</v>
      </c>
    </row>
    <row r="234" spans="1:65" s="2" customFormat="1" ht="24.2" customHeight="1">
      <c r="A234" s="33"/>
      <c r="B234" s="154"/>
      <c r="C234" s="155" t="s">
        <v>241</v>
      </c>
      <c r="D234" s="155" t="s">
        <v>204</v>
      </c>
      <c r="E234" s="156" t="s">
        <v>4202</v>
      </c>
      <c r="F234" s="157" t="s">
        <v>4203</v>
      </c>
      <c r="G234" s="158" t="s">
        <v>340</v>
      </c>
      <c r="H234" s="159">
        <v>25</v>
      </c>
      <c r="I234" s="160"/>
      <c r="J234" s="161">
        <f>ROUND(I234*H234,2)</f>
        <v>0</v>
      </c>
      <c r="K234" s="162"/>
      <c r="L234" s="34"/>
      <c r="M234" s="163" t="s">
        <v>1</v>
      </c>
      <c r="N234" s="164" t="s">
        <v>41</v>
      </c>
      <c r="O234" s="62"/>
      <c r="P234" s="165">
        <f>O234*H234</f>
        <v>0</v>
      </c>
      <c r="Q234" s="165">
        <v>0</v>
      </c>
      <c r="R234" s="165">
        <f>Q234*H234</f>
        <v>0</v>
      </c>
      <c r="S234" s="165">
        <v>0.01</v>
      </c>
      <c r="T234" s="166">
        <f>S234*H234</f>
        <v>0.25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7" t="s">
        <v>208</v>
      </c>
      <c r="AT234" s="167" t="s">
        <v>204</v>
      </c>
      <c r="AU234" s="167" t="s">
        <v>91</v>
      </c>
      <c r="AY234" s="18" t="s">
        <v>203</v>
      </c>
      <c r="BE234" s="168">
        <f>IF(N234="základná",J234,0)</f>
        <v>0</v>
      </c>
      <c r="BF234" s="168">
        <f>IF(N234="znížená",J234,0)</f>
        <v>0</v>
      </c>
      <c r="BG234" s="168">
        <f>IF(N234="zákl. prenesená",J234,0)</f>
        <v>0</v>
      </c>
      <c r="BH234" s="168">
        <f>IF(N234="zníž. prenesená",J234,0)</f>
        <v>0</v>
      </c>
      <c r="BI234" s="168">
        <f>IF(N234="nulová",J234,0)</f>
        <v>0</v>
      </c>
      <c r="BJ234" s="18" t="s">
        <v>91</v>
      </c>
      <c r="BK234" s="168">
        <f>ROUND(I234*H234,2)</f>
        <v>0</v>
      </c>
      <c r="BL234" s="18" t="s">
        <v>208</v>
      </c>
      <c r="BM234" s="167" t="s">
        <v>4204</v>
      </c>
    </row>
    <row r="235" spans="1:65" s="13" customFormat="1">
      <c r="B235" s="177"/>
      <c r="D235" s="178" t="s">
        <v>548</v>
      </c>
      <c r="E235" s="179" t="s">
        <v>1</v>
      </c>
      <c r="F235" s="180" t="s">
        <v>4205</v>
      </c>
      <c r="H235" s="181">
        <v>25</v>
      </c>
      <c r="I235" s="182"/>
      <c r="L235" s="177"/>
      <c r="M235" s="183"/>
      <c r="N235" s="184"/>
      <c r="O235" s="184"/>
      <c r="P235" s="184"/>
      <c r="Q235" s="184"/>
      <c r="R235" s="184"/>
      <c r="S235" s="184"/>
      <c r="T235" s="185"/>
      <c r="AT235" s="179" t="s">
        <v>548</v>
      </c>
      <c r="AU235" s="179" t="s">
        <v>91</v>
      </c>
      <c r="AV235" s="13" t="s">
        <v>91</v>
      </c>
      <c r="AW235" s="13" t="s">
        <v>30</v>
      </c>
      <c r="AX235" s="13" t="s">
        <v>75</v>
      </c>
      <c r="AY235" s="179" t="s">
        <v>203</v>
      </c>
    </row>
    <row r="236" spans="1:65" s="14" customFormat="1">
      <c r="B236" s="186"/>
      <c r="D236" s="178" t="s">
        <v>548</v>
      </c>
      <c r="E236" s="187" t="s">
        <v>1</v>
      </c>
      <c r="F236" s="188" t="s">
        <v>550</v>
      </c>
      <c r="H236" s="189">
        <v>25</v>
      </c>
      <c r="I236" s="190"/>
      <c r="L236" s="186"/>
      <c r="M236" s="191"/>
      <c r="N236" s="192"/>
      <c r="O236" s="192"/>
      <c r="P236" s="192"/>
      <c r="Q236" s="192"/>
      <c r="R236" s="192"/>
      <c r="S236" s="192"/>
      <c r="T236" s="193"/>
      <c r="AT236" s="187" t="s">
        <v>548</v>
      </c>
      <c r="AU236" s="187" t="s">
        <v>91</v>
      </c>
      <c r="AV236" s="14" t="s">
        <v>208</v>
      </c>
      <c r="AW236" s="14" t="s">
        <v>30</v>
      </c>
      <c r="AX236" s="14" t="s">
        <v>83</v>
      </c>
      <c r="AY236" s="187" t="s">
        <v>203</v>
      </c>
    </row>
    <row r="237" spans="1:65" s="2" customFormat="1" ht="37.9" customHeight="1">
      <c r="A237" s="33"/>
      <c r="B237" s="154"/>
      <c r="C237" s="155" t="s">
        <v>298</v>
      </c>
      <c r="D237" s="155" t="s">
        <v>204</v>
      </c>
      <c r="E237" s="156" t="s">
        <v>4206</v>
      </c>
      <c r="F237" s="157" t="s">
        <v>4207</v>
      </c>
      <c r="G237" s="158" t="s">
        <v>340</v>
      </c>
      <c r="H237" s="159">
        <v>4</v>
      </c>
      <c r="I237" s="160"/>
      <c r="J237" s="161">
        <f>ROUND(I237*H237,2)</f>
        <v>0</v>
      </c>
      <c r="K237" s="162"/>
      <c r="L237" s="34"/>
      <c r="M237" s="163" t="s">
        <v>1</v>
      </c>
      <c r="N237" s="164" t="s">
        <v>41</v>
      </c>
      <c r="O237" s="62"/>
      <c r="P237" s="165">
        <f>O237*H237</f>
        <v>0</v>
      </c>
      <c r="Q237" s="165">
        <v>0</v>
      </c>
      <c r="R237" s="165">
        <f>Q237*H237</f>
        <v>0</v>
      </c>
      <c r="S237" s="165">
        <v>6.5000000000000002E-2</v>
      </c>
      <c r="T237" s="166">
        <f>S237*H237</f>
        <v>0.26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7" t="s">
        <v>208</v>
      </c>
      <c r="AT237" s="167" t="s">
        <v>204</v>
      </c>
      <c r="AU237" s="167" t="s">
        <v>91</v>
      </c>
      <c r="AY237" s="18" t="s">
        <v>203</v>
      </c>
      <c r="BE237" s="168">
        <f>IF(N237="základná",J237,0)</f>
        <v>0</v>
      </c>
      <c r="BF237" s="168">
        <f>IF(N237="znížená",J237,0)</f>
        <v>0</v>
      </c>
      <c r="BG237" s="168">
        <f>IF(N237="zákl. prenesená",J237,0)</f>
        <v>0</v>
      </c>
      <c r="BH237" s="168">
        <f>IF(N237="zníž. prenesená",J237,0)</f>
        <v>0</v>
      </c>
      <c r="BI237" s="168">
        <f>IF(N237="nulová",J237,0)</f>
        <v>0</v>
      </c>
      <c r="BJ237" s="18" t="s">
        <v>91</v>
      </c>
      <c r="BK237" s="168">
        <f>ROUND(I237*H237,2)</f>
        <v>0</v>
      </c>
      <c r="BL237" s="18" t="s">
        <v>208</v>
      </c>
      <c r="BM237" s="167" t="s">
        <v>4208</v>
      </c>
    </row>
    <row r="238" spans="1:65" s="13" customFormat="1">
      <c r="B238" s="177"/>
      <c r="D238" s="178" t="s">
        <v>548</v>
      </c>
      <c r="E238" s="179" t="s">
        <v>1</v>
      </c>
      <c r="F238" s="180" t="s">
        <v>4209</v>
      </c>
      <c r="H238" s="181">
        <v>4</v>
      </c>
      <c r="I238" s="182"/>
      <c r="L238" s="177"/>
      <c r="M238" s="183"/>
      <c r="N238" s="184"/>
      <c r="O238" s="184"/>
      <c r="P238" s="184"/>
      <c r="Q238" s="184"/>
      <c r="R238" s="184"/>
      <c r="S238" s="184"/>
      <c r="T238" s="185"/>
      <c r="AT238" s="179" t="s">
        <v>548</v>
      </c>
      <c r="AU238" s="179" t="s">
        <v>91</v>
      </c>
      <c r="AV238" s="13" t="s">
        <v>91</v>
      </c>
      <c r="AW238" s="13" t="s">
        <v>30</v>
      </c>
      <c r="AX238" s="13" t="s">
        <v>75</v>
      </c>
      <c r="AY238" s="179" t="s">
        <v>203</v>
      </c>
    </row>
    <row r="239" spans="1:65" s="14" customFormat="1">
      <c r="B239" s="186"/>
      <c r="D239" s="178" t="s">
        <v>548</v>
      </c>
      <c r="E239" s="187" t="s">
        <v>1</v>
      </c>
      <c r="F239" s="188" t="s">
        <v>550</v>
      </c>
      <c r="H239" s="189">
        <v>4</v>
      </c>
      <c r="I239" s="190"/>
      <c r="L239" s="186"/>
      <c r="M239" s="191"/>
      <c r="N239" s="192"/>
      <c r="O239" s="192"/>
      <c r="P239" s="192"/>
      <c r="Q239" s="192"/>
      <c r="R239" s="192"/>
      <c r="S239" s="192"/>
      <c r="T239" s="193"/>
      <c r="AT239" s="187" t="s">
        <v>548</v>
      </c>
      <c r="AU239" s="187" t="s">
        <v>91</v>
      </c>
      <c r="AV239" s="14" t="s">
        <v>208</v>
      </c>
      <c r="AW239" s="14" t="s">
        <v>30</v>
      </c>
      <c r="AX239" s="14" t="s">
        <v>83</v>
      </c>
      <c r="AY239" s="187" t="s">
        <v>203</v>
      </c>
    </row>
    <row r="240" spans="1:65" s="2" customFormat="1" ht="24.2" customHeight="1">
      <c r="A240" s="33"/>
      <c r="B240" s="154"/>
      <c r="C240" s="155" t="s">
        <v>245</v>
      </c>
      <c r="D240" s="155" t="s">
        <v>204</v>
      </c>
      <c r="E240" s="156" t="s">
        <v>4210</v>
      </c>
      <c r="F240" s="157" t="s">
        <v>4211</v>
      </c>
      <c r="G240" s="158" t="s">
        <v>340</v>
      </c>
      <c r="H240" s="159">
        <v>8</v>
      </c>
      <c r="I240" s="160"/>
      <c r="J240" s="161">
        <f>ROUND(I240*H240,2)</f>
        <v>0</v>
      </c>
      <c r="K240" s="162"/>
      <c r="L240" s="34"/>
      <c r="M240" s="163" t="s">
        <v>1</v>
      </c>
      <c r="N240" s="164" t="s">
        <v>41</v>
      </c>
      <c r="O240" s="62"/>
      <c r="P240" s="165">
        <f>O240*H240</f>
        <v>0</v>
      </c>
      <c r="Q240" s="165">
        <v>0</v>
      </c>
      <c r="R240" s="165">
        <f>Q240*H240</f>
        <v>0</v>
      </c>
      <c r="S240" s="165">
        <v>2.7E-2</v>
      </c>
      <c r="T240" s="166">
        <f>S240*H240</f>
        <v>0.216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7" t="s">
        <v>208</v>
      </c>
      <c r="AT240" s="167" t="s">
        <v>204</v>
      </c>
      <c r="AU240" s="167" t="s">
        <v>91</v>
      </c>
      <c r="AY240" s="18" t="s">
        <v>203</v>
      </c>
      <c r="BE240" s="168">
        <f>IF(N240="základná",J240,0)</f>
        <v>0</v>
      </c>
      <c r="BF240" s="168">
        <f>IF(N240="znížená",J240,0)</f>
        <v>0</v>
      </c>
      <c r="BG240" s="168">
        <f>IF(N240="zákl. prenesená",J240,0)</f>
        <v>0</v>
      </c>
      <c r="BH240" s="168">
        <f>IF(N240="zníž. prenesená",J240,0)</f>
        <v>0</v>
      </c>
      <c r="BI240" s="168">
        <f>IF(N240="nulová",J240,0)</f>
        <v>0</v>
      </c>
      <c r="BJ240" s="18" t="s">
        <v>91</v>
      </c>
      <c r="BK240" s="168">
        <f>ROUND(I240*H240,2)</f>
        <v>0</v>
      </c>
      <c r="BL240" s="18" t="s">
        <v>208</v>
      </c>
      <c r="BM240" s="167" t="s">
        <v>4212</v>
      </c>
    </row>
    <row r="241" spans="1:65" s="13" customFormat="1">
      <c r="B241" s="177"/>
      <c r="D241" s="178" t="s">
        <v>548</v>
      </c>
      <c r="E241" s="179" t="s">
        <v>1</v>
      </c>
      <c r="F241" s="180" t="s">
        <v>4213</v>
      </c>
      <c r="H241" s="181">
        <v>8</v>
      </c>
      <c r="I241" s="182"/>
      <c r="L241" s="177"/>
      <c r="M241" s="183"/>
      <c r="N241" s="184"/>
      <c r="O241" s="184"/>
      <c r="P241" s="184"/>
      <c r="Q241" s="184"/>
      <c r="R241" s="184"/>
      <c r="S241" s="184"/>
      <c r="T241" s="185"/>
      <c r="AT241" s="179" t="s">
        <v>548</v>
      </c>
      <c r="AU241" s="179" t="s">
        <v>91</v>
      </c>
      <c r="AV241" s="13" t="s">
        <v>91</v>
      </c>
      <c r="AW241" s="13" t="s">
        <v>30</v>
      </c>
      <c r="AX241" s="13" t="s">
        <v>75</v>
      </c>
      <c r="AY241" s="179" t="s">
        <v>203</v>
      </c>
    </row>
    <row r="242" spans="1:65" s="14" customFormat="1">
      <c r="B242" s="186"/>
      <c r="D242" s="178" t="s">
        <v>548</v>
      </c>
      <c r="E242" s="187" t="s">
        <v>1</v>
      </c>
      <c r="F242" s="188" t="s">
        <v>550</v>
      </c>
      <c r="H242" s="189">
        <v>8</v>
      </c>
      <c r="I242" s="190"/>
      <c r="L242" s="186"/>
      <c r="M242" s="191"/>
      <c r="N242" s="192"/>
      <c r="O242" s="192"/>
      <c r="P242" s="192"/>
      <c r="Q242" s="192"/>
      <c r="R242" s="192"/>
      <c r="S242" s="192"/>
      <c r="T242" s="193"/>
      <c r="AT242" s="187" t="s">
        <v>548</v>
      </c>
      <c r="AU242" s="187" t="s">
        <v>91</v>
      </c>
      <c r="AV242" s="14" t="s">
        <v>208</v>
      </c>
      <c r="AW242" s="14" t="s">
        <v>30</v>
      </c>
      <c r="AX242" s="14" t="s">
        <v>83</v>
      </c>
      <c r="AY242" s="187" t="s">
        <v>203</v>
      </c>
    </row>
    <row r="243" spans="1:65" s="2" customFormat="1" ht="21.75" customHeight="1">
      <c r="A243" s="33"/>
      <c r="B243" s="154"/>
      <c r="C243" s="155" t="s">
        <v>307</v>
      </c>
      <c r="D243" s="155" t="s">
        <v>204</v>
      </c>
      <c r="E243" s="156" t="s">
        <v>4214</v>
      </c>
      <c r="F243" s="157" t="s">
        <v>4215</v>
      </c>
      <c r="G243" s="158" t="s">
        <v>340</v>
      </c>
      <c r="H243" s="159">
        <v>4</v>
      </c>
      <c r="I243" s="160"/>
      <c r="J243" s="161">
        <f>ROUND(I243*H243,2)</f>
        <v>0</v>
      </c>
      <c r="K243" s="162"/>
      <c r="L243" s="34"/>
      <c r="M243" s="163" t="s">
        <v>1</v>
      </c>
      <c r="N243" s="164" t="s">
        <v>41</v>
      </c>
      <c r="O243" s="62"/>
      <c r="P243" s="165">
        <f>O243*H243</f>
        <v>0</v>
      </c>
      <c r="Q243" s="165">
        <v>0</v>
      </c>
      <c r="R243" s="165">
        <f>Q243*H243</f>
        <v>0</v>
      </c>
      <c r="S243" s="165">
        <v>0.125</v>
      </c>
      <c r="T243" s="166">
        <f>S243*H243</f>
        <v>0.5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7" t="s">
        <v>208</v>
      </c>
      <c r="AT243" s="167" t="s">
        <v>204</v>
      </c>
      <c r="AU243" s="167" t="s">
        <v>91</v>
      </c>
      <c r="AY243" s="18" t="s">
        <v>203</v>
      </c>
      <c r="BE243" s="168">
        <f>IF(N243="základná",J243,0)</f>
        <v>0</v>
      </c>
      <c r="BF243" s="168">
        <f>IF(N243="znížená",J243,0)</f>
        <v>0</v>
      </c>
      <c r="BG243" s="168">
        <f>IF(N243="zákl. prenesená",J243,0)</f>
        <v>0</v>
      </c>
      <c r="BH243" s="168">
        <f>IF(N243="zníž. prenesená",J243,0)</f>
        <v>0</v>
      </c>
      <c r="BI243" s="168">
        <f>IF(N243="nulová",J243,0)</f>
        <v>0</v>
      </c>
      <c r="BJ243" s="18" t="s">
        <v>91</v>
      </c>
      <c r="BK243" s="168">
        <f>ROUND(I243*H243,2)</f>
        <v>0</v>
      </c>
      <c r="BL243" s="18" t="s">
        <v>208</v>
      </c>
      <c r="BM243" s="167" t="s">
        <v>4216</v>
      </c>
    </row>
    <row r="244" spans="1:65" s="13" customFormat="1">
      <c r="B244" s="177"/>
      <c r="D244" s="178" t="s">
        <v>548</v>
      </c>
      <c r="E244" s="179" t="s">
        <v>1</v>
      </c>
      <c r="F244" s="180" t="s">
        <v>4217</v>
      </c>
      <c r="H244" s="181">
        <v>4</v>
      </c>
      <c r="I244" s="182"/>
      <c r="L244" s="177"/>
      <c r="M244" s="183"/>
      <c r="N244" s="184"/>
      <c r="O244" s="184"/>
      <c r="P244" s="184"/>
      <c r="Q244" s="184"/>
      <c r="R244" s="184"/>
      <c r="S244" s="184"/>
      <c r="T244" s="185"/>
      <c r="AT244" s="179" t="s">
        <v>548</v>
      </c>
      <c r="AU244" s="179" t="s">
        <v>91</v>
      </c>
      <c r="AV244" s="13" t="s">
        <v>91</v>
      </c>
      <c r="AW244" s="13" t="s">
        <v>30</v>
      </c>
      <c r="AX244" s="13" t="s">
        <v>75</v>
      </c>
      <c r="AY244" s="179" t="s">
        <v>203</v>
      </c>
    </row>
    <row r="245" spans="1:65" s="14" customFormat="1">
      <c r="B245" s="186"/>
      <c r="D245" s="178" t="s">
        <v>548</v>
      </c>
      <c r="E245" s="187" t="s">
        <v>1</v>
      </c>
      <c r="F245" s="188" t="s">
        <v>550</v>
      </c>
      <c r="H245" s="189">
        <v>4</v>
      </c>
      <c r="I245" s="190"/>
      <c r="L245" s="186"/>
      <c r="M245" s="191"/>
      <c r="N245" s="192"/>
      <c r="O245" s="192"/>
      <c r="P245" s="192"/>
      <c r="Q245" s="192"/>
      <c r="R245" s="192"/>
      <c r="S245" s="192"/>
      <c r="T245" s="193"/>
      <c r="AT245" s="187" t="s">
        <v>548</v>
      </c>
      <c r="AU245" s="187" t="s">
        <v>91</v>
      </c>
      <c r="AV245" s="14" t="s">
        <v>208</v>
      </c>
      <c r="AW245" s="14" t="s">
        <v>30</v>
      </c>
      <c r="AX245" s="14" t="s">
        <v>83</v>
      </c>
      <c r="AY245" s="187" t="s">
        <v>203</v>
      </c>
    </row>
    <row r="246" spans="1:65" s="2" customFormat="1" ht="33" customHeight="1">
      <c r="A246" s="33"/>
      <c r="B246" s="154"/>
      <c r="C246" s="155" t="s">
        <v>250</v>
      </c>
      <c r="D246" s="155" t="s">
        <v>204</v>
      </c>
      <c r="E246" s="156" t="s">
        <v>4218</v>
      </c>
      <c r="F246" s="157" t="s">
        <v>4219</v>
      </c>
      <c r="G246" s="158" t="s">
        <v>249</v>
      </c>
      <c r="H246" s="159">
        <v>2.3140000000000001</v>
      </c>
      <c r="I246" s="160"/>
      <c r="J246" s="161">
        <f>ROUND(I246*H246,2)</f>
        <v>0</v>
      </c>
      <c r="K246" s="162"/>
      <c r="L246" s="34"/>
      <c r="M246" s="163" t="s">
        <v>1</v>
      </c>
      <c r="N246" s="164" t="s">
        <v>41</v>
      </c>
      <c r="O246" s="62"/>
      <c r="P246" s="165">
        <f>O246*H246</f>
        <v>0</v>
      </c>
      <c r="Q246" s="165">
        <v>0</v>
      </c>
      <c r="R246" s="165">
        <f>Q246*H246</f>
        <v>0</v>
      </c>
      <c r="S246" s="165">
        <v>0</v>
      </c>
      <c r="T246" s="166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7" t="s">
        <v>208</v>
      </c>
      <c r="AT246" s="167" t="s">
        <v>204</v>
      </c>
      <c r="AU246" s="167" t="s">
        <v>91</v>
      </c>
      <c r="AY246" s="18" t="s">
        <v>203</v>
      </c>
      <c r="BE246" s="168">
        <f>IF(N246="základná",J246,0)</f>
        <v>0</v>
      </c>
      <c r="BF246" s="168">
        <f>IF(N246="znížená",J246,0)</f>
        <v>0</v>
      </c>
      <c r="BG246" s="168">
        <f>IF(N246="zákl. prenesená",J246,0)</f>
        <v>0</v>
      </c>
      <c r="BH246" s="168">
        <f>IF(N246="zníž. prenesená",J246,0)</f>
        <v>0</v>
      </c>
      <c r="BI246" s="168">
        <f>IF(N246="nulová",J246,0)</f>
        <v>0</v>
      </c>
      <c r="BJ246" s="18" t="s">
        <v>91</v>
      </c>
      <c r="BK246" s="168">
        <f>ROUND(I246*H246,2)</f>
        <v>0</v>
      </c>
      <c r="BL246" s="18" t="s">
        <v>208</v>
      </c>
      <c r="BM246" s="167" t="s">
        <v>4220</v>
      </c>
    </row>
    <row r="247" spans="1:65" s="2" customFormat="1" ht="21.75" customHeight="1">
      <c r="A247" s="33"/>
      <c r="B247" s="154"/>
      <c r="C247" s="155" t="s">
        <v>314</v>
      </c>
      <c r="D247" s="155" t="s">
        <v>204</v>
      </c>
      <c r="E247" s="156" t="s">
        <v>698</v>
      </c>
      <c r="F247" s="157" t="s">
        <v>699</v>
      </c>
      <c r="G247" s="158" t="s">
        <v>249</v>
      </c>
      <c r="H247" s="159">
        <v>2.3140000000000001</v>
      </c>
      <c r="I247" s="160"/>
      <c r="J247" s="161">
        <f>ROUND(I247*H247,2)</f>
        <v>0</v>
      </c>
      <c r="K247" s="162"/>
      <c r="L247" s="34"/>
      <c r="M247" s="163" t="s">
        <v>1</v>
      </c>
      <c r="N247" s="164" t="s">
        <v>41</v>
      </c>
      <c r="O247" s="62"/>
      <c r="P247" s="165">
        <f>O247*H247</f>
        <v>0</v>
      </c>
      <c r="Q247" s="165">
        <v>0</v>
      </c>
      <c r="R247" s="165">
        <f>Q247*H247</f>
        <v>0</v>
      </c>
      <c r="S247" s="165">
        <v>0</v>
      </c>
      <c r="T247" s="166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7" t="s">
        <v>208</v>
      </c>
      <c r="AT247" s="167" t="s">
        <v>204</v>
      </c>
      <c r="AU247" s="167" t="s">
        <v>91</v>
      </c>
      <c r="AY247" s="18" t="s">
        <v>203</v>
      </c>
      <c r="BE247" s="168">
        <f>IF(N247="základná",J247,0)</f>
        <v>0</v>
      </c>
      <c r="BF247" s="168">
        <f>IF(N247="znížená",J247,0)</f>
        <v>0</v>
      </c>
      <c r="BG247" s="168">
        <f>IF(N247="zákl. prenesená",J247,0)</f>
        <v>0</v>
      </c>
      <c r="BH247" s="168">
        <f>IF(N247="zníž. prenesená",J247,0)</f>
        <v>0</v>
      </c>
      <c r="BI247" s="168">
        <f>IF(N247="nulová",J247,0)</f>
        <v>0</v>
      </c>
      <c r="BJ247" s="18" t="s">
        <v>91</v>
      </c>
      <c r="BK247" s="168">
        <f>ROUND(I247*H247,2)</f>
        <v>0</v>
      </c>
      <c r="BL247" s="18" t="s">
        <v>208</v>
      </c>
      <c r="BM247" s="167" t="s">
        <v>4221</v>
      </c>
    </row>
    <row r="248" spans="1:65" s="2" customFormat="1" ht="24.2" customHeight="1">
      <c r="A248" s="33"/>
      <c r="B248" s="154"/>
      <c r="C248" s="155" t="s">
        <v>258</v>
      </c>
      <c r="D248" s="155" t="s">
        <v>204</v>
      </c>
      <c r="E248" s="156" t="s">
        <v>2278</v>
      </c>
      <c r="F248" s="157" t="s">
        <v>2279</v>
      </c>
      <c r="G248" s="158" t="s">
        <v>249</v>
      </c>
      <c r="H248" s="159">
        <v>11.57</v>
      </c>
      <c r="I248" s="160"/>
      <c r="J248" s="161">
        <f>ROUND(I248*H248,2)</f>
        <v>0</v>
      </c>
      <c r="K248" s="162"/>
      <c r="L248" s="34"/>
      <c r="M248" s="163" t="s">
        <v>1</v>
      </c>
      <c r="N248" s="164" t="s">
        <v>41</v>
      </c>
      <c r="O248" s="62"/>
      <c r="P248" s="165">
        <f>O248*H248</f>
        <v>0</v>
      </c>
      <c r="Q248" s="165">
        <v>0</v>
      </c>
      <c r="R248" s="165">
        <f>Q248*H248</f>
        <v>0</v>
      </c>
      <c r="S248" s="165">
        <v>0</v>
      </c>
      <c r="T248" s="166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7" t="s">
        <v>208</v>
      </c>
      <c r="AT248" s="167" t="s">
        <v>204</v>
      </c>
      <c r="AU248" s="167" t="s">
        <v>91</v>
      </c>
      <c r="AY248" s="18" t="s">
        <v>203</v>
      </c>
      <c r="BE248" s="168">
        <f>IF(N248="základná",J248,0)</f>
        <v>0</v>
      </c>
      <c r="BF248" s="168">
        <f>IF(N248="znížená",J248,0)</f>
        <v>0</v>
      </c>
      <c r="BG248" s="168">
        <f>IF(N248="zákl. prenesená",J248,0)</f>
        <v>0</v>
      </c>
      <c r="BH248" s="168">
        <f>IF(N248="zníž. prenesená",J248,0)</f>
        <v>0</v>
      </c>
      <c r="BI248" s="168">
        <f>IF(N248="nulová",J248,0)</f>
        <v>0</v>
      </c>
      <c r="BJ248" s="18" t="s">
        <v>91</v>
      </c>
      <c r="BK248" s="168">
        <f>ROUND(I248*H248,2)</f>
        <v>0</v>
      </c>
      <c r="BL248" s="18" t="s">
        <v>208</v>
      </c>
      <c r="BM248" s="167" t="s">
        <v>4222</v>
      </c>
    </row>
    <row r="249" spans="1:65" s="13" customFormat="1">
      <c r="B249" s="177"/>
      <c r="D249" s="178" t="s">
        <v>548</v>
      </c>
      <c r="F249" s="180" t="s">
        <v>4223</v>
      </c>
      <c r="H249" s="181">
        <v>11.57</v>
      </c>
      <c r="I249" s="182"/>
      <c r="L249" s="177"/>
      <c r="M249" s="183"/>
      <c r="N249" s="184"/>
      <c r="O249" s="184"/>
      <c r="P249" s="184"/>
      <c r="Q249" s="184"/>
      <c r="R249" s="184"/>
      <c r="S249" s="184"/>
      <c r="T249" s="185"/>
      <c r="AT249" s="179" t="s">
        <v>548</v>
      </c>
      <c r="AU249" s="179" t="s">
        <v>91</v>
      </c>
      <c r="AV249" s="13" t="s">
        <v>91</v>
      </c>
      <c r="AW249" s="13" t="s">
        <v>3</v>
      </c>
      <c r="AX249" s="13" t="s">
        <v>83</v>
      </c>
      <c r="AY249" s="179" t="s">
        <v>203</v>
      </c>
    </row>
    <row r="250" spans="1:65" s="2" customFormat="1" ht="24.2" customHeight="1">
      <c r="A250" s="33"/>
      <c r="B250" s="154"/>
      <c r="C250" s="155" t="s">
        <v>321</v>
      </c>
      <c r="D250" s="155" t="s">
        <v>204</v>
      </c>
      <c r="E250" s="156" t="s">
        <v>707</v>
      </c>
      <c r="F250" s="157" t="s">
        <v>4229</v>
      </c>
      <c r="G250" s="158" t="s">
        <v>249</v>
      </c>
      <c r="H250" s="159">
        <v>2.3140000000000001</v>
      </c>
      <c r="I250" s="160"/>
      <c r="J250" s="161">
        <f>ROUND(I250*H250,2)</f>
        <v>0</v>
      </c>
      <c r="K250" s="162"/>
      <c r="L250" s="34"/>
      <c r="M250" s="163" t="s">
        <v>1</v>
      </c>
      <c r="N250" s="164" t="s">
        <v>41</v>
      </c>
      <c r="O250" s="62"/>
      <c r="P250" s="165">
        <f>O250*H250</f>
        <v>0</v>
      </c>
      <c r="Q250" s="165">
        <v>0</v>
      </c>
      <c r="R250" s="165">
        <f>Q250*H250</f>
        <v>0</v>
      </c>
      <c r="S250" s="165">
        <v>0</v>
      </c>
      <c r="T250" s="166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7" t="s">
        <v>208</v>
      </c>
      <c r="AT250" s="167" t="s">
        <v>204</v>
      </c>
      <c r="AU250" s="167" t="s">
        <v>91</v>
      </c>
      <c r="AY250" s="18" t="s">
        <v>203</v>
      </c>
      <c r="BE250" s="168">
        <f>IF(N250="základná",J250,0)</f>
        <v>0</v>
      </c>
      <c r="BF250" s="168">
        <f>IF(N250="znížená",J250,0)</f>
        <v>0</v>
      </c>
      <c r="BG250" s="168">
        <f>IF(N250="zákl. prenesená",J250,0)</f>
        <v>0</v>
      </c>
      <c r="BH250" s="168">
        <f>IF(N250="zníž. prenesená",J250,0)</f>
        <v>0</v>
      </c>
      <c r="BI250" s="168">
        <f>IF(N250="nulová",J250,0)</f>
        <v>0</v>
      </c>
      <c r="BJ250" s="18" t="s">
        <v>91</v>
      </c>
      <c r="BK250" s="168">
        <f>ROUND(I250*H250,2)</f>
        <v>0</v>
      </c>
      <c r="BL250" s="18" t="s">
        <v>208</v>
      </c>
      <c r="BM250" s="167" t="s">
        <v>4224</v>
      </c>
    </row>
    <row r="251" spans="1:65" s="2" customFormat="1" ht="16.5" customHeight="1">
      <c r="A251" s="33"/>
      <c r="B251" s="154"/>
      <c r="C251" s="155" t="s">
        <v>262</v>
      </c>
      <c r="D251" s="155" t="s">
        <v>204</v>
      </c>
      <c r="E251" s="156" t="s">
        <v>717</v>
      </c>
      <c r="F251" s="157" t="s">
        <v>718</v>
      </c>
      <c r="G251" s="158" t="s">
        <v>340</v>
      </c>
      <c r="H251" s="159">
        <v>1</v>
      </c>
      <c r="I251" s="160"/>
      <c r="J251" s="161">
        <f>ROUND(I251*H251,2)</f>
        <v>0</v>
      </c>
      <c r="K251" s="162"/>
      <c r="L251" s="34"/>
      <c r="M251" s="163" t="s">
        <v>1</v>
      </c>
      <c r="N251" s="164" t="s">
        <v>41</v>
      </c>
      <c r="O251" s="62"/>
      <c r="P251" s="165">
        <f>O251*H251</f>
        <v>0</v>
      </c>
      <c r="Q251" s="165">
        <v>0</v>
      </c>
      <c r="R251" s="165">
        <f>Q251*H251</f>
        <v>0</v>
      </c>
      <c r="S251" s="165">
        <v>0</v>
      </c>
      <c r="T251" s="166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7" t="s">
        <v>208</v>
      </c>
      <c r="AT251" s="167" t="s">
        <v>204</v>
      </c>
      <c r="AU251" s="167" t="s">
        <v>91</v>
      </c>
      <c r="AY251" s="18" t="s">
        <v>203</v>
      </c>
      <c r="BE251" s="168">
        <f>IF(N251="základná",J251,0)</f>
        <v>0</v>
      </c>
      <c r="BF251" s="168">
        <f>IF(N251="znížená",J251,0)</f>
        <v>0</v>
      </c>
      <c r="BG251" s="168">
        <f>IF(N251="zákl. prenesená",J251,0)</f>
        <v>0</v>
      </c>
      <c r="BH251" s="168">
        <f>IF(N251="zníž. prenesená",J251,0)</f>
        <v>0</v>
      </c>
      <c r="BI251" s="168">
        <f>IF(N251="nulová",J251,0)</f>
        <v>0</v>
      </c>
      <c r="BJ251" s="18" t="s">
        <v>91</v>
      </c>
      <c r="BK251" s="168">
        <f>ROUND(I251*H251,2)</f>
        <v>0</v>
      </c>
      <c r="BL251" s="18" t="s">
        <v>208</v>
      </c>
      <c r="BM251" s="167" t="s">
        <v>4225</v>
      </c>
    </row>
    <row r="252" spans="1:65" s="13" customFormat="1">
      <c r="B252" s="177"/>
      <c r="D252" s="178" t="s">
        <v>548</v>
      </c>
      <c r="E252" s="179" t="s">
        <v>1</v>
      </c>
      <c r="F252" s="180" t="s">
        <v>83</v>
      </c>
      <c r="H252" s="181">
        <v>1</v>
      </c>
      <c r="I252" s="182"/>
      <c r="L252" s="177"/>
      <c r="M252" s="183"/>
      <c r="N252" s="184"/>
      <c r="O252" s="184"/>
      <c r="P252" s="184"/>
      <c r="Q252" s="184"/>
      <c r="R252" s="184"/>
      <c r="S252" s="184"/>
      <c r="T252" s="185"/>
      <c r="AT252" s="179" t="s">
        <v>548</v>
      </c>
      <c r="AU252" s="179" t="s">
        <v>91</v>
      </c>
      <c r="AV252" s="13" t="s">
        <v>91</v>
      </c>
      <c r="AW252" s="13" t="s">
        <v>30</v>
      </c>
      <c r="AX252" s="13" t="s">
        <v>83</v>
      </c>
      <c r="AY252" s="179" t="s">
        <v>203</v>
      </c>
    </row>
    <row r="253" spans="1:65" s="12" customFormat="1" ht="22.9" customHeight="1">
      <c r="B253" s="143"/>
      <c r="D253" s="144" t="s">
        <v>74</v>
      </c>
      <c r="E253" s="169" t="s">
        <v>1183</v>
      </c>
      <c r="F253" s="169" t="s">
        <v>1220</v>
      </c>
      <c r="I253" s="146"/>
      <c r="J253" s="170">
        <f>BK253</f>
        <v>0</v>
      </c>
      <c r="L253" s="143"/>
      <c r="M253" s="148"/>
      <c r="N253" s="149"/>
      <c r="O253" s="149"/>
      <c r="P253" s="150">
        <f>P254</f>
        <v>0</v>
      </c>
      <c r="Q253" s="149"/>
      <c r="R253" s="150">
        <f>R254</f>
        <v>0</v>
      </c>
      <c r="S253" s="149"/>
      <c r="T253" s="151">
        <f>T254</f>
        <v>0</v>
      </c>
      <c r="AR253" s="144" t="s">
        <v>83</v>
      </c>
      <c r="AT253" s="152" t="s">
        <v>74</v>
      </c>
      <c r="AU253" s="152" t="s">
        <v>83</v>
      </c>
      <c r="AY253" s="144" t="s">
        <v>203</v>
      </c>
      <c r="BK253" s="153">
        <f>BK254</f>
        <v>0</v>
      </c>
    </row>
    <row r="254" spans="1:65" s="2" customFormat="1" ht="33" customHeight="1">
      <c r="A254" s="33"/>
      <c r="B254" s="154"/>
      <c r="C254" s="155" t="s">
        <v>328</v>
      </c>
      <c r="D254" s="155" t="s">
        <v>204</v>
      </c>
      <c r="E254" s="156" t="s">
        <v>4226</v>
      </c>
      <c r="F254" s="157" t="s">
        <v>1329</v>
      </c>
      <c r="G254" s="158" t="s">
        <v>249</v>
      </c>
      <c r="H254" s="159">
        <v>24.119</v>
      </c>
      <c r="I254" s="160"/>
      <c r="J254" s="161">
        <f>ROUND(I254*H254,2)</f>
        <v>0</v>
      </c>
      <c r="K254" s="162"/>
      <c r="L254" s="34"/>
      <c r="M254" s="171" t="s">
        <v>1</v>
      </c>
      <c r="N254" s="172" t="s">
        <v>41</v>
      </c>
      <c r="O254" s="173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7" t="s">
        <v>208</v>
      </c>
      <c r="AT254" s="167" t="s">
        <v>204</v>
      </c>
      <c r="AU254" s="167" t="s">
        <v>91</v>
      </c>
      <c r="AY254" s="18" t="s">
        <v>203</v>
      </c>
      <c r="BE254" s="168">
        <f>IF(N254="základná",J254,0)</f>
        <v>0</v>
      </c>
      <c r="BF254" s="168">
        <f>IF(N254="znížená",J254,0)</f>
        <v>0</v>
      </c>
      <c r="BG254" s="168">
        <f>IF(N254="zákl. prenesená",J254,0)</f>
        <v>0</v>
      </c>
      <c r="BH254" s="168">
        <f>IF(N254="zníž. prenesená",J254,0)</f>
        <v>0</v>
      </c>
      <c r="BI254" s="168">
        <f>IF(N254="nulová",J254,0)</f>
        <v>0</v>
      </c>
      <c r="BJ254" s="18" t="s">
        <v>91</v>
      </c>
      <c r="BK254" s="168">
        <f>ROUND(I254*H254,2)</f>
        <v>0</v>
      </c>
      <c r="BL254" s="18" t="s">
        <v>208</v>
      </c>
      <c r="BM254" s="167" t="s">
        <v>4227</v>
      </c>
    </row>
    <row r="255" spans="1:65" s="2" customFormat="1" ht="6.95" customHeight="1">
      <c r="A255" s="33"/>
      <c r="B255" s="51"/>
      <c r="C255" s="52"/>
      <c r="D255" s="52"/>
      <c r="E255" s="52"/>
      <c r="F255" s="52"/>
      <c r="G255" s="52"/>
      <c r="H255" s="52"/>
      <c r="I255" s="52"/>
      <c r="J255" s="52"/>
      <c r="K255" s="52"/>
      <c r="L255" s="34"/>
      <c r="M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</row>
  </sheetData>
  <autoFilter ref="C122:K254" xr:uid="{00000000-0009-0000-0000-00001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86"/>
  <sheetViews>
    <sheetView showGridLines="0" topLeftCell="A274" workbookViewId="0">
      <selection activeCell="F175" sqref="F174:F17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92</v>
      </c>
      <c r="AZ2" s="176" t="s">
        <v>496</v>
      </c>
      <c r="BA2" s="176" t="s">
        <v>497</v>
      </c>
      <c r="BB2" s="176" t="s">
        <v>221</v>
      </c>
      <c r="BC2" s="176" t="s">
        <v>498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176" t="s">
        <v>499</v>
      </c>
      <c r="BA3" s="176" t="s">
        <v>500</v>
      </c>
      <c r="BB3" s="176" t="s">
        <v>221</v>
      </c>
      <c r="BC3" s="176" t="s">
        <v>501</v>
      </c>
      <c r="BD3" s="176" t="s">
        <v>91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  <c r="AZ4" s="176" t="s">
        <v>502</v>
      </c>
      <c r="BA4" s="176" t="s">
        <v>503</v>
      </c>
      <c r="BB4" s="176" t="s">
        <v>221</v>
      </c>
      <c r="BC4" s="176" t="s">
        <v>504</v>
      </c>
      <c r="BD4" s="176" t="s">
        <v>91</v>
      </c>
    </row>
    <row r="5" spans="1:56" s="1" customFormat="1" ht="6.95" customHeight="1">
      <c r="B5" s="21"/>
      <c r="L5" s="21"/>
      <c r="AZ5" s="176" t="s">
        <v>505</v>
      </c>
      <c r="BA5" s="176" t="s">
        <v>506</v>
      </c>
      <c r="BB5" s="176" t="s">
        <v>221</v>
      </c>
      <c r="BC5" s="176" t="s">
        <v>507</v>
      </c>
      <c r="BD5" s="176" t="s">
        <v>91</v>
      </c>
    </row>
    <row r="6" spans="1:56" s="1" customFormat="1" ht="12" customHeight="1">
      <c r="B6" s="21"/>
      <c r="D6" s="28" t="s">
        <v>14</v>
      </c>
      <c r="L6" s="21"/>
      <c r="AZ6" s="176" t="s">
        <v>508</v>
      </c>
      <c r="BA6" s="176" t="s">
        <v>509</v>
      </c>
      <c r="BB6" s="176" t="s">
        <v>221</v>
      </c>
      <c r="BC6" s="176" t="s">
        <v>510</v>
      </c>
      <c r="BD6" s="176" t="s">
        <v>91</v>
      </c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  <c r="AZ7" s="176" t="s">
        <v>511</v>
      </c>
      <c r="BA7" s="176" t="s">
        <v>512</v>
      </c>
      <c r="BB7" s="176" t="s">
        <v>221</v>
      </c>
      <c r="BC7" s="176" t="s">
        <v>513</v>
      </c>
      <c r="BD7" s="176" t="s">
        <v>91</v>
      </c>
    </row>
    <row r="8" spans="1:56" s="1" customFormat="1" ht="12" customHeight="1">
      <c r="B8" s="21"/>
      <c r="D8" s="28" t="s">
        <v>166</v>
      </c>
      <c r="L8" s="21"/>
      <c r="AZ8" s="176" t="s">
        <v>514</v>
      </c>
      <c r="BA8" s="176" t="s">
        <v>515</v>
      </c>
      <c r="BB8" s="176" t="s">
        <v>221</v>
      </c>
      <c r="BC8" s="176" t="s">
        <v>516</v>
      </c>
      <c r="BD8" s="176" t="s">
        <v>91</v>
      </c>
    </row>
    <row r="9" spans="1:56" s="2" customFormat="1" ht="16.5" customHeight="1">
      <c r="A9" s="33"/>
      <c r="B9" s="34"/>
      <c r="C9" s="33"/>
      <c r="D9" s="33"/>
      <c r="E9" s="278" t="s">
        <v>517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76" t="s">
        <v>518</v>
      </c>
      <c r="BA9" s="176" t="s">
        <v>519</v>
      </c>
      <c r="BB9" s="176" t="s">
        <v>221</v>
      </c>
      <c r="BC9" s="176" t="s">
        <v>520</v>
      </c>
      <c r="BD9" s="176" t="s">
        <v>91</v>
      </c>
    </row>
    <row r="10" spans="1:5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76" t="s">
        <v>522</v>
      </c>
      <c r="BA10" s="176" t="s">
        <v>523</v>
      </c>
      <c r="BB10" s="176" t="s">
        <v>221</v>
      </c>
      <c r="BC10" s="176" t="s">
        <v>524</v>
      </c>
      <c r="BD10" s="176" t="s">
        <v>91</v>
      </c>
    </row>
    <row r="11" spans="1:56" s="2" customFormat="1" ht="16.5" customHeight="1">
      <c r="A11" s="33"/>
      <c r="B11" s="34"/>
      <c r="C11" s="33"/>
      <c r="D11" s="33"/>
      <c r="E11" s="238" t="s">
        <v>525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76" t="s">
        <v>526</v>
      </c>
      <c r="BA11" s="176" t="s">
        <v>527</v>
      </c>
      <c r="BB11" s="176" t="s">
        <v>221</v>
      </c>
      <c r="BC11" s="176" t="s">
        <v>528</v>
      </c>
      <c r="BD11" s="176" t="s">
        <v>91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76" t="s">
        <v>529</v>
      </c>
      <c r="BA12" s="176" t="s">
        <v>530</v>
      </c>
      <c r="BB12" s="176" t="s">
        <v>221</v>
      </c>
      <c r="BC12" s="176" t="s">
        <v>516</v>
      </c>
      <c r="BD12" s="176" t="s">
        <v>91</v>
      </c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76" t="s">
        <v>531</v>
      </c>
      <c r="BA13" s="176" t="s">
        <v>532</v>
      </c>
      <c r="BB13" s="176" t="s">
        <v>221</v>
      </c>
      <c r="BC13" s="176" t="s">
        <v>533</v>
      </c>
      <c r="BD13" s="176" t="s">
        <v>91</v>
      </c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534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ROUND(J126,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ROUND((SUM(BE126:BE285)),  2)</f>
        <v>0</v>
      </c>
      <c r="G35" s="109"/>
      <c r="H35" s="109"/>
      <c r="I35" s="110">
        <v>0.2</v>
      </c>
      <c r="J35" s="108">
        <f>ROUND(((SUM(BE126:BE285))*I35),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ROUND((SUM(BF126:BF285)),  2)</f>
        <v>0</v>
      </c>
      <c r="G36" s="109"/>
      <c r="H36" s="109"/>
      <c r="I36" s="110">
        <v>0.2</v>
      </c>
      <c r="J36" s="108">
        <f>ROUND(((SUM(BF126:BF285))*I36),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ROUND((SUM(BG126:BG285)),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ROUND((SUM(BH126:BH285)),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ROUND((SUM(BI126:BI285)),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517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SO02.1 - SO02.1    Búracie práce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Ing.Peter Hlbocký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J126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535</v>
      </c>
      <c r="E99" s="126"/>
      <c r="F99" s="126"/>
      <c r="G99" s="126"/>
      <c r="H99" s="126"/>
      <c r="I99" s="126"/>
      <c r="J99" s="127">
        <f>J127</f>
        <v>0</v>
      </c>
      <c r="L99" s="124"/>
    </row>
    <row r="100" spans="1:47" s="10" customFormat="1" ht="19.899999999999999" customHeight="1">
      <c r="B100" s="128"/>
      <c r="D100" s="129" t="s">
        <v>536</v>
      </c>
      <c r="E100" s="130"/>
      <c r="F100" s="130"/>
      <c r="G100" s="130"/>
      <c r="H100" s="130"/>
      <c r="I100" s="130"/>
      <c r="J100" s="131">
        <f>J128</f>
        <v>0</v>
      </c>
      <c r="L100" s="128"/>
    </row>
    <row r="101" spans="1:47" s="10" customFormat="1" ht="19.899999999999999" customHeight="1">
      <c r="B101" s="128"/>
      <c r="D101" s="129" t="s">
        <v>537</v>
      </c>
      <c r="E101" s="130"/>
      <c r="F101" s="130"/>
      <c r="G101" s="130"/>
      <c r="H101" s="130"/>
      <c r="I101" s="130"/>
      <c r="J101" s="131">
        <f>J234</f>
        <v>0</v>
      </c>
      <c r="L101" s="128"/>
    </row>
    <row r="102" spans="1:47" s="10" customFormat="1" ht="19.899999999999999" customHeight="1">
      <c r="B102" s="128"/>
      <c r="D102" s="129" t="s">
        <v>538</v>
      </c>
      <c r="E102" s="130"/>
      <c r="F102" s="130"/>
      <c r="G102" s="130"/>
      <c r="H102" s="130"/>
      <c r="I102" s="130"/>
      <c r="J102" s="131">
        <f>J264</f>
        <v>0</v>
      </c>
      <c r="L102" s="128"/>
    </row>
    <row r="103" spans="1:47" s="10" customFormat="1" ht="19.899999999999999" customHeight="1">
      <c r="B103" s="128"/>
      <c r="D103" s="129" t="s">
        <v>539</v>
      </c>
      <c r="E103" s="130"/>
      <c r="F103" s="130"/>
      <c r="G103" s="130"/>
      <c r="H103" s="130"/>
      <c r="I103" s="130"/>
      <c r="J103" s="131">
        <f>J268</f>
        <v>0</v>
      </c>
      <c r="L103" s="128"/>
    </row>
    <row r="104" spans="1:47" s="10" customFormat="1" ht="19.899999999999999" customHeight="1">
      <c r="B104" s="128"/>
      <c r="D104" s="129" t="s">
        <v>540</v>
      </c>
      <c r="E104" s="130"/>
      <c r="F104" s="130"/>
      <c r="G104" s="130"/>
      <c r="H104" s="130"/>
      <c r="I104" s="130"/>
      <c r="J104" s="131">
        <f>J274</f>
        <v>0</v>
      </c>
      <c r="L104" s="128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5" customHeight="1">
      <c r="A111" s="33"/>
      <c r="B111" s="34"/>
      <c r="C111" s="22" t="s">
        <v>189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14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78" t="str">
        <f>E7</f>
        <v>OBNOVA NÁMESTIA SNP 31.3.2022</v>
      </c>
      <c r="F114" s="279"/>
      <c r="G114" s="279"/>
      <c r="H114" s="279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166</v>
      </c>
      <c r="L115" s="21"/>
    </row>
    <row r="116" spans="1:63" s="2" customFormat="1" ht="16.5" customHeight="1">
      <c r="A116" s="33"/>
      <c r="B116" s="34"/>
      <c r="C116" s="33"/>
      <c r="D116" s="33"/>
      <c r="E116" s="278" t="s">
        <v>517</v>
      </c>
      <c r="F116" s="277"/>
      <c r="G116" s="277"/>
      <c r="H116" s="27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521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38" t="str">
        <f>E11</f>
        <v xml:space="preserve">SO02.1 - SO02.1    Búracie práce </v>
      </c>
      <c r="F118" s="277"/>
      <c r="G118" s="277"/>
      <c r="H118" s="277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F14</f>
        <v>Námestie SNP, Trnava</v>
      </c>
      <c r="G120" s="33"/>
      <c r="H120" s="33"/>
      <c r="I120" s="28" t="s">
        <v>20</v>
      </c>
      <c r="J120" s="59" t="str">
        <f>IF(J14="","",J14)</f>
        <v>31. 3. 2022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40.15" customHeight="1">
      <c r="A122" s="33"/>
      <c r="B122" s="34"/>
      <c r="C122" s="28" t="s">
        <v>22</v>
      </c>
      <c r="D122" s="33"/>
      <c r="E122" s="33"/>
      <c r="F122" s="26" t="str">
        <f>E17</f>
        <v>MESTO TRNAVA, Hlavná č.1,91771 TRNAVA</v>
      </c>
      <c r="G122" s="33"/>
      <c r="H122" s="33"/>
      <c r="I122" s="28" t="s">
        <v>28</v>
      </c>
      <c r="J122" s="31" t="str">
        <f>E23</f>
        <v>ATELIER DV, s.r.o.Ing.Arch.P.ĎURKO a kol.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Ing.Peter Hlbocký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2"/>
      <c r="B125" s="133"/>
      <c r="C125" s="134" t="s">
        <v>190</v>
      </c>
      <c r="D125" s="135" t="s">
        <v>60</v>
      </c>
      <c r="E125" s="135" t="s">
        <v>56</v>
      </c>
      <c r="F125" s="135" t="s">
        <v>57</v>
      </c>
      <c r="G125" s="135" t="s">
        <v>191</v>
      </c>
      <c r="H125" s="135" t="s">
        <v>192</v>
      </c>
      <c r="I125" s="135" t="s">
        <v>193</v>
      </c>
      <c r="J125" s="136" t="s">
        <v>171</v>
      </c>
      <c r="K125" s="137" t="s">
        <v>194</v>
      </c>
      <c r="L125" s="138"/>
      <c r="M125" s="66" t="s">
        <v>1</v>
      </c>
      <c r="N125" s="67" t="s">
        <v>39</v>
      </c>
      <c r="O125" s="67" t="s">
        <v>195</v>
      </c>
      <c r="P125" s="67" t="s">
        <v>196</v>
      </c>
      <c r="Q125" s="67" t="s">
        <v>197</v>
      </c>
      <c r="R125" s="67" t="s">
        <v>198</v>
      </c>
      <c r="S125" s="67" t="s">
        <v>199</v>
      </c>
      <c r="T125" s="68" t="s">
        <v>200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9" customHeight="1">
      <c r="A126" s="33"/>
      <c r="B126" s="34"/>
      <c r="C126" s="73" t="s">
        <v>172</v>
      </c>
      <c r="D126" s="33"/>
      <c r="E126" s="33"/>
      <c r="F126" s="33"/>
      <c r="G126" s="33"/>
      <c r="H126" s="33"/>
      <c r="I126" s="33"/>
      <c r="J126" s="139">
        <f>BK126</f>
        <v>0</v>
      </c>
      <c r="K126" s="33"/>
      <c r="L126" s="34"/>
      <c r="M126" s="69"/>
      <c r="N126" s="60"/>
      <c r="O126" s="70"/>
      <c r="P126" s="140">
        <f>P127</f>
        <v>0</v>
      </c>
      <c r="Q126" s="70"/>
      <c r="R126" s="140">
        <f>R127</f>
        <v>0.71255599999999997</v>
      </c>
      <c r="S126" s="70"/>
      <c r="T126" s="141">
        <f>T127</f>
        <v>5895.8310000000001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173</v>
      </c>
      <c r="BK126" s="142">
        <f>BK127</f>
        <v>0</v>
      </c>
    </row>
    <row r="127" spans="1:63" s="12" customFormat="1" ht="25.9" customHeight="1">
      <c r="B127" s="143"/>
      <c r="D127" s="144" t="s">
        <v>74</v>
      </c>
      <c r="E127" s="145" t="s">
        <v>541</v>
      </c>
      <c r="F127" s="145" t="s">
        <v>542</v>
      </c>
      <c r="I127" s="146"/>
      <c r="J127" s="147">
        <f>BK127</f>
        <v>0</v>
      </c>
      <c r="L127" s="143"/>
      <c r="M127" s="148"/>
      <c r="N127" s="149"/>
      <c r="O127" s="149"/>
      <c r="P127" s="150">
        <f>P128+P234+P264+P268+P274</f>
        <v>0</v>
      </c>
      <c r="Q127" s="149"/>
      <c r="R127" s="150">
        <f>R128+R234+R264+R268+R274</f>
        <v>0.71255599999999997</v>
      </c>
      <c r="S127" s="149"/>
      <c r="T127" s="151">
        <f>T128+T234+T264+T268+T274</f>
        <v>5895.8310000000001</v>
      </c>
      <c r="AR127" s="144" t="s">
        <v>83</v>
      </c>
      <c r="AT127" s="152" t="s">
        <v>74</v>
      </c>
      <c r="AU127" s="152" t="s">
        <v>75</v>
      </c>
      <c r="AY127" s="144" t="s">
        <v>203</v>
      </c>
      <c r="BK127" s="153">
        <f>BK128+BK234+BK264+BK268+BK274</f>
        <v>0</v>
      </c>
    </row>
    <row r="128" spans="1:63" s="12" customFormat="1" ht="22.9" customHeight="1">
      <c r="B128" s="143"/>
      <c r="D128" s="144" t="s">
        <v>74</v>
      </c>
      <c r="E128" s="169" t="s">
        <v>543</v>
      </c>
      <c r="F128" s="169" t="s">
        <v>544</v>
      </c>
      <c r="I128" s="146"/>
      <c r="J128" s="170">
        <f>BK128</f>
        <v>0</v>
      </c>
      <c r="L128" s="143"/>
      <c r="M128" s="148"/>
      <c r="N128" s="149"/>
      <c r="O128" s="149"/>
      <c r="P128" s="150">
        <f>SUM(P129:P233)</f>
        <v>0</v>
      </c>
      <c r="Q128" s="149"/>
      <c r="R128" s="150">
        <f>SUM(R129:R233)</f>
        <v>0.24079999999999999</v>
      </c>
      <c r="S128" s="149"/>
      <c r="T128" s="151">
        <f>SUM(T129:T233)</f>
        <v>5205.8370000000004</v>
      </c>
      <c r="AR128" s="144" t="s">
        <v>83</v>
      </c>
      <c r="AT128" s="152" t="s">
        <v>74</v>
      </c>
      <c r="AU128" s="152" t="s">
        <v>83</v>
      </c>
      <c r="AY128" s="144" t="s">
        <v>203</v>
      </c>
      <c r="BK128" s="153">
        <f>SUM(BK129:BK233)</f>
        <v>0</v>
      </c>
    </row>
    <row r="129" spans="1:65" s="2" customFormat="1" ht="21.75" customHeight="1">
      <c r="A129" s="33"/>
      <c r="B129" s="154"/>
      <c r="C129" s="155" t="s">
        <v>83</v>
      </c>
      <c r="D129" s="155" t="s">
        <v>204</v>
      </c>
      <c r="E129" s="156" t="s">
        <v>545</v>
      </c>
      <c r="F129" s="157" t="s">
        <v>546</v>
      </c>
      <c r="G129" s="158" t="s">
        <v>244</v>
      </c>
      <c r="H129" s="159">
        <v>587.20000000000005</v>
      </c>
      <c r="I129" s="160"/>
      <c r="J129" s="161">
        <f>ROUND(I129*H129,2)</f>
        <v>0</v>
      </c>
      <c r="K129" s="162"/>
      <c r="L129" s="34"/>
      <c r="M129" s="163" t="s">
        <v>1</v>
      </c>
      <c r="N129" s="164" t="s">
        <v>41</v>
      </c>
      <c r="O129" s="62"/>
      <c r="P129" s="165">
        <f>O129*H129</f>
        <v>0</v>
      </c>
      <c r="Q129" s="165">
        <v>0</v>
      </c>
      <c r="R129" s="165">
        <f>Q129*H129</f>
        <v>0</v>
      </c>
      <c r="S129" s="165">
        <v>0.23</v>
      </c>
      <c r="T129" s="166">
        <f>S129*H129</f>
        <v>135.05600000000001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208</v>
      </c>
      <c r="AT129" s="167" t="s">
        <v>204</v>
      </c>
      <c r="AU129" s="167" t="s">
        <v>91</v>
      </c>
      <c r="AY129" s="18" t="s">
        <v>203</v>
      </c>
      <c r="BE129" s="168">
        <f>IF(N129="základná",J129,0)</f>
        <v>0</v>
      </c>
      <c r="BF129" s="168">
        <f>IF(N129="znížená",J129,0)</f>
        <v>0</v>
      </c>
      <c r="BG129" s="168">
        <f>IF(N129="zákl. prenesená",J129,0)</f>
        <v>0</v>
      </c>
      <c r="BH129" s="168">
        <f>IF(N129="zníž. prenesená",J129,0)</f>
        <v>0</v>
      </c>
      <c r="BI129" s="168">
        <f>IF(N129="nulová",J129,0)</f>
        <v>0</v>
      </c>
      <c r="BJ129" s="18" t="s">
        <v>91</v>
      </c>
      <c r="BK129" s="168">
        <f>ROUND(I129*H129,2)</f>
        <v>0</v>
      </c>
      <c r="BL129" s="18" t="s">
        <v>208</v>
      </c>
      <c r="BM129" s="167" t="s">
        <v>547</v>
      </c>
    </row>
    <row r="130" spans="1:65" s="13" customFormat="1">
      <c r="B130" s="177"/>
      <c r="D130" s="178" t="s">
        <v>548</v>
      </c>
      <c r="E130" s="179" t="s">
        <v>1</v>
      </c>
      <c r="F130" s="180" t="s">
        <v>549</v>
      </c>
      <c r="H130" s="181">
        <v>587.20000000000005</v>
      </c>
      <c r="I130" s="182"/>
      <c r="L130" s="177"/>
      <c r="M130" s="183"/>
      <c r="N130" s="184"/>
      <c r="O130" s="184"/>
      <c r="P130" s="184"/>
      <c r="Q130" s="184"/>
      <c r="R130" s="184"/>
      <c r="S130" s="184"/>
      <c r="T130" s="185"/>
      <c r="AT130" s="179" t="s">
        <v>548</v>
      </c>
      <c r="AU130" s="179" t="s">
        <v>91</v>
      </c>
      <c r="AV130" s="13" t="s">
        <v>91</v>
      </c>
      <c r="AW130" s="13" t="s">
        <v>30</v>
      </c>
      <c r="AX130" s="13" t="s">
        <v>75</v>
      </c>
      <c r="AY130" s="179" t="s">
        <v>203</v>
      </c>
    </row>
    <row r="131" spans="1:65" s="14" customFormat="1">
      <c r="B131" s="186"/>
      <c r="D131" s="178" t="s">
        <v>548</v>
      </c>
      <c r="E131" s="187" t="s">
        <v>1</v>
      </c>
      <c r="F131" s="188" t="s">
        <v>550</v>
      </c>
      <c r="H131" s="189">
        <v>587.20000000000005</v>
      </c>
      <c r="I131" s="190"/>
      <c r="L131" s="186"/>
      <c r="M131" s="191"/>
      <c r="N131" s="192"/>
      <c r="O131" s="192"/>
      <c r="P131" s="192"/>
      <c r="Q131" s="192"/>
      <c r="R131" s="192"/>
      <c r="S131" s="192"/>
      <c r="T131" s="193"/>
      <c r="AT131" s="187" t="s">
        <v>548</v>
      </c>
      <c r="AU131" s="187" t="s">
        <v>91</v>
      </c>
      <c r="AV131" s="14" t="s">
        <v>208</v>
      </c>
      <c r="AW131" s="14" t="s">
        <v>30</v>
      </c>
      <c r="AX131" s="14" t="s">
        <v>83</v>
      </c>
      <c r="AY131" s="187" t="s">
        <v>203</v>
      </c>
    </row>
    <row r="132" spans="1:65" s="2" customFormat="1" ht="16.5" customHeight="1">
      <c r="A132" s="33"/>
      <c r="B132" s="154"/>
      <c r="C132" s="155" t="s">
        <v>91</v>
      </c>
      <c r="D132" s="155" t="s">
        <v>204</v>
      </c>
      <c r="E132" s="156" t="s">
        <v>551</v>
      </c>
      <c r="F132" s="157" t="s">
        <v>552</v>
      </c>
      <c r="G132" s="158" t="s">
        <v>244</v>
      </c>
      <c r="H132" s="159">
        <v>379.1</v>
      </c>
      <c r="I132" s="160"/>
      <c r="J132" s="161">
        <f>ROUND(I132*H132,2)</f>
        <v>0</v>
      </c>
      <c r="K132" s="162"/>
      <c r="L132" s="34"/>
      <c r="M132" s="163" t="s">
        <v>1</v>
      </c>
      <c r="N132" s="164" t="s">
        <v>41</v>
      </c>
      <c r="O132" s="62"/>
      <c r="P132" s="165">
        <f>O132*H132</f>
        <v>0</v>
      </c>
      <c r="Q132" s="165">
        <v>0</v>
      </c>
      <c r="R132" s="165">
        <f>Q132*H132</f>
        <v>0</v>
      </c>
      <c r="S132" s="165">
        <v>0.04</v>
      </c>
      <c r="T132" s="166">
        <f>S132*H132</f>
        <v>15.164000000000001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91</v>
      </c>
      <c r="BK132" s="168">
        <f>ROUND(I132*H132,2)</f>
        <v>0</v>
      </c>
      <c r="BL132" s="18" t="s">
        <v>208</v>
      </c>
      <c r="BM132" s="167" t="s">
        <v>553</v>
      </c>
    </row>
    <row r="133" spans="1:65" s="13" customFormat="1">
      <c r="B133" s="177"/>
      <c r="D133" s="178" t="s">
        <v>548</v>
      </c>
      <c r="E133" s="179" t="s">
        <v>1</v>
      </c>
      <c r="F133" s="180" t="s">
        <v>554</v>
      </c>
      <c r="H133" s="181">
        <v>379.1</v>
      </c>
      <c r="I133" s="182"/>
      <c r="L133" s="177"/>
      <c r="M133" s="183"/>
      <c r="N133" s="184"/>
      <c r="O133" s="184"/>
      <c r="P133" s="184"/>
      <c r="Q133" s="184"/>
      <c r="R133" s="184"/>
      <c r="S133" s="184"/>
      <c r="T133" s="185"/>
      <c r="AT133" s="179" t="s">
        <v>548</v>
      </c>
      <c r="AU133" s="179" t="s">
        <v>91</v>
      </c>
      <c r="AV133" s="13" t="s">
        <v>91</v>
      </c>
      <c r="AW133" s="13" t="s">
        <v>30</v>
      </c>
      <c r="AX133" s="13" t="s">
        <v>75</v>
      </c>
      <c r="AY133" s="179" t="s">
        <v>203</v>
      </c>
    </row>
    <row r="134" spans="1:65" s="14" customFormat="1">
      <c r="B134" s="186"/>
      <c r="D134" s="178" t="s">
        <v>548</v>
      </c>
      <c r="E134" s="187" t="s">
        <v>1</v>
      </c>
      <c r="F134" s="188" t="s">
        <v>550</v>
      </c>
      <c r="H134" s="189">
        <v>379.1</v>
      </c>
      <c r="I134" s="190"/>
      <c r="L134" s="186"/>
      <c r="M134" s="191"/>
      <c r="N134" s="192"/>
      <c r="O134" s="192"/>
      <c r="P134" s="192"/>
      <c r="Q134" s="192"/>
      <c r="R134" s="192"/>
      <c r="S134" s="192"/>
      <c r="T134" s="193"/>
      <c r="AT134" s="187" t="s">
        <v>548</v>
      </c>
      <c r="AU134" s="187" t="s">
        <v>91</v>
      </c>
      <c r="AV134" s="14" t="s">
        <v>208</v>
      </c>
      <c r="AW134" s="14" t="s">
        <v>30</v>
      </c>
      <c r="AX134" s="14" t="s">
        <v>83</v>
      </c>
      <c r="AY134" s="187" t="s">
        <v>203</v>
      </c>
    </row>
    <row r="135" spans="1:65" s="2" customFormat="1" ht="37.9" customHeight="1">
      <c r="A135" s="33"/>
      <c r="B135" s="154"/>
      <c r="C135" s="155" t="s">
        <v>215</v>
      </c>
      <c r="D135" s="155" t="s">
        <v>204</v>
      </c>
      <c r="E135" s="156" t="s">
        <v>555</v>
      </c>
      <c r="F135" s="157" t="s">
        <v>556</v>
      </c>
      <c r="G135" s="158" t="s">
        <v>221</v>
      </c>
      <c r="H135" s="159">
        <v>218.9</v>
      </c>
      <c r="I135" s="160"/>
      <c r="J135" s="161">
        <f>ROUND(I135*H135,2)</f>
        <v>0</v>
      </c>
      <c r="K135" s="162"/>
      <c r="L135" s="34"/>
      <c r="M135" s="163" t="s">
        <v>1</v>
      </c>
      <c r="N135" s="164" t="s">
        <v>41</v>
      </c>
      <c r="O135" s="62"/>
      <c r="P135" s="165">
        <f>O135*H135</f>
        <v>0</v>
      </c>
      <c r="Q135" s="165">
        <v>0</v>
      </c>
      <c r="R135" s="165">
        <f>Q135*H135</f>
        <v>0</v>
      </c>
      <c r="S135" s="165">
        <v>0.41699999999999998</v>
      </c>
      <c r="T135" s="166">
        <f>S135*H135</f>
        <v>91.281300000000002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91</v>
      </c>
      <c r="AY135" s="18" t="s">
        <v>203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91</v>
      </c>
      <c r="BK135" s="168">
        <f>ROUND(I135*H135,2)</f>
        <v>0</v>
      </c>
      <c r="BL135" s="18" t="s">
        <v>208</v>
      </c>
      <c r="BM135" s="167" t="s">
        <v>557</v>
      </c>
    </row>
    <row r="136" spans="1:65" s="15" customFormat="1" ht="22.5">
      <c r="B136" s="194"/>
      <c r="D136" s="178" t="s">
        <v>548</v>
      </c>
      <c r="E136" s="195" t="s">
        <v>1</v>
      </c>
      <c r="F136" s="196" t="s">
        <v>4270</v>
      </c>
      <c r="H136" s="195" t="s">
        <v>1</v>
      </c>
      <c r="I136" s="197"/>
      <c r="L136" s="194"/>
      <c r="M136" s="198"/>
      <c r="N136" s="199"/>
      <c r="O136" s="199"/>
      <c r="P136" s="199"/>
      <c r="Q136" s="199"/>
      <c r="R136" s="199"/>
      <c r="S136" s="199"/>
      <c r="T136" s="200"/>
      <c r="AT136" s="195" t="s">
        <v>548</v>
      </c>
      <c r="AU136" s="195" t="s">
        <v>91</v>
      </c>
      <c r="AV136" s="15" t="s">
        <v>83</v>
      </c>
      <c r="AW136" s="15" t="s">
        <v>30</v>
      </c>
      <c r="AX136" s="15" t="s">
        <v>75</v>
      </c>
      <c r="AY136" s="195" t="s">
        <v>203</v>
      </c>
    </row>
    <row r="137" spans="1:65" s="13" customFormat="1">
      <c r="B137" s="177"/>
      <c r="D137" s="178" t="s">
        <v>548</v>
      </c>
      <c r="E137" s="179" t="s">
        <v>1</v>
      </c>
      <c r="F137" s="180" t="s">
        <v>558</v>
      </c>
      <c r="H137" s="181">
        <v>218.9</v>
      </c>
      <c r="I137" s="182"/>
      <c r="L137" s="177"/>
      <c r="M137" s="183"/>
      <c r="N137" s="184"/>
      <c r="O137" s="184"/>
      <c r="P137" s="184"/>
      <c r="Q137" s="184"/>
      <c r="R137" s="184"/>
      <c r="S137" s="184"/>
      <c r="T137" s="185"/>
      <c r="AT137" s="179" t="s">
        <v>548</v>
      </c>
      <c r="AU137" s="179" t="s">
        <v>91</v>
      </c>
      <c r="AV137" s="13" t="s">
        <v>91</v>
      </c>
      <c r="AW137" s="13" t="s">
        <v>30</v>
      </c>
      <c r="AX137" s="13" t="s">
        <v>75</v>
      </c>
      <c r="AY137" s="179" t="s">
        <v>203</v>
      </c>
    </row>
    <row r="138" spans="1:65" s="14" customFormat="1">
      <c r="B138" s="186"/>
      <c r="D138" s="178" t="s">
        <v>548</v>
      </c>
      <c r="E138" s="187" t="s">
        <v>1</v>
      </c>
      <c r="F138" s="188" t="s">
        <v>559</v>
      </c>
      <c r="H138" s="189">
        <v>218.9</v>
      </c>
      <c r="I138" s="190"/>
      <c r="L138" s="186"/>
      <c r="M138" s="191"/>
      <c r="N138" s="192"/>
      <c r="O138" s="192"/>
      <c r="P138" s="192"/>
      <c r="Q138" s="192"/>
      <c r="R138" s="192"/>
      <c r="S138" s="192"/>
      <c r="T138" s="193"/>
      <c r="AT138" s="187" t="s">
        <v>548</v>
      </c>
      <c r="AU138" s="187" t="s">
        <v>91</v>
      </c>
      <c r="AV138" s="14" t="s">
        <v>208</v>
      </c>
      <c r="AW138" s="14" t="s">
        <v>30</v>
      </c>
      <c r="AX138" s="14" t="s">
        <v>83</v>
      </c>
      <c r="AY138" s="187" t="s">
        <v>203</v>
      </c>
    </row>
    <row r="139" spans="1:65" s="2" customFormat="1" ht="24.2" customHeight="1">
      <c r="A139" s="33"/>
      <c r="B139" s="154"/>
      <c r="C139" s="155" t="s">
        <v>208</v>
      </c>
      <c r="D139" s="155" t="s">
        <v>204</v>
      </c>
      <c r="E139" s="156" t="s">
        <v>560</v>
      </c>
      <c r="F139" s="157" t="s">
        <v>561</v>
      </c>
      <c r="G139" s="158" t="s">
        <v>221</v>
      </c>
      <c r="H139" s="159">
        <v>11.6</v>
      </c>
      <c r="I139" s="160"/>
      <c r="J139" s="161">
        <f>ROUND(I139*H139,2)</f>
        <v>0</v>
      </c>
      <c r="K139" s="162"/>
      <c r="L139" s="34"/>
      <c r="M139" s="163" t="s">
        <v>1</v>
      </c>
      <c r="N139" s="164" t="s">
        <v>41</v>
      </c>
      <c r="O139" s="62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91</v>
      </c>
      <c r="AY139" s="18" t="s">
        <v>203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91</v>
      </c>
      <c r="BK139" s="168">
        <f>ROUND(I139*H139,2)</f>
        <v>0</v>
      </c>
      <c r="BL139" s="18" t="s">
        <v>208</v>
      </c>
      <c r="BM139" s="167" t="s">
        <v>562</v>
      </c>
    </row>
    <row r="140" spans="1:65" s="15" customFormat="1" ht="22.5">
      <c r="B140" s="194"/>
      <c r="D140" s="178" t="s">
        <v>548</v>
      </c>
      <c r="E140" s="195" t="s">
        <v>1</v>
      </c>
      <c r="F140" s="196" t="s">
        <v>4263</v>
      </c>
      <c r="H140" s="195" t="s">
        <v>1</v>
      </c>
      <c r="I140" s="197"/>
      <c r="L140" s="194"/>
      <c r="M140" s="198"/>
      <c r="N140" s="199"/>
      <c r="O140" s="199"/>
      <c r="P140" s="199"/>
      <c r="Q140" s="199"/>
      <c r="R140" s="199"/>
      <c r="S140" s="199"/>
      <c r="T140" s="200"/>
      <c r="AT140" s="195" t="s">
        <v>548</v>
      </c>
      <c r="AU140" s="195" t="s">
        <v>91</v>
      </c>
      <c r="AV140" s="15" t="s">
        <v>83</v>
      </c>
      <c r="AW140" s="15" t="s">
        <v>30</v>
      </c>
      <c r="AX140" s="15" t="s">
        <v>75</v>
      </c>
      <c r="AY140" s="195" t="s">
        <v>203</v>
      </c>
    </row>
    <row r="141" spans="1:65" s="13" customFormat="1">
      <c r="B141" s="177"/>
      <c r="D141" s="178" t="s">
        <v>548</v>
      </c>
      <c r="E141" s="179" t="s">
        <v>1</v>
      </c>
      <c r="F141" s="180" t="s">
        <v>563</v>
      </c>
      <c r="H141" s="181">
        <v>11.6</v>
      </c>
      <c r="I141" s="182"/>
      <c r="L141" s="177"/>
      <c r="M141" s="183"/>
      <c r="N141" s="184"/>
      <c r="O141" s="184"/>
      <c r="P141" s="184"/>
      <c r="Q141" s="184"/>
      <c r="R141" s="184"/>
      <c r="S141" s="184"/>
      <c r="T141" s="185"/>
      <c r="AT141" s="179" t="s">
        <v>548</v>
      </c>
      <c r="AU141" s="179" t="s">
        <v>91</v>
      </c>
      <c r="AV141" s="13" t="s">
        <v>91</v>
      </c>
      <c r="AW141" s="13" t="s">
        <v>30</v>
      </c>
      <c r="AX141" s="13" t="s">
        <v>75</v>
      </c>
      <c r="AY141" s="179" t="s">
        <v>203</v>
      </c>
    </row>
    <row r="142" spans="1:65" s="14" customFormat="1">
      <c r="B142" s="186"/>
      <c r="D142" s="178" t="s">
        <v>548</v>
      </c>
      <c r="E142" s="187" t="s">
        <v>1</v>
      </c>
      <c r="F142" s="188" t="s">
        <v>4264</v>
      </c>
      <c r="H142" s="189">
        <v>11.6</v>
      </c>
      <c r="I142" s="190"/>
      <c r="L142" s="186"/>
      <c r="M142" s="191"/>
      <c r="N142" s="192"/>
      <c r="O142" s="192"/>
      <c r="P142" s="192"/>
      <c r="Q142" s="192"/>
      <c r="R142" s="192"/>
      <c r="S142" s="192"/>
      <c r="T142" s="193"/>
      <c r="AT142" s="187" t="s">
        <v>548</v>
      </c>
      <c r="AU142" s="187" t="s">
        <v>91</v>
      </c>
      <c r="AV142" s="14" t="s">
        <v>208</v>
      </c>
      <c r="AW142" s="14" t="s">
        <v>30</v>
      </c>
      <c r="AX142" s="14" t="s">
        <v>83</v>
      </c>
      <c r="AY142" s="187" t="s">
        <v>203</v>
      </c>
    </row>
    <row r="143" spans="1:65" s="2" customFormat="1" ht="21.75" customHeight="1">
      <c r="A143" s="33"/>
      <c r="B143" s="154"/>
      <c r="C143" s="155" t="s">
        <v>223</v>
      </c>
      <c r="D143" s="155" t="s">
        <v>204</v>
      </c>
      <c r="E143" s="156" t="s">
        <v>564</v>
      </c>
      <c r="F143" s="157" t="s">
        <v>565</v>
      </c>
      <c r="G143" s="158" t="s">
        <v>221</v>
      </c>
      <c r="H143" s="159">
        <v>8.6</v>
      </c>
      <c r="I143" s="160"/>
      <c r="J143" s="161">
        <f>ROUND(I143*H143,2)</f>
        <v>0</v>
      </c>
      <c r="K143" s="162"/>
      <c r="L143" s="34"/>
      <c r="M143" s="163" t="s">
        <v>1</v>
      </c>
      <c r="N143" s="164" t="s">
        <v>41</v>
      </c>
      <c r="O143" s="62"/>
      <c r="P143" s="165">
        <f>O143*H143</f>
        <v>0</v>
      </c>
      <c r="Q143" s="165">
        <v>0</v>
      </c>
      <c r="R143" s="165">
        <f>Q143*H143</f>
        <v>0</v>
      </c>
      <c r="S143" s="165">
        <v>0.41699999999999998</v>
      </c>
      <c r="T143" s="166">
        <f>S143*H143</f>
        <v>3.5861999999999998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91</v>
      </c>
      <c r="AY143" s="18" t="s">
        <v>203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8" t="s">
        <v>91</v>
      </c>
      <c r="BK143" s="168">
        <f>ROUND(I143*H143,2)</f>
        <v>0</v>
      </c>
      <c r="BL143" s="18" t="s">
        <v>208</v>
      </c>
      <c r="BM143" s="167" t="s">
        <v>566</v>
      </c>
    </row>
    <row r="144" spans="1:65" s="13" customFormat="1">
      <c r="B144" s="177"/>
      <c r="D144" s="178" t="s">
        <v>548</v>
      </c>
      <c r="E144" s="179" t="s">
        <v>1</v>
      </c>
      <c r="F144" s="180" t="s">
        <v>567</v>
      </c>
      <c r="H144" s="181">
        <v>8.6</v>
      </c>
      <c r="I144" s="182"/>
      <c r="L144" s="177"/>
      <c r="M144" s="183"/>
      <c r="N144" s="184"/>
      <c r="O144" s="184"/>
      <c r="P144" s="184"/>
      <c r="Q144" s="184"/>
      <c r="R144" s="184"/>
      <c r="S144" s="184"/>
      <c r="T144" s="185"/>
      <c r="AT144" s="179" t="s">
        <v>548</v>
      </c>
      <c r="AU144" s="179" t="s">
        <v>91</v>
      </c>
      <c r="AV144" s="13" t="s">
        <v>91</v>
      </c>
      <c r="AW144" s="13" t="s">
        <v>30</v>
      </c>
      <c r="AX144" s="13" t="s">
        <v>75</v>
      </c>
      <c r="AY144" s="179" t="s">
        <v>203</v>
      </c>
    </row>
    <row r="145" spans="1:65" s="14" customFormat="1">
      <c r="B145" s="186"/>
      <c r="D145" s="178" t="s">
        <v>548</v>
      </c>
      <c r="E145" s="187" t="s">
        <v>1</v>
      </c>
      <c r="F145" s="188" t="s">
        <v>550</v>
      </c>
      <c r="H145" s="189">
        <v>8.6</v>
      </c>
      <c r="I145" s="190"/>
      <c r="L145" s="186"/>
      <c r="M145" s="191"/>
      <c r="N145" s="192"/>
      <c r="O145" s="192"/>
      <c r="P145" s="192"/>
      <c r="Q145" s="192"/>
      <c r="R145" s="192"/>
      <c r="S145" s="192"/>
      <c r="T145" s="193"/>
      <c r="AT145" s="187" t="s">
        <v>548</v>
      </c>
      <c r="AU145" s="187" t="s">
        <v>91</v>
      </c>
      <c r="AV145" s="14" t="s">
        <v>208</v>
      </c>
      <c r="AW145" s="14" t="s">
        <v>30</v>
      </c>
      <c r="AX145" s="14" t="s">
        <v>83</v>
      </c>
      <c r="AY145" s="187" t="s">
        <v>203</v>
      </c>
    </row>
    <row r="146" spans="1:65" s="2" customFormat="1" ht="16.5" customHeight="1">
      <c r="A146" s="33"/>
      <c r="B146" s="154"/>
      <c r="C146" s="155" t="s">
        <v>227</v>
      </c>
      <c r="D146" s="155" t="s">
        <v>204</v>
      </c>
      <c r="E146" s="156" t="s">
        <v>568</v>
      </c>
      <c r="F146" s="157" t="s">
        <v>569</v>
      </c>
      <c r="G146" s="158" t="s">
        <v>244</v>
      </c>
      <c r="H146" s="159">
        <v>8.6</v>
      </c>
      <c r="I146" s="160"/>
      <c r="J146" s="161">
        <f>ROUND(I146*H146,2)</f>
        <v>0</v>
      </c>
      <c r="K146" s="162"/>
      <c r="L146" s="34"/>
      <c r="M146" s="163" t="s">
        <v>1</v>
      </c>
      <c r="N146" s="164" t="s">
        <v>41</v>
      </c>
      <c r="O146" s="62"/>
      <c r="P146" s="165">
        <f>O146*H146</f>
        <v>0</v>
      </c>
      <c r="Q146" s="165">
        <v>2.8000000000000001E-2</v>
      </c>
      <c r="R146" s="165">
        <f>Q146*H146</f>
        <v>0.24079999999999999</v>
      </c>
      <c r="S146" s="165">
        <v>0</v>
      </c>
      <c r="T146" s="16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208</v>
      </c>
      <c r="AT146" s="167" t="s">
        <v>204</v>
      </c>
      <c r="AU146" s="167" t="s">
        <v>91</v>
      </c>
      <c r="AY146" s="18" t="s">
        <v>203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8" t="s">
        <v>91</v>
      </c>
      <c r="BK146" s="168">
        <f>ROUND(I146*H146,2)</f>
        <v>0</v>
      </c>
      <c r="BL146" s="18" t="s">
        <v>208</v>
      </c>
      <c r="BM146" s="167" t="s">
        <v>570</v>
      </c>
    </row>
    <row r="147" spans="1:65" s="13" customFormat="1">
      <c r="B147" s="177"/>
      <c r="D147" s="178" t="s">
        <v>548</v>
      </c>
      <c r="E147" s="179" t="s">
        <v>1</v>
      </c>
      <c r="F147" s="180" t="s">
        <v>567</v>
      </c>
      <c r="H147" s="181">
        <v>8.6</v>
      </c>
      <c r="I147" s="182"/>
      <c r="L147" s="177"/>
      <c r="M147" s="183"/>
      <c r="N147" s="184"/>
      <c r="O147" s="184"/>
      <c r="P147" s="184"/>
      <c r="Q147" s="184"/>
      <c r="R147" s="184"/>
      <c r="S147" s="184"/>
      <c r="T147" s="185"/>
      <c r="AT147" s="179" t="s">
        <v>548</v>
      </c>
      <c r="AU147" s="179" t="s">
        <v>91</v>
      </c>
      <c r="AV147" s="13" t="s">
        <v>91</v>
      </c>
      <c r="AW147" s="13" t="s">
        <v>30</v>
      </c>
      <c r="AX147" s="13" t="s">
        <v>75</v>
      </c>
      <c r="AY147" s="179" t="s">
        <v>203</v>
      </c>
    </row>
    <row r="148" spans="1:65" s="14" customFormat="1">
      <c r="B148" s="186"/>
      <c r="D148" s="178" t="s">
        <v>548</v>
      </c>
      <c r="E148" s="187" t="s">
        <v>1</v>
      </c>
      <c r="F148" s="188" t="s">
        <v>550</v>
      </c>
      <c r="H148" s="189">
        <v>8.6</v>
      </c>
      <c r="I148" s="190"/>
      <c r="L148" s="186"/>
      <c r="M148" s="191"/>
      <c r="N148" s="192"/>
      <c r="O148" s="192"/>
      <c r="P148" s="192"/>
      <c r="Q148" s="192"/>
      <c r="R148" s="192"/>
      <c r="S148" s="192"/>
      <c r="T148" s="193"/>
      <c r="AT148" s="187" t="s">
        <v>548</v>
      </c>
      <c r="AU148" s="187" t="s">
        <v>91</v>
      </c>
      <c r="AV148" s="14" t="s">
        <v>208</v>
      </c>
      <c r="AW148" s="14" t="s">
        <v>30</v>
      </c>
      <c r="AX148" s="14" t="s">
        <v>83</v>
      </c>
      <c r="AY148" s="187" t="s">
        <v>203</v>
      </c>
    </row>
    <row r="149" spans="1:65" s="2" customFormat="1" ht="37.9" customHeight="1">
      <c r="A149" s="33"/>
      <c r="B149" s="154"/>
      <c r="C149" s="155" t="s">
        <v>231</v>
      </c>
      <c r="D149" s="155" t="s">
        <v>204</v>
      </c>
      <c r="E149" s="156" t="s">
        <v>571</v>
      </c>
      <c r="F149" s="157" t="s">
        <v>572</v>
      </c>
      <c r="G149" s="158" t="s">
        <v>221</v>
      </c>
      <c r="H149" s="159">
        <v>276.89999999999998</v>
      </c>
      <c r="I149" s="160"/>
      <c r="J149" s="161">
        <f>ROUND(I149*H149,2)</f>
        <v>0</v>
      </c>
      <c r="K149" s="162"/>
      <c r="L149" s="34"/>
      <c r="M149" s="163" t="s">
        <v>1</v>
      </c>
      <c r="N149" s="164" t="s">
        <v>41</v>
      </c>
      <c r="O149" s="62"/>
      <c r="P149" s="165">
        <f>O149*H149</f>
        <v>0</v>
      </c>
      <c r="Q149" s="165">
        <v>0</v>
      </c>
      <c r="R149" s="165">
        <f>Q149*H149</f>
        <v>0</v>
      </c>
      <c r="S149" s="165">
        <v>0.23</v>
      </c>
      <c r="T149" s="166">
        <f>S149*H149</f>
        <v>63.686999999999998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208</v>
      </c>
      <c r="AT149" s="167" t="s">
        <v>204</v>
      </c>
      <c r="AU149" s="167" t="s">
        <v>91</v>
      </c>
      <c r="AY149" s="18" t="s">
        <v>203</v>
      </c>
      <c r="BE149" s="168">
        <f>IF(N149="základná",J149,0)</f>
        <v>0</v>
      </c>
      <c r="BF149" s="168">
        <f>IF(N149="znížená",J149,0)</f>
        <v>0</v>
      </c>
      <c r="BG149" s="168">
        <f>IF(N149="zákl. prenesená",J149,0)</f>
        <v>0</v>
      </c>
      <c r="BH149" s="168">
        <f>IF(N149="zníž. prenesená",J149,0)</f>
        <v>0</v>
      </c>
      <c r="BI149" s="168">
        <f>IF(N149="nulová",J149,0)</f>
        <v>0</v>
      </c>
      <c r="BJ149" s="18" t="s">
        <v>91</v>
      </c>
      <c r="BK149" s="168">
        <f>ROUND(I149*H149,2)</f>
        <v>0</v>
      </c>
      <c r="BL149" s="18" t="s">
        <v>208</v>
      </c>
      <c r="BM149" s="167" t="s">
        <v>573</v>
      </c>
    </row>
    <row r="150" spans="1:65" s="15" customFormat="1">
      <c r="B150" s="194"/>
      <c r="D150" s="178" t="s">
        <v>548</v>
      </c>
      <c r="E150" s="195" t="s">
        <v>1</v>
      </c>
      <c r="F150" s="196" t="s">
        <v>574</v>
      </c>
      <c r="H150" s="195" t="s">
        <v>1</v>
      </c>
      <c r="I150" s="197"/>
      <c r="L150" s="194"/>
      <c r="M150" s="198"/>
      <c r="N150" s="199"/>
      <c r="O150" s="199"/>
      <c r="P150" s="199"/>
      <c r="Q150" s="199"/>
      <c r="R150" s="199"/>
      <c r="S150" s="199"/>
      <c r="T150" s="200"/>
      <c r="AT150" s="195" t="s">
        <v>548</v>
      </c>
      <c r="AU150" s="195" t="s">
        <v>91</v>
      </c>
      <c r="AV150" s="15" t="s">
        <v>83</v>
      </c>
      <c r="AW150" s="15" t="s">
        <v>30</v>
      </c>
      <c r="AX150" s="15" t="s">
        <v>75</v>
      </c>
      <c r="AY150" s="195" t="s">
        <v>203</v>
      </c>
    </row>
    <row r="151" spans="1:65" s="13" customFormat="1" ht="22.5">
      <c r="B151" s="177"/>
      <c r="D151" s="178" t="s">
        <v>548</v>
      </c>
      <c r="E151" s="179" t="s">
        <v>1</v>
      </c>
      <c r="F151" s="180" t="s">
        <v>575</v>
      </c>
      <c r="H151" s="181">
        <v>67.8</v>
      </c>
      <c r="I151" s="182"/>
      <c r="L151" s="177"/>
      <c r="M151" s="183"/>
      <c r="N151" s="184"/>
      <c r="O151" s="184"/>
      <c r="P151" s="184"/>
      <c r="Q151" s="184"/>
      <c r="R151" s="184"/>
      <c r="S151" s="184"/>
      <c r="T151" s="185"/>
      <c r="AT151" s="179" t="s">
        <v>548</v>
      </c>
      <c r="AU151" s="179" t="s">
        <v>91</v>
      </c>
      <c r="AV151" s="13" t="s">
        <v>91</v>
      </c>
      <c r="AW151" s="13" t="s">
        <v>30</v>
      </c>
      <c r="AX151" s="13" t="s">
        <v>75</v>
      </c>
      <c r="AY151" s="179" t="s">
        <v>203</v>
      </c>
    </row>
    <row r="152" spans="1:65" s="16" customFormat="1">
      <c r="B152" s="201"/>
      <c r="D152" s="178" t="s">
        <v>548</v>
      </c>
      <c r="E152" s="202" t="s">
        <v>505</v>
      </c>
      <c r="F152" s="203" t="s">
        <v>576</v>
      </c>
      <c r="H152" s="204">
        <v>67.8</v>
      </c>
      <c r="I152" s="205"/>
      <c r="L152" s="201"/>
      <c r="M152" s="206"/>
      <c r="N152" s="207"/>
      <c r="O152" s="207"/>
      <c r="P152" s="207"/>
      <c r="Q152" s="207"/>
      <c r="R152" s="207"/>
      <c r="S152" s="207"/>
      <c r="T152" s="208"/>
      <c r="AT152" s="202" t="s">
        <v>548</v>
      </c>
      <c r="AU152" s="202" t="s">
        <v>91</v>
      </c>
      <c r="AV152" s="16" t="s">
        <v>215</v>
      </c>
      <c r="AW152" s="16" t="s">
        <v>30</v>
      </c>
      <c r="AX152" s="16" t="s">
        <v>75</v>
      </c>
      <c r="AY152" s="202" t="s">
        <v>203</v>
      </c>
    </row>
    <row r="153" spans="1:65" s="15" customFormat="1">
      <c r="B153" s="194"/>
      <c r="D153" s="178" t="s">
        <v>548</v>
      </c>
      <c r="E153" s="195" t="s">
        <v>1</v>
      </c>
      <c r="F153" s="196" t="s">
        <v>577</v>
      </c>
      <c r="H153" s="195" t="s">
        <v>1</v>
      </c>
      <c r="I153" s="197"/>
      <c r="L153" s="194"/>
      <c r="M153" s="198"/>
      <c r="N153" s="199"/>
      <c r="O153" s="199"/>
      <c r="P153" s="199"/>
      <c r="Q153" s="199"/>
      <c r="R153" s="199"/>
      <c r="S153" s="199"/>
      <c r="T153" s="200"/>
      <c r="AT153" s="195" t="s">
        <v>548</v>
      </c>
      <c r="AU153" s="195" t="s">
        <v>91</v>
      </c>
      <c r="AV153" s="15" t="s">
        <v>83</v>
      </c>
      <c r="AW153" s="15" t="s">
        <v>30</v>
      </c>
      <c r="AX153" s="15" t="s">
        <v>75</v>
      </c>
      <c r="AY153" s="195" t="s">
        <v>203</v>
      </c>
    </row>
    <row r="154" spans="1:65" s="13" customFormat="1" ht="22.5">
      <c r="B154" s="177"/>
      <c r="D154" s="178" t="s">
        <v>548</v>
      </c>
      <c r="E154" s="179" t="s">
        <v>1</v>
      </c>
      <c r="F154" s="180" t="s">
        <v>578</v>
      </c>
      <c r="H154" s="181">
        <v>209.1</v>
      </c>
      <c r="I154" s="182"/>
      <c r="L154" s="177"/>
      <c r="M154" s="183"/>
      <c r="N154" s="184"/>
      <c r="O154" s="184"/>
      <c r="P154" s="184"/>
      <c r="Q154" s="184"/>
      <c r="R154" s="184"/>
      <c r="S154" s="184"/>
      <c r="T154" s="185"/>
      <c r="AT154" s="179" t="s">
        <v>548</v>
      </c>
      <c r="AU154" s="179" t="s">
        <v>91</v>
      </c>
      <c r="AV154" s="13" t="s">
        <v>91</v>
      </c>
      <c r="AW154" s="13" t="s">
        <v>30</v>
      </c>
      <c r="AX154" s="13" t="s">
        <v>75</v>
      </c>
      <c r="AY154" s="179" t="s">
        <v>203</v>
      </c>
    </row>
    <row r="155" spans="1:65" s="16" customFormat="1">
      <c r="B155" s="201"/>
      <c r="D155" s="178" t="s">
        <v>548</v>
      </c>
      <c r="E155" s="202" t="s">
        <v>508</v>
      </c>
      <c r="F155" s="203" t="s">
        <v>576</v>
      </c>
      <c r="H155" s="204">
        <v>209.1</v>
      </c>
      <c r="I155" s="205"/>
      <c r="L155" s="201"/>
      <c r="M155" s="206"/>
      <c r="N155" s="207"/>
      <c r="O155" s="207"/>
      <c r="P155" s="207"/>
      <c r="Q155" s="207"/>
      <c r="R155" s="207"/>
      <c r="S155" s="207"/>
      <c r="T155" s="208"/>
      <c r="AT155" s="202" t="s">
        <v>548</v>
      </c>
      <c r="AU155" s="202" t="s">
        <v>91</v>
      </c>
      <c r="AV155" s="16" t="s">
        <v>215</v>
      </c>
      <c r="AW155" s="16" t="s">
        <v>30</v>
      </c>
      <c r="AX155" s="16" t="s">
        <v>75</v>
      </c>
      <c r="AY155" s="202" t="s">
        <v>203</v>
      </c>
    </row>
    <row r="156" spans="1:65" s="14" customFormat="1">
      <c r="B156" s="186"/>
      <c r="D156" s="178" t="s">
        <v>548</v>
      </c>
      <c r="E156" s="187" t="s">
        <v>1</v>
      </c>
      <c r="F156" s="188" t="s">
        <v>579</v>
      </c>
      <c r="H156" s="189">
        <v>276.89999999999998</v>
      </c>
      <c r="I156" s="190"/>
      <c r="L156" s="186"/>
      <c r="M156" s="191"/>
      <c r="N156" s="192"/>
      <c r="O156" s="192"/>
      <c r="P156" s="192"/>
      <c r="Q156" s="192"/>
      <c r="R156" s="192"/>
      <c r="S156" s="192"/>
      <c r="T156" s="193"/>
      <c r="AT156" s="187" t="s">
        <v>548</v>
      </c>
      <c r="AU156" s="187" t="s">
        <v>91</v>
      </c>
      <c r="AV156" s="14" t="s">
        <v>208</v>
      </c>
      <c r="AW156" s="14" t="s">
        <v>30</v>
      </c>
      <c r="AX156" s="14" t="s">
        <v>83</v>
      </c>
      <c r="AY156" s="187" t="s">
        <v>203</v>
      </c>
    </row>
    <row r="157" spans="1:65" s="2" customFormat="1" ht="16.5" customHeight="1">
      <c r="A157" s="33"/>
      <c r="B157" s="154"/>
      <c r="C157" s="155" t="s">
        <v>234</v>
      </c>
      <c r="D157" s="155" t="s">
        <v>204</v>
      </c>
      <c r="E157" s="156" t="s">
        <v>580</v>
      </c>
      <c r="F157" s="157" t="s">
        <v>581</v>
      </c>
      <c r="G157" s="158" t="s">
        <v>221</v>
      </c>
      <c r="H157" s="159">
        <v>609.29999999999995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582</v>
      </c>
    </row>
    <row r="158" spans="1:65" s="13" customFormat="1">
      <c r="B158" s="177"/>
      <c r="D158" s="178" t="s">
        <v>548</v>
      </c>
      <c r="E158" s="179" t="s">
        <v>1</v>
      </c>
      <c r="F158" s="180" t="s">
        <v>583</v>
      </c>
      <c r="H158" s="181">
        <v>609.29999999999995</v>
      </c>
      <c r="I158" s="182"/>
      <c r="L158" s="177"/>
      <c r="M158" s="183"/>
      <c r="N158" s="184"/>
      <c r="O158" s="184"/>
      <c r="P158" s="184"/>
      <c r="Q158" s="184"/>
      <c r="R158" s="184"/>
      <c r="S158" s="184"/>
      <c r="T158" s="185"/>
      <c r="AT158" s="179" t="s">
        <v>548</v>
      </c>
      <c r="AU158" s="179" t="s">
        <v>91</v>
      </c>
      <c r="AV158" s="13" t="s">
        <v>91</v>
      </c>
      <c r="AW158" s="13" t="s">
        <v>30</v>
      </c>
      <c r="AX158" s="13" t="s">
        <v>75</v>
      </c>
      <c r="AY158" s="179" t="s">
        <v>203</v>
      </c>
    </row>
    <row r="159" spans="1:65" s="14" customFormat="1">
      <c r="B159" s="186"/>
      <c r="D159" s="178" t="s">
        <v>548</v>
      </c>
      <c r="E159" s="187" t="s">
        <v>1</v>
      </c>
      <c r="F159" s="188" t="s">
        <v>550</v>
      </c>
      <c r="H159" s="189">
        <v>609.29999999999995</v>
      </c>
      <c r="I159" s="190"/>
      <c r="L159" s="186"/>
      <c r="M159" s="191"/>
      <c r="N159" s="192"/>
      <c r="O159" s="192"/>
      <c r="P159" s="192"/>
      <c r="Q159" s="192"/>
      <c r="R159" s="192"/>
      <c r="S159" s="192"/>
      <c r="T159" s="193"/>
      <c r="AT159" s="187" t="s">
        <v>548</v>
      </c>
      <c r="AU159" s="187" t="s">
        <v>91</v>
      </c>
      <c r="AV159" s="14" t="s">
        <v>208</v>
      </c>
      <c r="AW159" s="14" t="s">
        <v>30</v>
      </c>
      <c r="AX159" s="14" t="s">
        <v>83</v>
      </c>
      <c r="AY159" s="187" t="s">
        <v>203</v>
      </c>
    </row>
    <row r="160" spans="1:65" s="2" customFormat="1" ht="21.75" customHeight="1">
      <c r="A160" s="33"/>
      <c r="B160" s="154"/>
      <c r="C160" s="155" t="s">
        <v>238</v>
      </c>
      <c r="D160" s="155" t="s">
        <v>204</v>
      </c>
      <c r="E160" s="156" t="s">
        <v>584</v>
      </c>
      <c r="F160" s="157" t="s">
        <v>585</v>
      </c>
      <c r="G160" s="158" t="s">
        <v>221</v>
      </c>
      <c r="H160" s="159">
        <v>352</v>
      </c>
      <c r="I160" s="160"/>
      <c r="J160" s="161">
        <f>ROUND(I160*H160,2)</f>
        <v>0</v>
      </c>
      <c r="K160" s="162"/>
      <c r="L160" s="34"/>
      <c r="M160" s="163" t="s">
        <v>1</v>
      </c>
      <c r="N160" s="164" t="s">
        <v>41</v>
      </c>
      <c r="O160" s="62"/>
      <c r="P160" s="165">
        <f>O160*H160</f>
        <v>0</v>
      </c>
      <c r="Q160" s="165">
        <v>0</v>
      </c>
      <c r="R160" s="165">
        <f>Q160*H160</f>
        <v>0</v>
      </c>
      <c r="S160" s="165">
        <v>0.5</v>
      </c>
      <c r="T160" s="166">
        <f>S160*H160</f>
        <v>176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208</v>
      </c>
      <c r="AT160" s="167" t="s">
        <v>204</v>
      </c>
      <c r="AU160" s="167" t="s">
        <v>91</v>
      </c>
      <c r="AY160" s="18" t="s">
        <v>203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8" t="s">
        <v>91</v>
      </c>
      <c r="BK160" s="168">
        <f>ROUND(I160*H160,2)</f>
        <v>0</v>
      </c>
      <c r="BL160" s="18" t="s">
        <v>208</v>
      </c>
      <c r="BM160" s="167" t="s">
        <v>586</v>
      </c>
    </row>
    <row r="161" spans="1:65" s="13" customFormat="1">
      <c r="B161" s="177"/>
      <c r="D161" s="178" t="s">
        <v>548</v>
      </c>
      <c r="E161" s="179" t="s">
        <v>1</v>
      </c>
      <c r="F161" s="180" t="s">
        <v>587</v>
      </c>
      <c r="H161" s="181">
        <v>352</v>
      </c>
      <c r="I161" s="182"/>
      <c r="L161" s="177"/>
      <c r="M161" s="183"/>
      <c r="N161" s="184"/>
      <c r="O161" s="184"/>
      <c r="P161" s="184"/>
      <c r="Q161" s="184"/>
      <c r="R161" s="184"/>
      <c r="S161" s="184"/>
      <c r="T161" s="185"/>
      <c r="AT161" s="179" t="s">
        <v>548</v>
      </c>
      <c r="AU161" s="179" t="s">
        <v>91</v>
      </c>
      <c r="AV161" s="13" t="s">
        <v>91</v>
      </c>
      <c r="AW161" s="13" t="s">
        <v>30</v>
      </c>
      <c r="AX161" s="13" t="s">
        <v>75</v>
      </c>
      <c r="AY161" s="179" t="s">
        <v>203</v>
      </c>
    </row>
    <row r="162" spans="1:65" s="16" customFormat="1">
      <c r="B162" s="201"/>
      <c r="D162" s="178" t="s">
        <v>548</v>
      </c>
      <c r="E162" s="202" t="s">
        <v>1</v>
      </c>
      <c r="F162" s="203" t="s">
        <v>588</v>
      </c>
      <c r="H162" s="204">
        <v>352</v>
      </c>
      <c r="I162" s="205"/>
      <c r="L162" s="201"/>
      <c r="M162" s="206"/>
      <c r="N162" s="207"/>
      <c r="O162" s="207"/>
      <c r="P162" s="207"/>
      <c r="Q162" s="207"/>
      <c r="R162" s="207"/>
      <c r="S162" s="207"/>
      <c r="T162" s="208"/>
      <c r="AT162" s="202" t="s">
        <v>548</v>
      </c>
      <c r="AU162" s="202" t="s">
        <v>91</v>
      </c>
      <c r="AV162" s="16" t="s">
        <v>215</v>
      </c>
      <c r="AW162" s="16" t="s">
        <v>30</v>
      </c>
      <c r="AX162" s="16" t="s">
        <v>75</v>
      </c>
      <c r="AY162" s="202" t="s">
        <v>203</v>
      </c>
    </row>
    <row r="163" spans="1:65" s="14" customFormat="1">
      <c r="B163" s="186"/>
      <c r="D163" s="178" t="s">
        <v>548</v>
      </c>
      <c r="E163" s="187" t="s">
        <v>1</v>
      </c>
      <c r="F163" s="188" t="s">
        <v>550</v>
      </c>
      <c r="H163" s="189">
        <v>352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548</v>
      </c>
      <c r="AU163" s="187" t="s">
        <v>91</v>
      </c>
      <c r="AV163" s="14" t="s">
        <v>208</v>
      </c>
      <c r="AW163" s="14" t="s">
        <v>30</v>
      </c>
      <c r="AX163" s="14" t="s">
        <v>83</v>
      </c>
      <c r="AY163" s="187" t="s">
        <v>203</v>
      </c>
    </row>
    <row r="164" spans="1:65" s="2" customFormat="1" ht="33" customHeight="1">
      <c r="A164" s="33"/>
      <c r="B164" s="154"/>
      <c r="C164" s="155" t="s">
        <v>214</v>
      </c>
      <c r="D164" s="155" t="s">
        <v>204</v>
      </c>
      <c r="E164" s="156" t="s">
        <v>589</v>
      </c>
      <c r="F164" s="157" t="s">
        <v>590</v>
      </c>
      <c r="G164" s="158" t="s">
        <v>221</v>
      </c>
      <c r="H164" s="159">
        <v>84.1</v>
      </c>
      <c r="I164" s="160"/>
      <c r="J164" s="161">
        <f>ROUND(I164*H164,2)</f>
        <v>0</v>
      </c>
      <c r="K164" s="162"/>
      <c r="L164" s="34"/>
      <c r="M164" s="163" t="s">
        <v>1</v>
      </c>
      <c r="N164" s="164" t="s">
        <v>41</v>
      </c>
      <c r="O164" s="62"/>
      <c r="P164" s="165">
        <f>O164*H164</f>
        <v>0</v>
      </c>
      <c r="Q164" s="165">
        <v>0</v>
      </c>
      <c r="R164" s="165">
        <f>Q164*H164</f>
        <v>0</v>
      </c>
      <c r="S164" s="165">
        <v>0.154</v>
      </c>
      <c r="T164" s="166">
        <f>S164*H164</f>
        <v>12.9514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8" t="s">
        <v>91</v>
      </c>
      <c r="BK164" s="168">
        <f>ROUND(I164*H164,2)</f>
        <v>0</v>
      </c>
      <c r="BL164" s="18" t="s">
        <v>208</v>
      </c>
      <c r="BM164" s="167" t="s">
        <v>591</v>
      </c>
    </row>
    <row r="165" spans="1:65" s="15" customFormat="1" ht="22.5">
      <c r="B165" s="194"/>
      <c r="D165" s="178" t="s">
        <v>548</v>
      </c>
      <c r="E165" s="195" t="s">
        <v>1</v>
      </c>
      <c r="F165" s="196" t="s">
        <v>592</v>
      </c>
      <c r="H165" s="195" t="s">
        <v>1</v>
      </c>
      <c r="I165" s="197"/>
      <c r="L165" s="194"/>
      <c r="M165" s="198"/>
      <c r="N165" s="199"/>
      <c r="O165" s="199"/>
      <c r="P165" s="199"/>
      <c r="Q165" s="199"/>
      <c r="R165" s="199"/>
      <c r="S165" s="199"/>
      <c r="T165" s="200"/>
      <c r="AT165" s="195" t="s">
        <v>548</v>
      </c>
      <c r="AU165" s="195" t="s">
        <v>91</v>
      </c>
      <c r="AV165" s="15" t="s">
        <v>83</v>
      </c>
      <c r="AW165" s="15" t="s">
        <v>30</v>
      </c>
      <c r="AX165" s="15" t="s">
        <v>75</v>
      </c>
      <c r="AY165" s="195" t="s">
        <v>203</v>
      </c>
    </row>
    <row r="166" spans="1:65" s="13" customFormat="1">
      <c r="B166" s="177"/>
      <c r="D166" s="178" t="s">
        <v>548</v>
      </c>
      <c r="E166" s="179" t="s">
        <v>1</v>
      </c>
      <c r="F166" s="180" t="s">
        <v>533</v>
      </c>
      <c r="H166" s="181">
        <v>84.1</v>
      </c>
      <c r="I166" s="182"/>
      <c r="L166" s="177"/>
      <c r="M166" s="183"/>
      <c r="N166" s="184"/>
      <c r="O166" s="184"/>
      <c r="P166" s="184"/>
      <c r="Q166" s="184"/>
      <c r="R166" s="184"/>
      <c r="S166" s="184"/>
      <c r="T166" s="185"/>
      <c r="AT166" s="179" t="s">
        <v>548</v>
      </c>
      <c r="AU166" s="179" t="s">
        <v>91</v>
      </c>
      <c r="AV166" s="13" t="s">
        <v>91</v>
      </c>
      <c r="AW166" s="13" t="s">
        <v>30</v>
      </c>
      <c r="AX166" s="13" t="s">
        <v>75</v>
      </c>
      <c r="AY166" s="179" t="s">
        <v>203</v>
      </c>
    </row>
    <row r="167" spans="1:65" s="14" customFormat="1">
      <c r="B167" s="186"/>
      <c r="D167" s="178" t="s">
        <v>548</v>
      </c>
      <c r="E167" s="187" t="s">
        <v>531</v>
      </c>
      <c r="F167" s="188" t="s">
        <v>593</v>
      </c>
      <c r="H167" s="189">
        <v>84.1</v>
      </c>
      <c r="I167" s="190"/>
      <c r="L167" s="186"/>
      <c r="M167" s="191"/>
      <c r="N167" s="192"/>
      <c r="O167" s="192"/>
      <c r="P167" s="192"/>
      <c r="Q167" s="192"/>
      <c r="R167" s="192"/>
      <c r="S167" s="192"/>
      <c r="T167" s="193"/>
      <c r="AT167" s="187" t="s">
        <v>548</v>
      </c>
      <c r="AU167" s="187" t="s">
        <v>91</v>
      </c>
      <c r="AV167" s="14" t="s">
        <v>208</v>
      </c>
      <c r="AW167" s="14" t="s">
        <v>30</v>
      </c>
      <c r="AX167" s="14" t="s">
        <v>83</v>
      </c>
      <c r="AY167" s="187" t="s">
        <v>203</v>
      </c>
    </row>
    <row r="168" spans="1:65" s="2" customFormat="1" ht="24.2" customHeight="1">
      <c r="A168" s="33"/>
      <c r="B168" s="154"/>
      <c r="C168" s="155" t="s">
        <v>246</v>
      </c>
      <c r="D168" s="155" t="s">
        <v>204</v>
      </c>
      <c r="E168" s="156" t="s">
        <v>594</v>
      </c>
      <c r="F168" s="157" t="s">
        <v>595</v>
      </c>
      <c r="G168" s="158" t="s">
        <v>221</v>
      </c>
      <c r="H168" s="159">
        <v>4500</v>
      </c>
      <c r="I168" s="160"/>
      <c r="J168" s="161">
        <f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>O168*H168</f>
        <v>0</v>
      </c>
      <c r="Q168" s="165">
        <v>0</v>
      </c>
      <c r="R168" s="165">
        <f>Q168*H168</f>
        <v>0</v>
      </c>
      <c r="S168" s="165">
        <v>0.18099999999999999</v>
      </c>
      <c r="T168" s="166">
        <f>S168*H168</f>
        <v>814.5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91</v>
      </c>
      <c r="AY168" s="18" t="s">
        <v>203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91</v>
      </c>
      <c r="BK168" s="168">
        <f>ROUND(I168*H168,2)</f>
        <v>0</v>
      </c>
      <c r="BL168" s="18" t="s">
        <v>208</v>
      </c>
      <c r="BM168" s="167" t="s">
        <v>596</v>
      </c>
    </row>
    <row r="169" spans="1:65" s="15" customFormat="1">
      <c r="B169" s="194"/>
      <c r="D169" s="178" t="s">
        <v>548</v>
      </c>
      <c r="E169" s="195" t="s">
        <v>1</v>
      </c>
      <c r="F169" s="196" t="s">
        <v>597</v>
      </c>
      <c r="H169" s="195" t="s">
        <v>1</v>
      </c>
      <c r="I169" s="197"/>
      <c r="L169" s="194"/>
      <c r="M169" s="198"/>
      <c r="N169" s="199"/>
      <c r="O169" s="199"/>
      <c r="P169" s="199"/>
      <c r="Q169" s="199"/>
      <c r="R169" s="199"/>
      <c r="S169" s="199"/>
      <c r="T169" s="200"/>
      <c r="AT169" s="195" t="s">
        <v>548</v>
      </c>
      <c r="AU169" s="195" t="s">
        <v>91</v>
      </c>
      <c r="AV169" s="15" t="s">
        <v>83</v>
      </c>
      <c r="AW169" s="15" t="s">
        <v>30</v>
      </c>
      <c r="AX169" s="15" t="s">
        <v>75</v>
      </c>
      <c r="AY169" s="195" t="s">
        <v>203</v>
      </c>
    </row>
    <row r="170" spans="1:65" s="15" customFormat="1" ht="22.5">
      <c r="B170" s="194"/>
      <c r="D170" s="178" t="s">
        <v>548</v>
      </c>
      <c r="E170" s="195" t="s">
        <v>1</v>
      </c>
      <c r="F170" s="196" t="s">
        <v>598</v>
      </c>
      <c r="H170" s="195" t="s">
        <v>1</v>
      </c>
      <c r="I170" s="197"/>
      <c r="L170" s="194"/>
      <c r="M170" s="198"/>
      <c r="N170" s="199"/>
      <c r="O170" s="199"/>
      <c r="P170" s="199"/>
      <c r="Q170" s="199"/>
      <c r="R170" s="199"/>
      <c r="S170" s="199"/>
      <c r="T170" s="200"/>
      <c r="AT170" s="195" t="s">
        <v>548</v>
      </c>
      <c r="AU170" s="195" t="s">
        <v>91</v>
      </c>
      <c r="AV170" s="15" t="s">
        <v>83</v>
      </c>
      <c r="AW170" s="15" t="s">
        <v>30</v>
      </c>
      <c r="AX170" s="15" t="s">
        <v>75</v>
      </c>
      <c r="AY170" s="195" t="s">
        <v>203</v>
      </c>
    </row>
    <row r="171" spans="1:65" s="13" customFormat="1">
      <c r="B171" s="177"/>
      <c r="D171" s="178" t="s">
        <v>548</v>
      </c>
      <c r="E171" s="179" t="s">
        <v>1</v>
      </c>
      <c r="F171" s="180" t="s">
        <v>498</v>
      </c>
      <c r="H171" s="181">
        <v>1042.5</v>
      </c>
      <c r="I171" s="182"/>
      <c r="L171" s="177"/>
      <c r="M171" s="183"/>
      <c r="N171" s="184"/>
      <c r="O171" s="184"/>
      <c r="P171" s="184"/>
      <c r="Q171" s="184"/>
      <c r="R171" s="184"/>
      <c r="S171" s="184"/>
      <c r="T171" s="185"/>
      <c r="AT171" s="179" t="s">
        <v>548</v>
      </c>
      <c r="AU171" s="179" t="s">
        <v>91</v>
      </c>
      <c r="AV171" s="13" t="s">
        <v>91</v>
      </c>
      <c r="AW171" s="13" t="s">
        <v>30</v>
      </c>
      <c r="AX171" s="13" t="s">
        <v>75</v>
      </c>
      <c r="AY171" s="179" t="s">
        <v>203</v>
      </c>
    </row>
    <row r="172" spans="1:65" s="16" customFormat="1">
      <c r="B172" s="201"/>
      <c r="D172" s="178" t="s">
        <v>548</v>
      </c>
      <c r="E172" s="202" t="s">
        <v>496</v>
      </c>
      <c r="F172" s="203" t="s">
        <v>599</v>
      </c>
      <c r="H172" s="204">
        <v>1042.5</v>
      </c>
      <c r="I172" s="205"/>
      <c r="L172" s="201"/>
      <c r="M172" s="206"/>
      <c r="N172" s="207"/>
      <c r="O172" s="207"/>
      <c r="P172" s="207"/>
      <c r="Q172" s="207"/>
      <c r="R172" s="207"/>
      <c r="S172" s="207"/>
      <c r="T172" s="208"/>
      <c r="AT172" s="202" t="s">
        <v>548</v>
      </c>
      <c r="AU172" s="202" t="s">
        <v>91</v>
      </c>
      <c r="AV172" s="16" t="s">
        <v>215</v>
      </c>
      <c r="AW172" s="16" t="s">
        <v>30</v>
      </c>
      <c r="AX172" s="16" t="s">
        <v>75</v>
      </c>
      <c r="AY172" s="202" t="s">
        <v>203</v>
      </c>
    </row>
    <row r="173" spans="1:65" s="15" customFormat="1" ht="22.5">
      <c r="B173" s="194"/>
      <c r="D173" s="178" t="s">
        <v>548</v>
      </c>
      <c r="E173" s="195" t="s">
        <v>1</v>
      </c>
      <c r="F173" s="196" t="s">
        <v>4271</v>
      </c>
      <c r="H173" s="195" t="s">
        <v>1</v>
      </c>
      <c r="I173" s="197"/>
      <c r="L173" s="194"/>
      <c r="M173" s="198"/>
      <c r="N173" s="199"/>
      <c r="O173" s="199"/>
      <c r="P173" s="199"/>
      <c r="Q173" s="199"/>
      <c r="R173" s="199"/>
      <c r="S173" s="199"/>
      <c r="T173" s="200"/>
      <c r="AT173" s="195" t="s">
        <v>548</v>
      </c>
      <c r="AU173" s="195" t="s">
        <v>91</v>
      </c>
      <c r="AV173" s="15" t="s">
        <v>83</v>
      </c>
      <c r="AW173" s="15" t="s">
        <v>30</v>
      </c>
      <c r="AX173" s="15" t="s">
        <v>75</v>
      </c>
      <c r="AY173" s="195" t="s">
        <v>203</v>
      </c>
    </row>
    <row r="174" spans="1:65" s="13" customFormat="1">
      <c r="B174" s="177"/>
      <c r="D174" s="178" t="s">
        <v>548</v>
      </c>
      <c r="E174" s="179" t="s">
        <v>1</v>
      </c>
      <c r="F174" s="180" t="s">
        <v>501</v>
      </c>
      <c r="H174" s="181">
        <v>452.9</v>
      </c>
      <c r="I174" s="182"/>
      <c r="L174" s="177"/>
      <c r="M174" s="183"/>
      <c r="N174" s="184"/>
      <c r="O174" s="184"/>
      <c r="P174" s="184"/>
      <c r="Q174" s="184"/>
      <c r="R174" s="184"/>
      <c r="S174" s="184"/>
      <c r="T174" s="185"/>
      <c r="AT174" s="179" t="s">
        <v>548</v>
      </c>
      <c r="AU174" s="179" t="s">
        <v>91</v>
      </c>
      <c r="AV174" s="13" t="s">
        <v>91</v>
      </c>
      <c r="AW174" s="13" t="s">
        <v>30</v>
      </c>
      <c r="AX174" s="13" t="s">
        <v>75</v>
      </c>
      <c r="AY174" s="179" t="s">
        <v>203</v>
      </c>
    </row>
    <row r="175" spans="1:65" s="16" customFormat="1">
      <c r="B175" s="201"/>
      <c r="D175" s="178" t="s">
        <v>548</v>
      </c>
      <c r="E175" s="202" t="s">
        <v>499</v>
      </c>
      <c r="F175" s="203" t="s">
        <v>600</v>
      </c>
      <c r="H175" s="204">
        <v>452.9</v>
      </c>
      <c r="I175" s="205"/>
      <c r="L175" s="201"/>
      <c r="M175" s="206"/>
      <c r="N175" s="207"/>
      <c r="O175" s="207"/>
      <c r="P175" s="207"/>
      <c r="Q175" s="207"/>
      <c r="R175" s="207"/>
      <c r="S175" s="207"/>
      <c r="T175" s="208"/>
      <c r="AT175" s="202" t="s">
        <v>548</v>
      </c>
      <c r="AU175" s="202" t="s">
        <v>91</v>
      </c>
      <c r="AV175" s="16" t="s">
        <v>215</v>
      </c>
      <c r="AW175" s="16" t="s">
        <v>30</v>
      </c>
      <c r="AX175" s="16" t="s">
        <v>75</v>
      </c>
      <c r="AY175" s="202" t="s">
        <v>203</v>
      </c>
    </row>
    <row r="176" spans="1:65" s="15" customFormat="1" ht="22.5">
      <c r="B176" s="194"/>
      <c r="D176" s="178" t="s">
        <v>548</v>
      </c>
      <c r="E176" s="195" t="s">
        <v>1</v>
      </c>
      <c r="F176" s="196" t="s">
        <v>601</v>
      </c>
      <c r="H176" s="195" t="s">
        <v>1</v>
      </c>
      <c r="I176" s="197"/>
      <c r="L176" s="194"/>
      <c r="M176" s="198"/>
      <c r="N176" s="199"/>
      <c r="O176" s="199"/>
      <c r="P176" s="199"/>
      <c r="Q176" s="199"/>
      <c r="R176" s="199"/>
      <c r="S176" s="199"/>
      <c r="T176" s="200"/>
      <c r="AT176" s="195" t="s">
        <v>548</v>
      </c>
      <c r="AU176" s="195" t="s">
        <v>91</v>
      </c>
      <c r="AV176" s="15" t="s">
        <v>83</v>
      </c>
      <c r="AW176" s="15" t="s">
        <v>30</v>
      </c>
      <c r="AX176" s="15" t="s">
        <v>75</v>
      </c>
      <c r="AY176" s="195" t="s">
        <v>203</v>
      </c>
    </row>
    <row r="177" spans="1:65" s="13" customFormat="1">
      <c r="B177" s="177"/>
      <c r="D177" s="178" t="s">
        <v>548</v>
      </c>
      <c r="E177" s="179" t="s">
        <v>1</v>
      </c>
      <c r="F177" s="180" t="s">
        <v>504</v>
      </c>
      <c r="H177" s="181">
        <v>875.7</v>
      </c>
      <c r="I177" s="182"/>
      <c r="L177" s="177"/>
      <c r="M177" s="183"/>
      <c r="N177" s="184"/>
      <c r="O177" s="184"/>
      <c r="P177" s="184"/>
      <c r="Q177" s="184"/>
      <c r="R177" s="184"/>
      <c r="S177" s="184"/>
      <c r="T177" s="185"/>
      <c r="AT177" s="179" t="s">
        <v>548</v>
      </c>
      <c r="AU177" s="179" t="s">
        <v>91</v>
      </c>
      <c r="AV177" s="13" t="s">
        <v>91</v>
      </c>
      <c r="AW177" s="13" t="s">
        <v>30</v>
      </c>
      <c r="AX177" s="13" t="s">
        <v>75</v>
      </c>
      <c r="AY177" s="179" t="s">
        <v>203</v>
      </c>
    </row>
    <row r="178" spans="1:65" s="16" customFormat="1">
      <c r="B178" s="201"/>
      <c r="D178" s="178" t="s">
        <v>548</v>
      </c>
      <c r="E178" s="202" t="s">
        <v>502</v>
      </c>
      <c r="F178" s="203" t="s">
        <v>602</v>
      </c>
      <c r="H178" s="204">
        <v>875.7</v>
      </c>
      <c r="I178" s="205"/>
      <c r="L178" s="201"/>
      <c r="M178" s="206"/>
      <c r="N178" s="207"/>
      <c r="O178" s="207"/>
      <c r="P178" s="207"/>
      <c r="Q178" s="207"/>
      <c r="R178" s="207"/>
      <c r="S178" s="207"/>
      <c r="T178" s="208"/>
      <c r="AT178" s="202" t="s">
        <v>548</v>
      </c>
      <c r="AU178" s="202" t="s">
        <v>91</v>
      </c>
      <c r="AV178" s="16" t="s">
        <v>215</v>
      </c>
      <c r="AW178" s="16" t="s">
        <v>30</v>
      </c>
      <c r="AX178" s="16" t="s">
        <v>75</v>
      </c>
      <c r="AY178" s="202" t="s">
        <v>203</v>
      </c>
    </row>
    <row r="179" spans="1:65" s="15" customFormat="1">
      <c r="B179" s="194"/>
      <c r="D179" s="178" t="s">
        <v>548</v>
      </c>
      <c r="E179" s="195" t="s">
        <v>1</v>
      </c>
      <c r="F179" s="196" t="s">
        <v>603</v>
      </c>
      <c r="H179" s="195" t="s">
        <v>1</v>
      </c>
      <c r="I179" s="197"/>
      <c r="L179" s="194"/>
      <c r="M179" s="198"/>
      <c r="N179" s="199"/>
      <c r="O179" s="199"/>
      <c r="P179" s="199"/>
      <c r="Q179" s="199"/>
      <c r="R179" s="199"/>
      <c r="S179" s="199"/>
      <c r="T179" s="200"/>
      <c r="AT179" s="195" t="s">
        <v>548</v>
      </c>
      <c r="AU179" s="195" t="s">
        <v>91</v>
      </c>
      <c r="AV179" s="15" t="s">
        <v>83</v>
      </c>
      <c r="AW179" s="15" t="s">
        <v>30</v>
      </c>
      <c r="AX179" s="15" t="s">
        <v>75</v>
      </c>
      <c r="AY179" s="195" t="s">
        <v>203</v>
      </c>
    </row>
    <row r="180" spans="1:65" s="15" customFormat="1" ht="22.5">
      <c r="B180" s="194"/>
      <c r="D180" s="178" t="s">
        <v>548</v>
      </c>
      <c r="E180" s="195" t="s">
        <v>1</v>
      </c>
      <c r="F180" s="196" t="s">
        <v>604</v>
      </c>
      <c r="H180" s="195" t="s">
        <v>1</v>
      </c>
      <c r="I180" s="197"/>
      <c r="L180" s="194"/>
      <c r="M180" s="198"/>
      <c r="N180" s="199"/>
      <c r="O180" s="199"/>
      <c r="P180" s="199"/>
      <c r="Q180" s="199"/>
      <c r="R180" s="199"/>
      <c r="S180" s="199"/>
      <c r="T180" s="200"/>
      <c r="AT180" s="195" t="s">
        <v>548</v>
      </c>
      <c r="AU180" s="195" t="s">
        <v>91</v>
      </c>
      <c r="AV180" s="15" t="s">
        <v>83</v>
      </c>
      <c r="AW180" s="15" t="s">
        <v>30</v>
      </c>
      <c r="AX180" s="15" t="s">
        <v>75</v>
      </c>
      <c r="AY180" s="195" t="s">
        <v>203</v>
      </c>
    </row>
    <row r="181" spans="1:65" s="13" customFormat="1">
      <c r="B181" s="177"/>
      <c r="D181" s="178" t="s">
        <v>548</v>
      </c>
      <c r="E181" s="179" t="s">
        <v>1</v>
      </c>
      <c r="F181" s="180" t="s">
        <v>513</v>
      </c>
      <c r="H181" s="181">
        <v>1808.1</v>
      </c>
      <c r="I181" s="182"/>
      <c r="L181" s="177"/>
      <c r="M181" s="183"/>
      <c r="N181" s="184"/>
      <c r="O181" s="184"/>
      <c r="P181" s="184"/>
      <c r="Q181" s="184"/>
      <c r="R181" s="184"/>
      <c r="S181" s="184"/>
      <c r="T181" s="185"/>
      <c r="AT181" s="179" t="s">
        <v>548</v>
      </c>
      <c r="AU181" s="179" t="s">
        <v>91</v>
      </c>
      <c r="AV181" s="13" t="s">
        <v>91</v>
      </c>
      <c r="AW181" s="13" t="s">
        <v>30</v>
      </c>
      <c r="AX181" s="13" t="s">
        <v>75</v>
      </c>
      <c r="AY181" s="179" t="s">
        <v>203</v>
      </c>
    </row>
    <row r="182" spans="1:65" s="16" customFormat="1">
      <c r="B182" s="201"/>
      <c r="D182" s="178" t="s">
        <v>548</v>
      </c>
      <c r="E182" s="202" t="s">
        <v>511</v>
      </c>
      <c r="F182" s="203" t="s">
        <v>605</v>
      </c>
      <c r="H182" s="204">
        <v>1808.1</v>
      </c>
      <c r="I182" s="205"/>
      <c r="L182" s="201"/>
      <c r="M182" s="206"/>
      <c r="N182" s="207"/>
      <c r="O182" s="207"/>
      <c r="P182" s="207"/>
      <c r="Q182" s="207"/>
      <c r="R182" s="207"/>
      <c r="S182" s="207"/>
      <c r="T182" s="208"/>
      <c r="AT182" s="202" t="s">
        <v>548</v>
      </c>
      <c r="AU182" s="202" t="s">
        <v>91</v>
      </c>
      <c r="AV182" s="16" t="s">
        <v>215</v>
      </c>
      <c r="AW182" s="16" t="s">
        <v>30</v>
      </c>
      <c r="AX182" s="16" t="s">
        <v>75</v>
      </c>
      <c r="AY182" s="202" t="s">
        <v>203</v>
      </c>
    </row>
    <row r="183" spans="1:65" s="15" customFormat="1" ht="22.5">
      <c r="B183" s="194"/>
      <c r="D183" s="178" t="s">
        <v>548</v>
      </c>
      <c r="E183" s="195" t="s">
        <v>1</v>
      </c>
      <c r="F183" s="196" t="s">
        <v>606</v>
      </c>
      <c r="H183" s="195" t="s">
        <v>1</v>
      </c>
      <c r="I183" s="197"/>
      <c r="L183" s="194"/>
      <c r="M183" s="198"/>
      <c r="N183" s="199"/>
      <c r="O183" s="199"/>
      <c r="P183" s="199"/>
      <c r="Q183" s="199"/>
      <c r="R183" s="199"/>
      <c r="S183" s="199"/>
      <c r="T183" s="200"/>
      <c r="AT183" s="195" t="s">
        <v>548</v>
      </c>
      <c r="AU183" s="195" t="s">
        <v>91</v>
      </c>
      <c r="AV183" s="15" t="s">
        <v>83</v>
      </c>
      <c r="AW183" s="15" t="s">
        <v>30</v>
      </c>
      <c r="AX183" s="15" t="s">
        <v>75</v>
      </c>
      <c r="AY183" s="195" t="s">
        <v>203</v>
      </c>
    </row>
    <row r="184" spans="1:65" s="13" customFormat="1">
      <c r="B184" s="177"/>
      <c r="D184" s="178" t="s">
        <v>548</v>
      </c>
      <c r="E184" s="179" t="s">
        <v>1</v>
      </c>
      <c r="F184" s="180" t="s">
        <v>520</v>
      </c>
      <c r="H184" s="181">
        <v>320.8</v>
      </c>
      <c r="I184" s="182"/>
      <c r="L184" s="177"/>
      <c r="M184" s="183"/>
      <c r="N184" s="184"/>
      <c r="O184" s="184"/>
      <c r="P184" s="184"/>
      <c r="Q184" s="184"/>
      <c r="R184" s="184"/>
      <c r="S184" s="184"/>
      <c r="T184" s="185"/>
      <c r="AT184" s="179" t="s">
        <v>548</v>
      </c>
      <c r="AU184" s="179" t="s">
        <v>91</v>
      </c>
      <c r="AV184" s="13" t="s">
        <v>91</v>
      </c>
      <c r="AW184" s="13" t="s">
        <v>30</v>
      </c>
      <c r="AX184" s="13" t="s">
        <v>75</v>
      </c>
      <c r="AY184" s="179" t="s">
        <v>203</v>
      </c>
    </row>
    <row r="185" spans="1:65" s="16" customFormat="1">
      <c r="B185" s="201"/>
      <c r="D185" s="178" t="s">
        <v>548</v>
      </c>
      <c r="E185" s="202" t="s">
        <v>518</v>
      </c>
      <c r="F185" s="203" t="s">
        <v>607</v>
      </c>
      <c r="H185" s="204">
        <v>320.8</v>
      </c>
      <c r="I185" s="205"/>
      <c r="L185" s="201"/>
      <c r="M185" s="206"/>
      <c r="N185" s="207"/>
      <c r="O185" s="207"/>
      <c r="P185" s="207"/>
      <c r="Q185" s="207"/>
      <c r="R185" s="207"/>
      <c r="S185" s="207"/>
      <c r="T185" s="208"/>
      <c r="AT185" s="202" t="s">
        <v>548</v>
      </c>
      <c r="AU185" s="202" t="s">
        <v>91</v>
      </c>
      <c r="AV185" s="16" t="s">
        <v>215</v>
      </c>
      <c r="AW185" s="16" t="s">
        <v>30</v>
      </c>
      <c r="AX185" s="16" t="s">
        <v>75</v>
      </c>
      <c r="AY185" s="202" t="s">
        <v>203</v>
      </c>
    </row>
    <row r="186" spans="1:65" s="14" customFormat="1">
      <c r="B186" s="186"/>
      <c r="D186" s="178" t="s">
        <v>548</v>
      </c>
      <c r="E186" s="187" t="s">
        <v>526</v>
      </c>
      <c r="F186" s="188" t="s">
        <v>550</v>
      </c>
      <c r="H186" s="189">
        <v>4500</v>
      </c>
      <c r="I186" s="190"/>
      <c r="L186" s="186"/>
      <c r="M186" s="191"/>
      <c r="N186" s="192"/>
      <c r="O186" s="192"/>
      <c r="P186" s="192"/>
      <c r="Q186" s="192"/>
      <c r="R186" s="192"/>
      <c r="S186" s="192"/>
      <c r="T186" s="193"/>
      <c r="AT186" s="187" t="s">
        <v>548</v>
      </c>
      <c r="AU186" s="187" t="s">
        <v>91</v>
      </c>
      <c r="AV186" s="14" t="s">
        <v>208</v>
      </c>
      <c r="AW186" s="14" t="s">
        <v>30</v>
      </c>
      <c r="AX186" s="14" t="s">
        <v>83</v>
      </c>
      <c r="AY186" s="187" t="s">
        <v>203</v>
      </c>
    </row>
    <row r="187" spans="1:65" s="2" customFormat="1" ht="24.2" customHeight="1">
      <c r="A187" s="33"/>
      <c r="B187" s="154"/>
      <c r="C187" s="155" t="s">
        <v>218</v>
      </c>
      <c r="D187" s="155" t="s">
        <v>204</v>
      </c>
      <c r="E187" s="156" t="s">
        <v>608</v>
      </c>
      <c r="F187" s="157" t="s">
        <v>609</v>
      </c>
      <c r="G187" s="158" t="s">
        <v>221</v>
      </c>
      <c r="H187" s="159">
        <v>824.1</v>
      </c>
      <c r="I187" s="160"/>
      <c r="J187" s="161">
        <f>ROUND(I187*H187,2)</f>
        <v>0</v>
      </c>
      <c r="K187" s="162"/>
      <c r="L187" s="34"/>
      <c r="M187" s="163" t="s">
        <v>1</v>
      </c>
      <c r="N187" s="164" t="s">
        <v>41</v>
      </c>
      <c r="O187" s="62"/>
      <c r="P187" s="165">
        <f>O187*H187</f>
        <v>0</v>
      </c>
      <c r="Q187" s="165">
        <v>0</v>
      </c>
      <c r="R187" s="165">
        <f>Q187*H187</f>
        <v>0</v>
      </c>
      <c r="S187" s="165">
        <v>0.316</v>
      </c>
      <c r="T187" s="166">
        <f>S187*H187</f>
        <v>260.41559999999998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208</v>
      </c>
      <c r="AT187" s="167" t="s">
        <v>204</v>
      </c>
      <c r="AU187" s="167" t="s">
        <v>91</v>
      </c>
      <c r="AY187" s="18" t="s">
        <v>203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8" t="s">
        <v>91</v>
      </c>
      <c r="BK187" s="168">
        <f>ROUND(I187*H187,2)</f>
        <v>0</v>
      </c>
      <c r="BL187" s="18" t="s">
        <v>208</v>
      </c>
      <c r="BM187" s="167" t="s">
        <v>610</v>
      </c>
    </row>
    <row r="188" spans="1:65" s="15" customFormat="1">
      <c r="B188" s="194"/>
      <c r="D188" s="178" t="s">
        <v>548</v>
      </c>
      <c r="E188" s="195" t="s">
        <v>1</v>
      </c>
      <c r="F188" s="196" t="s">
        <v>611</v>
      </c>
      <c r="H188" s="195" t="s">
        <v>1</v>
      </c>
      <c r="I188" s="197"/>
      <c r="L188" s="194"/>
      <c r="M188" s="198"/>
      <c r="N188" s="199"/>
      <c r="O188" s="199"/>
      <c r="P188" s="199"/>
      <c r="Q188" s="199"/>
      <c r="R188" s="199"/>
      <c r="S188" s="199"/>
      <c r="T188" s="200"/>
      <c r="AT188" s="195" t="s">
        <v>548</v>
      </c>
      <c r="AU188" s="195" t="s">
        <v>91</v>
      </c>
      <c r="AV188" s="15" t="s">
        <v>83</v>
      </c>
      <c r="AW188" s="15" t="s">
        <v>30</v>
      </c>
      <c r="AX188" s="15" t="s">
        <v>75</v>
      </c>
      <c r="AY188" s="195" t="s">
        <v>203</v>
      </c>
    </row>
    <row r="189" spans="1:65" s="15" customFormat="1" ht="22.5">
      <c r="B189" s="194"/>
      <c r="D189" s="178" t="s">
        <v>548</v>
      </c>
      <c r="E189" s="195" t="s">
        <v>1</v>
      </c>
      <c r="F189" s="196" t="s">
        <v>612</v>
      </c>
      <c r="H189" s="195" t="s">
        <v>1</v>
      </c>
      <c r="I189" s="197"/>
      <c r="L189" s="194"/>
      <c r="M189" s="198"/>
      <c r="N189" s="199"/>
      <c r="O189" s="199"/>
      <c r="P189" s="199"/>
      <c r="Q189" s="199"/>
      <c r="R189" s="199"/>
      <c r="S189" s="199"/>
      <c r="T189" s="200"/>
      <c r="AT189" s="195" t="s">
        <v>548</v>
      </c>
      <c r="AU189" s="195" t="s">
        <v>91</v>
      </c>
      <c r="AV189" s="15" t="s">
        <v>83</v>
      </c>
      <c r="AW189" s="15" t="s">
        <v>30</v>
      </c>
      <c r="AX189" s="15" t="s">
        <v>75</v>
      </c>
      <c r="AY189" s="195" t="s">
        <v>203</v>
      </c>
    </row>
    <row r="190" spans="1:65" s="13" customFormat="1">
      <c r="B190" s="177"/>
      <c r="D190" s="178" t="s">
        <v>548</v>
      </c>
      <c r="E190" s="179" t="s">
        <v>1</v>
      </c>
      <c r="F190" s="180" t="s">
        <v>516</v>
      </c>
      <c r="H190" s="181">
        <v>824.1</v>
      </c>
      <c r="I190" s="182"/>
      <c r="L190" s="177"/>
      <c r="M190" s="183"/>
      <c r="N190" s="184"/>
      <c r="O190" s="184"/>
      <c r="P190" s="184"/>
      <c r="Q190" s="184"/>
      <c r="R190" s="184"/>
      <c r="S190" s="184"/>
      <c r="T190" s="185"/>
      <c r="AT190" s="179" t="s">
        <v>548</v>
      </c>
      <c r="AU190" s="179" t="s">
        <v>91</v>
      </c>
      <c r="AV190" s="13" t="s">
        <v>91</v>
      </c>
      <c r="AW190" s="13" t="s">
        <v>30</v>
      </c>
      <c r="AX190" s="13" t="s">
        <v>75</v>
      </c>
      <c r="AY190" s="179" t="s">
        <v>203</v>
      </c>
    </row>
    <row r="191" spans="1:65" s="16" customFormat="1">
      <c r="B191" s="201"/>
      <c r="D191" s="178" t="s">
        <v>548</v>
      </c>
      <c r="E191" s="202" t="s">
        <v>514</v>
      </c>
      <c r="F191" s="203" t="s">
        <v>576</v>
      </c>
      <c r="H191" s="204">
        <v>824.1</v>
      </c>
      <c r="I191" s="205"/>
      <c r="L191" s="201"/>
      <c r="M191" s="206"/>
      <c r="N191" s="207"/>
      <c r="O191" s="207"/>
      <c r="P191" s="207"/>
      <c r="Q191" s="207"/>
      <c r="R191" s="207"/>
      <c r="S191" s="207"/>
      <c r="T191" s="208"/>
      <c r="AT191" s="202" t="s">
        <v>548</v>
      </c>
      <c r="AU191" s="202" t="s">
        <v>91</v>
      </c>
      <c r="AV191" s="16" t="s">
        <v>215</v>
      </c>
      <c r="AW191" s="16" t="s">
        <v>30</v>
      </c>
      <c r="AX191" s="16" t="s">
        <v>75</v>
      </c>
      <c r="AY191" s="202" t="s">
        <v>203</v>
      </c>
    </row>
    <row r="192" spans="1:65" s="14" customFormat="1">
      <c r="B192" s="186"/>
      <c r="D192" s="178" t="s">
        <v>548</v>
      </c>
      <c r="E192" s="187" t="s">
        <v>529</v>
      </c>
      <c r="F192" s="188" t="s">
        <v>613</v>
      </c>
      <c r="H192" s="189">
        <v>824.1</v>
      </c>
      <c r="I192" s="190"/>
      <c r="L192" s="186"/>
      <c r="M192" s="191"/>
      <c r="N192" s="192"/>
      <c r="O192" s="192"/>
      <c r="P192" s="192"/>
      <c r="Q192" s="192"/>
      <c r="R192" s="192"/>
      <c r="S192" s="192"/>
      <c r="T192" s="193"/>
      <c r="AT192" s="187" t="s">
        <v>548</v>
      </c>
      <c r="AU192" s="187" t="s">
        <v>91</v>
      </c>
      <c r="AV192" s="14" t="s">
        <v>208</v>
      </c>
      <c r="AW192" s="14" t="s">
        <v>30</v>
      </c>
      <c r="AX192" s="14" t="s">
        <v>83</v>
      </c>
      <c r="AY192" s="187" t="s">
        <v>203</v>
      </c>
    </row>
    <row r="193" spans="1:65" s="2" customFormat="1" ht="24.2" customHeight="1">
      <c r="A193" s="33"/>
      <c r="B193" s="154"/>
      <c r="C193" s="155" t="s">
        <v>253</v>
      </c>
      <c r="D193" s="155" t="s">
        <v>204</v>
      </c>
      <c r="E193" s="156" t="s">
        <v>614</v>
      </c>
      <c r="F193" s="157" t="s">
        <v>615</v>
      </c>
      <c r="G193" s="158" t="s">
        <v>221</v>
      </c>
      <c r="H193" s="159">
        <v>3353.9</v>
      </c>
      <c r="I193" s="160"/>
      <c r="J193" s="161">
        <f>ROUND(I193*H193,2)</f>
        <v>0</v>
      </c>
      <c r="K193" s="162"/>
      <c r="L193" s="34"/>
      <c r="M193" s="163" t="s">
        <v>1</v>
      </c>
      <c r="N193" s="164" t="s">
        <v>41</v>
      </c>
      <c r="O193" s="62"/>
      <c r="P193" s="165">
        <f>O193*H193</f>
        <v>0</v>
      </c>
      <c r="Q193" s="165">
        <v>0</v>
      </c>
      <c r="R193" s="165">
        <f>Q193*H193</f>
        <v>0</v>
      </c>
      <c r="S193" s="165">
        <v>0.22500000000000001</v>
      </c>
      <c r="T193" s="166">
        <f>S193*H193</f>
        <v>754.62750000000005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7" t="s">
        <v>208</v>
      </c>
      <c r="AT193" s="167" t="s">
        <v>204</v>
      </c>
      <c r="AU193" s="167" t="s">
        <v>91</v>
      </c>
      <c r="AY193" s="18" t="s">
        <v>203</v>
      </c>
      <c r="BE193" s="168">
        <f>IF(N193="základná",J193,0)</f>
        <v>0</v>
      </c>
      <c r="BF193" s="168">
        <f>IF(N193="znížená",J193,0)</f>
        <v>0</v>
      </c>
      <c r="BG193" s="168">
        <f>IF(N193="zákl. prenesená",J193,0)</f>
        <v>0</v>
      </c>
      <c r="BH193" s="168">
        <f>IF(N193="zníž. prenesená",J193,0)</f>
        <v>0</v>
      </c>
      <c r="BI193" s="168">
        <f>IF(N193="nulová",J193,0)</f>
        <v>0</v>
      </c>
      <c r="BJ193" s="18" t="s">
        <v>91</v>
      </c>
      <c r="BK193" s="168">
        <f>ROUND(I193*H193,2)</f>
        <v>0</v>
      </c>
      <c r="BL193" s="18" t="s">
        <v>208</v>
      </c>
      <c r="BM193" s="167" t="s">
        <v>616</v>
      </c>
    </row>
    <row r="194" spans="1:65" s="15" customFormat="1">
      <c r="B194" s="194"/>
      <c r="D194" s="178" t="s">
        <v>548</v>
      </c>
      <c r="E194" s="195" t="s">
        <v>1</v>
      </c>
      <c r="F194" s="196" t="s">
        <v>617</v>
      </c>
      <c r="H194" s="195" t="s">
        <v>1</v>
      </c>
      <c r="I194" s="197"/>
      <c r="L194" s="194"/>
      <c r="M194" s="198"/>
      <c r="N194" s="199"/>
      <c r="O194" s="199"/>
      <c r="P194" s="199"/>
      <c r="Q194" s="199"/>
      <c r="R194" s="199"/>
      <c r="S194" s="199"/>
      <c r="T194" s="200"/>
      <c r="AT194" s="195" t="s">
        <v>548</v>
      </c>
      <c r="AU194" s="195" t="s">
        <v>91</v>
      </c>
      <c r="AV194" s="15" t="s">
        <v>83</v>
      </c>
      <c r="AW194" s="15" t="s">
        <v>30</v>
      </c>
      <c r="AX194" s="15" t="s">
        <v>75</v>
      </c>
      <c r="AY194" s="195" t="s">
        <v>203</v>
      </c>
    </row>
    <row r="195" spans="1:65" s="13" customFormat="1">
      <c r="B195" s="177"/>
      <c r="D195" s="178" t="s">
        <v>548</v>
      </c>
      <c r="E195" s="179" t="s">
        <v>1</v>
      </c>
      <c r="F195" s="180" t="s">
        <v>618</v>
      </c>
      <c r="H195" s="181">
        <v>320.8</v>
      </c>
      <c r="I195" s="182"/>
      <c r="L195" s="177"/>
      <c r="M195" s="183"/>
      <c r="N195" s="184"/>
      <c r="O195" s="184"/>
      <c r="P195" s="184"/>
      <c r="Q195" s="184"/>
      <c r="R195" s="184"/>
      <c r="S195" s="184"/>
      <c r="T195" s="185"/>
      <c r="AT195" s="179" t="s">
        <v>548</v>
      </c>
      <c r="AU195" s="179" t="s">
        <v>91</v>
      </c>
      <c r="AV195" s="13" t="s">
        <v>91</v>
      </c>
      <c r="AW195" s="13" t="s">
        <v>30</v>
      </c>
      <c r="AX195" s="13" t="s">
        <v>75</v>
      </c>
      <c r="AY195" s="179" t="s">
        <v>203</v>
      </c>
    </row>
    <row r="196" spans="1:65" s="16" customFormat="1">
      <c r="B196" s="201"/>
      <c r="D196" s="178" t="s">
        <v>548</v>
      </c>
      <c r="E196" s="202" t="s">
        <v>1</v>
      </c>
      <c r="F196" s="203" t="s">
        <v>576</v>
      </c>
      <c r="H196" s="204">
        <v>320.8</v>
      </c>
      <c r="I196" s="205"/>
      <c r="L196" s="201"/>
      <c r="M196" s="206"/>
      <c r="N196" s="207"/>
      <c r="O196" s="207"/>
      <c r="P196" s="207"/>
      <c r="Q196" s="207"/>
      <c r="R196" s="207"/>
      <c r="S196" s="207"/>
      <c r="T196" s="208"/>
      <c r="AT196" s="202" t="s">
        <v>548</v>
      </c>
      <c r="AU196" s="202" t="s">
        <v>91</v>
      </c>
      <c r="AV196" s="16" t="s">
        <v>215</v>
      </c>
      <c r="AW196" s="16" t="s">
        <v>30</v>
      </c>
      <c r="AX196" s="16" t="s">
        <v>75</v>
      </c>
      <c r="AY196" s="202" t="s">
        <v>203</v>
      </c>
    </row>
    <row r="197" spans="1:65" s="15" customFormat="1">
      <c r="B197" s="194"/>
      <c r="D197" s="178" t="s">
        <v>548</v>
      </c>
      <c r="E197" s="195" t="s">
        <v>1</v>
      </c>
      <c r="F197" s="196" t="s">
        <v>619</v>
      </c>
      <c r="H197" s="195" t="s">
        <v>1</v>
      </c>
      <c r="I197" s="197"/>
      <c r="L197" s="194"/>
      <c r="M197" s="198"/>
      <c r="N197" s="199"/>
      <c r="O197" s="199"/>
      <c r="P197" s="199"/>
      <c r="Q197" s="199"/>
      <c r="R197" s="199"/>
      <c r="S197" s="199"/>
      <c r="T197" s="200"/>
      <c r="AT197" s="195" t="s">
        <v>548</v>
      </c>
      <c r="AU197" s="195" t="s">
        <v>91</v>
      </c>
      <c r="AV197" s="15" t="s">
        <v>83</v>
      </c>
      <c r="AW197" s="15" t="s">
        <v>30</v>
      </c>
      <c r="AX197" s="15" t="s">
        <v>75</v>
      </c>
      <c r="AY197" s="195" t="s">
        <v>203</v>
      </c>
    </row>
    <row r="198" spans="1:65" s="13" customFormat="1">
      <c r="B198" s="177"/>
      <c r="D198" s="178" t="s">
        <v>548</v>
      </c>
      <c r="E198" s="179" t="s">
        <v>1</v>
      </c>
      <c r="F198" s="180" t="s">
        <v>620</v>
      </c>
      <c r="H198" s="181">
        <v>1042.5</v>
      </c>
      <c r="I198" s="182"/>
      <c r="L198" s="177"/>
      <c r="M198" s="183"/>
      <c r="N198" s="184"/>
      <c r="O198" s="184"/>
      <c r="P198" s="184"/>
      <c r="Q198" s="184"/>
      <c r="R198" s="184"/>
      <c r="S198" s="184"/>
      <c r="T198" s="185"/>
      <c r="AT198" s="179" t="s">
        <v>548</v>
      </c>
      <c r="AU198" s="179" t="s">
        <v>91</v>
      </c>
      <c r="AV198" s="13" t="s">
        <v>91</v>
      </c>
      <c r="AW198" s="13" t="s">
        <v>30</v>
      </c>
      <c r="AX198" s="13" t="s">
        <v>75</v>
      </c>
      <c r="AY198" s="179" t="s">
        <v>203</v>
      </c>
    </row>
    <row r="199" spans="1:65" s="13" customFormat="1">
      <c r="B199" s="177"/>
      <c r="D199" s="178" t="s">
        <v>548</v>
      </c>
      <c r="E199" s="179" t="s">
        <v>1</v>
      </c>
      <c r="F199" s="180" t="s">
        <v>621</v>
      </c>
      <c r="H199" s="181">
        <v>875.7</v>
      </c>
      <c r="I199" s="182"/>
      <c r="L199" s="177"/>
      <c r="M199" s="183"/>
      <c r="N199" s="184"/>
      <c r="O199" s="184"/>
      <c r="P199" s="184"/>
      <c r="Q199" s="184"/>
      <c r="R199" s="184"/>
      <c r="S199" s="184"/>
      <c r="T199" s="185"/>
      <c r="AT199" s="179" t="s">
        <v>548</v>
      </c>
      <c r="AU199" s="179" t="s">
        <v>91</v>
      </c>
      <c r="AV199" s="13" t="s">
        <v>91</v>
      </c>
      <c r="AW199" s="13" t="s">
        <v>30</v>
      </c>
      <c r="AX199" s="13" t="s">
        <v>75</v>
      </c>
      <c r="AY199" s="179" t="s">
        <v>203</v>
      </c>
    </row>
    <row r="200" spans="1:65" s="13" customFormat="1">
      <c r="B200" s="177"/>
      <c r="D200" s="178" t="s">
        <v>548</v>
      </c>
      <c r="E200" s="179" t="s">
        <v>1</v>
      </c>
      <c r="F200" s="180" t="s">
        <v>622</v>
      </c>
      <c r="H200" s="181">
        <v>905.8</v>
      </c>
      <c r="I200" s="182"/>
      <c r="L200" s="177"/>
      <c r="M200" s="183"/>
      <c r="N200" s="184"/>
      <c r="O200" s="184"/>
      <c r="P200" s="184"/>
      <c r="Q200" s="184"/>
      <c r="R200" s="184"/>
      <c r="S200" s="184"/>
      <c r="T200" s="185"/>
      <c r="AT200" s="179" t="s">
        <v>548</v>
      </c>
      <c r="AU200" s="179" t="s">
        <v>91</v>
      </c>
      <c r="AV200" s="13" t="s">
        <v>91</v>
      </c>
      <c r="AW200" s="13" t="s">
        <v>30</v>
      </c>
      <c r="AX200" s="13" t="s">
        <v>75</v>
      </c>
      <c r="AY200" s="179" t="s">
        <v>203</v>
      </c>
    </row>
    <row r="201" spans="1:65" s="13" customFormat="1">
      <c r="B201" s="177"/>
      <c r="D201" s="178" t="s">
        <v>548</v>
      </c>
      <c r="E201" s="179" t="s">
        <v>1</v>
      </c>
      <c r="F201" s="180" t="s">
        <v>623</v>
      </c>
      <c r="H201" s="181">
        <v>209.1</v>
      </c>
      <c r="I201" s="182"/>
      <c r="L201" s="177"/>
      <c r="M201" s="183"/>
      <c r="N201" s="184"/>
      <c r="O201" s="184"/>
      <c r="P201" s="184"/>
      <c r="Q201" s="184"/>
      <c r="R201" s="184"/>
      <c r="S201" s="184"/>
      <c r="T201" s="185"/>
      <c r="AT201" s="179" t="s">
        <v>548</v>
      </c>
      <c r="AU201" s="179" t="s">
        <v>91</v>
      </c>
      <c r="AV201" s="13" t="s">
        <v>91</v>
      </c>
      <c r="AW201" s="13" t="s">
        <v>30</v>
      </c>
      <c r="AX201" s="13" t="s">
        <v>75</v>
      </c>
      <c r="AY201" s="179" t="s">
        <v>203</v>
      </c>
    </row>
    <row r="202" spans="1:65" s="16" customFormat="1">
      <c r="B202" s="201"/>
      <c r="D202" s="178" t="s">
        <v>548</v>
      </c>
      <c r="E202" s="202" t="s">
        <v>1</v>
      </c>
      <c r="F202" s="203" t="s">
        <v>576</v>
      </c>
      <c r="H202" s="204">
        <v>3033.1</v>
      </c>
      <c r="I202" s="205"/>
      <c r="L202" s="201"/>
      <c r="M202" s="206"/>
      <c r="N202" s="207"/>
      <c r="O202" s="207"/>
      <c r="P202" s="207"/>
      <c r="Q202" s="207"/>
      <c r="R202" s="207"/>
      <c r="S202" s="207"/>
      <c r="T202" s="208"/>
      <c r="AT202" s="202" t="s">
        <v>548</v>
      </c>
      <c r="AU202" s="202" t="s">
        <v>91</v>
      </c>
      <c r="AV202" s="16" t="s">
        <v>215</v>
      </c>
      <c r="AW202" s="16" t="s">
        <v>30</v>
      </c>
      <c r="AX202" s="16" t="s">
        <v>75</v>
      </c>
      <c r="AY202" s="202" t="s">
        <v>203</v>
      </c>
    </row>
    <row r="203" spans="1:65" s="14" customFormat="1">
      <c r="B203" s="186"/>
      <c r="D203" s="178" t="s">
        <v>548</v>
      </c>
      <c r="E203" s="187" t="s">
        <v>1</v>
      </c>
      <c r="F203" s="188" t="s">
        <v>624</v>
      </c>
      <c r="H203" s="189">
        <v>3353.9</v>
      </c>
      <c r="I203" s="190"/>
      <c r="L203" s="186"/>
      <c r="M203" s="191"/>
      <c r="N203" s="192"/>
      <c r="O203" s="192"/>
      <c r="P203" s="192"/>
      <c r="Q203" s="192"/>
      <c r="R203" s="192"/>
      <c r="S203" s="192"/>
      <c r="T203" s="193"/>
      <c r="AT203" s="187" t="s">
        <v>548</v>
      </c>
      <c r="AU203" s="187" t="s">
        <v>91</v>
      </c>
      <c r="AV203" s="14" t="s">
        <v>208</v>
      </c>
      <c r="AW203" s="14" t="s">
        <v>30</v>
      </c>
      <c r="AX203" s="14" t="s">
        <v>83</v>
      </c>
      <c r="AY203" s="187" t="s">
        <v>203</v>
      </c>
    </row>
    <row r="204" spans="1:65" s="2" customFormat="1" ht="24.2" customHeight="1">
      <c r="A204" s="33"/>
      <c r="B204" s="154"/>
      <c r="C204" s="155" t="s">
        <v>222</v>
      </c>
      <c r="D204" s="155" t="s">
        <v>204</v>
      </c>
      <c r="E204" s="156" t="s">
        <v>625</v>
      </c>
      <c r="F204" s="157" t="s">
        <v>626</v>
      </c>
      <c r="G204" s="158" t="s">
        <v>221</v>
      </c>
      <c r="H204" s="159">
        <v>2656.8</v>
      </c>
      <c r="I204" s="160"/>
      <c r="J204" s="161">
        <f>ROUND(I204*H204,2)</f>
        <v>0</v>
      </c>
      <c r="K204" s="162"/>
      <c r="L204" s="34"/>
      <c r="M204" s="163" t="s">
        <v>1</v>
      </c>
      <c r="N204" s="164" t="s">
        <v>41</v>
      </c>
      <c r="O204" s="62"/>
      <c r="P204" s="165">
        <f>O204*H204</f>
        <v>0</v>
      </c>
      <c r="Q204" s="165">
        <v>0</v>
      </c>
      <c r="R204" s="165">
        <f>Q204*H204</f>
        <v>0</v>
      </c>
      <c r="S204" s="165">
        <v>0.5</v>
      </c>
      <c r="T204" s="166">
        <f>S204*H204</f>
        <v>1328.4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208</v>
      </c>
      <c r="AT204" s="167" t="s">
        <v>204</v>
      </c>
      <c r="AU204" s="167" t="s">
        <v>91</v>
      </c>
      <c r="AY204" s="18" t="s">
        <v>203</v>
      </c>
      <c r="BE204" s="168">
        <f>IF(N204="základná",J204,0)</f>
        <v>0</v>
      </c>
      <c r="BF204" s="168">
        <f>IF(N204="znížená",J204,0)</f>
        <v>0</v>
      </c>
      <c r="BG204" s="168">
        <f>IF(N204="zákl. prenesená",J204,0)</f>
        <v>0</v>
      </c>
      <c r="BH204" s="168">
        <f>IF(N204="zníž. prenesená",J204,0)</f>
        <v>0</v>
      </c>
      <c r="BI204" s="168">
        <f>IF(N204="nulová",J204,0)</f>
        <v>0</v>
      </c>
      <c r="BJ204" s="18" t="s">
        <v>91</v>
      </c>
      <c r="BK204" s="168">
        <f>ROUND(I204*H204,2)</f>
        <v>0</v>
      </c>
      <c r="BL204" s="18" t="s">
        <v>208</v>
      </c>
      <c r="BM204" s="167" t="s">
        <v>627</v>
      </c>
    </row>
    <row r="205" spans="1:65" s="15" customFormat="1">
      <c r="B205" s="194"/>
      <c r="D205" s="178" t="s">
        <v>548</v>
      </c>
      <c r="E205" s="195" t="s">
        <v>1</v>
      </c>
      <c r="F205" s="196" t="s">
        <v>628</v>
      </c>
      <c r="H205" s="195" t="s">
        <v>1</v>
      </c>
      <c r="I205" s="197"/>
      <c r="L205" s="194"/>
      <c r="M205" s="198"/>
      <c r="N205" s="199"/>
      <c r="O205" s="199"/>
      <c r="P205" s="199"/>
      <c r="Q205" s="199"/>
      <c r="R205" s="199"/>
      <c r="S205" s="199"/>
      <c r="T205" s="200"/>
      <c r="AT205" s="195" t="s">
        <v>548</v>
      </c>
      <c r="AU205" s="195" t="s">
        <v>91</v>
      </c>
      <c r="AV205" s="15" t="s">
        <v>83</v>
      </c>
      <c r="AW205" s="15" t="s">
        <v>30</v>
      </c>
      <c r="AX205" s="15" t="s">
        <v>75</v>
      </c>
      <c r="AY205" s="195" t="s">
        <v>203</v>
      </c>
    </row>
    <row r="206" spans="1:65" s="13" customFormat="1">
      <c r="B206" s="177"/>
      <c r="D206" s="178" t="s">
        <v>548</v>
      </c>
      <c r="E206" s="179" t="s">
        <v>1</v>
      </c>
      <c r="F206" s="180" t="s">
        <v>629</v>
      </c>
      <c r="H206" s="181">
        <v>1808.1</v>
      </c>
      <c r="I206" s="182"/>
      <c r="L206" s="177"/>
      <c r="M206" s="183"/>
      <c r="N206" s="184"/>
      <c r="O206" s="184"/>
      <c r="P206" s="184"/>
      <c r="Q206" s="184"/>
      <c r="R206" s="184"/>
      <c r="S206" s="184"/>
      <c r="T206" s="185"/>
      <c r="AT206" s="179" t="s">
        <v>548</v>
      </c>
      <c r="AU206" s="179" t="s">
        <v>91</v>
      </c>
      <c r="AV206" s="13" t="s">
        <v>91</v>
      </c>
      <c r="AW206" s="13" t="s">
        <v>30</v>
      </c>
      <c r="AX206" s="13" t="s">
        <v>75</v>
      </c>
      <c r="AY206" s="179" t="s">
        <v>203</v>
      </c>
    </row>
    <row r="207" spans="1:65" s="13" customFormat="1">
      <c r="B207" s="177"/>
      <c r="D207" s="178" t="s">
        <v>548</v>
      </c>
      <c r="E207" s="179" t="s">
        <v>1</v>
      </c>
      <c r="F207" s="180" t="s">
        <v>630</v>
      </c>
      <c r="H207" s="181">
        <v>824.1</v>
      </c>
      <c r="I207" s="182"/>
      <c r="L207" s="177"/>
      <c r="M207" s="183"/>
      <c r="N207" s="184"/>
      <c r="O207" s="184"/>
      <c r="P207" s="184"/>
      <c r="Q207" s="184"/>
      <c r="R207" s="184"/>
      <c r="S207" s="184"/>
      <c r="T207" s="185"/>
      <c r="AT207" s="179" t="s">
        <v>548</v>
      </c>
      <c r="AU207" s="179" t="s">
        <v>91</v>
      </c>
      <c r="AV207" s="13" t="s">
        <v>91</v>
      </c>
      <c r="AW207" s="13" t="s">
        <v>30</v>
      </c>
      <c r="AX207" s="13" t="s">
        <v>75</v>
      </c>
      <c r="AY207" s="179" t="s">
        <v>203</v>
      </c>
    </row>
    <row r="208" spans="1:65" s="16" customFormat="1">
      <c r="B208" s="201"/>
      <c r="D208" s="178" t="s">
        <v>548</v>
      </c>
      <c r="E208" s="202" t="s">
        <v>1</v>
      </c>
      <c r="F208" s="203" t="s">
        <v>576</v>
      </c>
      <c r="H208" s="204">
        <v>2632.2</v>
      </c>
      <c r="I208" s="205"/>
      <c r="L208" s="201"/>
      <c r="M208" s="206"/>
      <c r="N208" s="207"/>
      <c r="O208" s="207"/>
      <c r="P208" s="207"/>
      <c r="Q208" s="207"/>
      <c r="R208" s="207"/>
      <c r="S208" s="207"/>
      <c r="T208" s="208"/>
      <c r="AT208" s="202" t="s">
        <v>548</v>
      </c>
      <c r="AU208" s="202" t="s">
        <v>91</v>
      </c>
      <c r="AV208" s="16" t="s">
        <v>215</v>
      </c>
      <c r="AW208" s="16" t="s">
        <v>30</v>
      </c>
      <c r="AX208" s="16" t="s">
        <v>75</v>
      </c>
      <c r="AY208" s="202" t="s">
        <v>203</v>
      </c>
    </row>
    <row r="209" spans="1:65" s="15" customFormat="1">
      <c r="B209" s="194"/>
      <c r="D209" s="178" t="s">
        <v>548</v>
      </c>
      <c r="E209" s="195" t="s">
        <v>1</v>
      </c>
      <c r="F209" s="196" t="s">
        <v>631</v>
      </c>
      <c r="H209" s="195" t="s">
        <v>1</v>
      </c>
      <c r="I209" s="197"/>
      <c r="L209" s="194"/>
      <c r="M209" s="198"/>
      <c r="N209" s="199"/>
      <c r="O209" s="199"/>
      <c r="P209" s="199"/>
      <c r="Q209" s="199"/>
      <c r="R209" s="199"/>
      <c r="S209" s="199"/>
      <c r="T209" s="200"/>
      <c r="AT209" s="195" t="s">
        <v>548</v>
      </c>
      <c r="AU209" s="195" t="s">
        <v>91</v>
      </c>
      <c r="AV209" s="15" t="s">
        <v>83</v>
      </c>
      <c r="AW209" s="15" t="s">
        <v>30</v>
      </c>
      <c r="AX209" s="15" t="s">
        <v>75</v>
      </c>
      <c r="AY209" s="195" t="s">
        <v>203</v>
      </c>
    </row>
    <row r="210" spans="1:65" s="13" customFormat="1">
      <c r="B210" s="177"/>
      <c r="D210" s="178" t="s">
        <v>548</v>
      </c>
      <c r="E210" s="179" t="s">
        <v>1</v>
      </c>
      <c r="F210" s="180" t="s">
        <v>524</v>
      </c>
      <c r="H210" s="181">
        <v>24.6</v>
      </c>
      <c r="I210" s="182"/>
      <c r="L210" s="177"/>
      <c r="M210" s="183"/>
      <c r="N210" s="184"/>
      <c r="O210" s="184"/>
      <c r="P210" s="184"/>
      <c r="Q210" s="184"/>
      <c r="R210" s="184"/>
      <c r="S210" s="184"/>
      <c r="T210" s="185"/>
      <c r="AT210" s="179" t="s">
        <v>548</v>
      </c>
      <c r="AU210" s="179" t="s">
        <v>91</v>
      </c>
      <c r="AV210" s="13" t="s">
        <v>91</v>
      </c>
      <c r="AW210" s="13" t="s">
        <v>30</v>
      </c>
      <c r="AX210" s="13" t="s">
        <v>75</v>
      </c>
      <c r="AY210" s="179" t="s">
        <v>203</v>
      </c>
    </row>
    <row r="211" spans="1:65" s="16" customFormat="1">
      <c r="B211" s="201"/>
      <c r="D211" s="178" t="s">
        <v>548</v>
      </c>
      <c r="E211" s="202" t="s">
        <v>522</v>
      </c>
      <c r="F211" s="203" t="s">
        <v>576</v>
      </c>
      <c r="H211" s="204">
        <v>24.6</v>
      </c>
      <c r="I211" s="205"/>
      <c r="L211" s="201"/>
      <c r="M211" s="206"/>
      <c r="N211" s="207"/>
      <c r="O211" s="207"/>
      <c r="P211" s="207"/>
      <c r="Q211" s="207"/>
      <c r="R211" s="207"/>
      <c r="S211" s="207"/>
      <c r="T211" s="208"/>
      <c r="AT211" s="202" t="s">
        <v>548</v>
      </c>
      <c r="AU211" s="202" t="s">
        <v>91</v>
      </c>
      <c r="AV211" s="16" t="s">
        <v>215</v>
      </c>
      <c r="AW211" s="16" t="s">
        <v>30</v>
      </c>
      <c r="AX211" s="16" t="s">
        <v>75</v>
      </c>
      <c r="AY211" s="202" t="s">
        <v>203</v>
      </c>
    </row>
    <row r="212" spans="1:65" s="14" customFormat="1">
      <c r="B212" s="186"/>
      <c r="D212" s="178" t="s">
        <v>548</v>
      </c>
      <c r="E212" s="187" t="s">
        <v>1</v>
      </c>
      <c r="F212" s="188" t="s">
        <v>550</v>
      </c>
      <c r="H212" s="189">
        <v>2656.8</v>
      </c>
      <c r="I212" s="190"/>
      <c r="L212" s="186"/>
      <c r="M212" s="191"/>
      <c r="N212" s="192"/>
      <c r="O212" s="192"/>
      <c r="P212" s="192"/>
      <c r="Q212" s="192"/>
      <c r="R212" s="192"/>
      <c r="S212" s="192"/>
      <c r="T212" s="193"/>
      <c r="AT212" s="187" t="s">
        <v>548</v>
      </c>
      <c r="AU212" s="187" t="s">
        <v>91</v>
      </c>
      <c r="AV212" s="14" t="s">
        <v>208</v>
      </c>
      <c r="AW212" s="14" t="s">
        <v>30</v>
      </c>
      <c r="AX212" s="14" t="s">
        <v>83</v>
      </c>
      <c r="AY212" s="187" t="s">
        <v>203</v>
      </c>
    </row>
    <row r="213" spans="1:65" s="2" customFormat="1" ht="24.2" customHeight="1">
      <c r="A213" s="33"/>
      <c r="B213" s="154"/>
      <c r="C213" s="155" t="s">
        <v>259</v>
      </c>
      <c r="D213" s="155" t="s">
        <v>204</v>
      </c>
      <c r="E213" s="156" t="s">
        <v>632</v>
      </c>
      <c r="F213" s="157" t="s">
        <v>633</v>
      </c>
      <c r="G213" s="158" t="s">
        <v>221</v>
      </c>
      <c r="H213" s="159">
        <v>5533.2</v>
      </c>
      <c r="I213" s="160"/>
      <c r="J213" s="161">
        <f>ROUND(I213*H213,2)</f>
        <v>0</v>
      </c>
      <c r="K213" s="162"/>
      <c r="L213" s="34"/>
      <c r="M213" s="163" t="s">
        <v>1</v>
      </c>
      <c r="N213" s="164" t="s">
        <v>41</v>
      </c>
      <c r="O213" s="62"/>
      <c r="P213" s="165">
        <f>O213*H213</f>
        <v>0</v>
      </c>
      <c r="Q213" s="165">
        <v>0</v>
      </c>
      <c r="R213" s="165">
        <f>Q213*H213</f>
        <v>0</v>
      </c>
      <c r="S213" s="165">
        <v>0.24</v>
      </c>
      <c r="T213" s="166">
        <f>S213*H213</f>
        <v>1327.9679999999998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7" t="s">
        <v>208</v>
      </c>
      <c r="AT213" s="167" t="s">
        <v>204</v>
      </c>
      <c r="AU213" s="167" t="s">
        <v>91</v>
      </c>
      <c r="AY213" s="18" t="s">
        <v>203</v>
      </c>
      <c r="BE213" s="168">
        <f>IF(N213="základná",J213,0)</f>
        <v>0</v>
      </c>
      <c r="BF213" s="168">
        <f>IF(N213="znížená",J213,0)</f>
        <v>0</v>
      </c>
      <c r="BG213" s="168">
        <f>IF(N213="zákl. prenesená",J213,0)</f>
        <v>0</v>
      </c>
      <c r="BH213" s="168">
        <f>IF(N213="zníž. prenesená",J213,0)</f>
        <v>0</v>
      </c>
      <c r="BI213" s="168">
        <f>IF(N213="nulová",J213,0)</f>
        <v>0</v>
      </c>
      <c r="BJ213" s="18" t="s">
        <v>91</v>
      </c>
      <c r="BK213" s="168">
        <f>ROUND(I213*H213,2)</f>
        <v>0</v>
      </c>
      <c r="BL213" s="18" t="s">
        <v>208</v>
      </c>
      <c r="BM213" s="167" t="s">
        <v>634</v>
      </c>
    </row>
    <row r="214" spans="1:65" s="15" customFormat="1">
      <c r="B214" s="194"/>
      <c r="D214" s="178" t="s">
        <v>548</v>
      </c>
      <c r="E214" s="195" t="s">
        <v>1</v>
      </c>
      <c r="F214" s="196" t="s">
        <v>635</v>
      </c>
      <c r="H214" s="195" t="s">
        <v>1</v>
      </c>
      <c r="I214" s="197"/>
      <c r="L214" s="194"/>
      <c r="M214" s="198"/>
      <c r="N214" s="199"/>
      <c r="O214" s="199"/>
      <c r="P214" s="199"/>
      <c r="Q214" s="199"/>
      <c r="R214" s="199"/>
      <c r="S214" s="199"/>
      <c r="T214" s="200"/>
      <c r="AT214" s="195" t="s">
        <v>548</v>
      </c>
      <c r="AU214" s="195" t="s">
        <v>91</v>
      </c>
      <c r="AV214" s="15" t="s">
        <v>83</v>
      </c>
      <c r="AW214" s="15" t="s">
        <v>30</v>
      </c>
      <c r="AX214" s="15" t="s">
        <v>75</v>
      </c>
      <c r="AY214" s="195" t="s">
        <v>203</v>
      </c>
    </row>
    <row r="215" spans="1:65" s="13" customFormat="1">
      <c r="B215" s="177"/>
      <c r="D215" s="178" t="s">
        <v>548</v>
      </c>
      <c r="E215" s="179" t="s">
        <v>1</v>
      </c>
      <c r="F215" s="180" t="s">
        <v>636</v>
      </c>
      <c r="H215" s="181">
        <v>1042.5</v>
      </c>
      <c r="I215" s="182"/>
      <c r="L215" s="177"/>
      <c r="M215" s="183"/>
      <c r="N215" s="184"/>
      <c r="O215" s="184"/>
      <c r="P215" s="184"/>
      <c r="Q215" s="184"/>
      <c r="R215" s="184"/>
      <c r="S215" s="184"/>
      <c r="T215" s="185"/>
      <c r="AT215" s="179" t="s">
        <v>548</v>
      </c>
      <c r="AU215" s="179" t="s">
        <v>91</v>
      </c>
      <c r="AV215" s="13" t="s">
        <v>91</v>
      </c>
      <c r="AW215" s="13" t="s">
        <v>30</v>
      </c>
      <c r="AX215" s="13" t="s">
        <v>75</v>
      </c>
      <c r="AY215" s="179" t="s">
        <v>203</v>
      </c>
    </row>
    <row r="216" spans="1:65" s="13" customFormat="1">
      <c r="B216" s="177"/>
      <c r="D216" s="178" t="s">
        <v>548</v>
      </c>
      <c r="E216" s="179" t="s">
        <v>1</v>
      </c>
      <c r="F216" s="180" t="s">
        <v>637</v>
      </c>
      <c r="H216" s="181">
        <v>452.9</v>
      </c>
      <c r="I216" s="182"/>
      <c r="L216" s="177"/>
      <c r="M216" s="183"/>
      <c r="N216" s="184"/>
      <c r="O216" s="184"/>
      <c r="P216" s="184"/>
      <c r="Q216" s="184"/>
      <c r="R216" s="184"/>
      <c r="S216" s="184"/>
      <c r="T216" s="185"/>
      <c r="AT216" s="179" t="s">
        <v>548</v>
      </c>
      <c r="AU216" s="179" t="s">
        <v>91</v>
      </c>
      <c r="AV216" s="13" t="s">
        <v>91</v>
      </c>
      <c r="AW216" s="13" t="s">
        <v>30</v>
      </c>
      <c r="AX216" s="13" t="s">
        <v>75</v>
      </c>
      <c r="AY216" s="179" t="s">
        <v>203</v>
      </c>
    </row>
    <row r="217" spans="1:65" s="13" customFormat="1">
      <c r="B217" s="177"/>
      <c r="D217" s="178" t="s">
        <v>548</v>
      </c>
      <c r="E217" s="179" t="s">
        <v>1</v>
      </c>
      <c r="F217" s="180" t="s">
        <v>638</v>
      </c>
      <c r="H217" s="181">
        <v>875.7</v>
      </c>
      <c r="I217" s="182"/>
      <c r="L217" s="177"/>
      <c r="M217" s="183"/>
      <c r="N217" s="184"/>
      <c r="O217" s="184"/>
      <c r="P217" s="184"/>
      <c r="Q217" s="184"/>
      <c r="R217" s="184"/>
      <c r="S217" s="184"/>
      <c r="T217" s="185"/>
      <c r="AT217" s="179" t="s">
        <v>548</v>
      </c>
      <c r="AU217" s="179" t="s">
        <v>91</v>
      </c>
      <c r="AV217" s="13" t="s">
        <v>91</v>
      </c>
      <c r="AW217" s="13" t="s">
        <v>30</v>
      </c>
      <c r="AX217" s="13" t="s">
        <v>75</v>
      </c>
      <c r="AY217" s="179" t="s">
        <v>203</v>
      </c>
    </row>
    <row r="218" spans="1:65" s="13" customFormat="1">
      <c r="B218" s="177"/>
      <c r="D218" s="178" t="s">
        <v>548</v>
      </c>
      <c r="E218" s="179" t="s">
        <v>1</v>
      </c>
      <c r="F218" s="180" t="s">
        <v>639</v>
      </c>
      <c r="H218" s="181">
        <v>209.1</v>
      </c>
      <c r="I218" s="182"/>
      <c r="L218" s="177"/>
      <c r="M218" s="183"/>
      <c r="N218" s="184"/>
      <c r="O218" s="184"/>
      <c r="P218" s="184"/>
      <c r="Q218" s="184"/>
      <c r="R218" s="184"/>
      <c r="S218" s="184"/>
      <c r="T218" s="185"/>
      <c r="AT218" s="179" t="s">
        <v>548</v>
      </c>
      <c r="AU218" s="179" t="s">
        <v>91</v>
      </c>
      <c r="AV218" s="13" t="s">
        <v>91</v>
      </c>
      <c r="AW218" s="13" t="s">
        <v>30</v>
      </c>
      <c r="AX218" s="13" t="s">
        <v>75</v>
      </c>
      <c r="AY218" s="179" t="s">
        <v>203</v>
      </c>
    </row>
    <row r="219" spans="1:65" s="16" customFormat="1">
      <c r="B219" s="201"/>
      <c r="D219" s="178" t="s">
        <v>548</v>
      </c>
      <c r="E219" s="202" t="s">
        <v>1</v>
      </c>
      <c r="F219" s="203" t="s">
        <v>576</v>
      </c>
      <c r="H219" s="204">
        <v>2580.1999999999998</v>
      </c>
      <c r="I219" s="205"/>
      <c r="L219" s="201"/>
      <c r="M219" s="206"/>
      <c r="N219" s="207"/>
      <c r="O219" s="207"/>
      <c r="P219" s="207"/>
      <c r="Q219" s="207"/>
      <c r="R219" s="207"/>
      <c r="S219" s="207"/>
      <c r="T219" s="208"/>
      <c r="AT219" s="202" t="s">
        <v>548</v>
      </c>
      <c r="AU219" s="202" t="s">
        <v>91</v>
      </c>
      <c r="AV219" s="16" t="s">
        <v>215</v>
      </c>
      <c r="AW219" s="16" t="s">
        <v>30</v>
      </c>
      <c r="AX219" s="16" t="s">
        <v>75</v>
      </c>
      <c r="AY219" s="202" t="s">
        <v>203</v>
      </c>
    </row>
    <row r="220" spans="1:65" s="13" customFormat="1">
      <c r="B220" s="177"/>
      <c r="D220" s="178" t="s">
        <v>548</v>
      </c>
      <c r="E220" s="179" t="s">
        <v>1</v>
      </c>
      <c r="F220" s="180" t="s">
        <v>640</v>
      </c>
      <c r="H220" s="181">
        <v>1808.1</v>
      </c>
      <c r="I220" s="182"/>
      <c r="L220" s="177"/>
      <c r="M220" s="183"/>
      <c r="N220" s="184"/>
      <c r="O220" s="184"/>
      <c r="P220" s="184"/>
      <c r="Q220" s="184"/>
      <c r="R220" s="184"/>
      <c r="S220" s="184"/>
      <c r="T220" s="185"/>
      <c r="AT220" s="179" t="s">
        <v>548</v>
      </c>
      <c r="AU220" s="179" t="s">
        <v>91</v>
      </c>
      <c r="AV220" s="13" t="s">
        <v>91</v>
      </c>
      <c r="AW220" s="13" t="s">
        <v>30</v>
      </c>
      <c r="AX220" s="13" t="s">
        <v>75</v>
      </c>
      <c r="AY220" s="179" t="s">
        <v>203</v>
      </c>
    </row>
    <row r="221" spans="1:65" s="13" customFormat="1">
      <c r="B221" s="177"/>
      <c r="D221" s="178" t="s">
        <v>548</v>
      </c>
      <c r="E221" s="179" t="s">
        <v>1</v>
      </c>
      <c r="F221" s="180" t="s">
        <v>641</v>
      </c>
      <c r="H221" s="181">
        <v>824.1</v>
      </c>
      <c r="I221" s="182"/>
      <c r="L221" s="177"/>
      <c r="M221" s="183"/>
      <c r="N221" s="184"/>
      <c r="O221" s="184"/>
      <c r="P221" s="184"/>
      <c r="Q221" s="184"/>
      <c r="R221" s="184"/>
      <c r="S221" s="184"/>
      <c r="T221" s="185"/>
      <c r="AT221" s="179" t="s">
        <v>548</v>
      </c>
      <c r="AU221" s="179" t="s">
        <v>91</v>
      </c>
      <c r="AV221" s="13" t="s">
        <v>91</v>
      </c>
      <c r="AW221" s="13" t="s">
        <v>30</v>
      </c>
      <c r="AX221" s="13" t="s">
        <v>75</v>
      </c>
      <c r="AY221" s="179" t="s">
        <v>203</v>
      </c>
    </row>
    <row r="222" spans="1:65" s="13" customFormat="1">
      <c r="B222" s="177"/>
      <c r="D222" s="178" t="s">
        <v>548</v>
      </c>
      <c r="E222" s="179" t="s">
        <v>1</v>
      </c>
      <c r="F222" s="180" t="s">
        <v>642</v>
      </c>
      <c r="H222" s="181">
        <v>320.8</v>
      </c>
      <c r="I222" s="182"/>
      <c r="L222" s="177"/>
      <c r="M222" s="183"/>
      <c r="N222" s="184"/>
      <c r="O222" s="184"/>
      <c r="P222" s="184"/>
      <c r="Q222" s="184"/>
      <c r="R222" s="184"/>
      <c r="S222" s="184"/>
      <c r="T222" s="185"/>
      <c r="AT222" s="179" t="s">
        <v>548</v>
      </c>
      <c r="AU222" s="179" t="s">
        <v>91</v>
      </c>
      <c r="AV222" s="13" t="s">
        <v>91</v>
      </c>
      <c r="AW222" s="13" t="s">
        <v>30</v>
      </c>
      <c r="AX222" s="13" t="s">
        <v>75</v>
      </c>
      <c r="AY222" s="179" t="s">
        <v>203</v>
      </c>
    </row>
    <row r="223" spans="1:65" s="14" customFormat="1">
      <c r="B223" s="186"/>
      <c r="D223" s="178" t="s">
        <v>548</v>
      </c>
      <c r="E223" s="187" t="s">
        <v>1</v>
      </c>
      <c r="F223" s="188" t="s">
        <v>550</v>
      </c>
      <c r="H223" s="189">
        <v>5533.2</v>
      </c>
      <c r="I223" s="190"/>
      <c r="L223" s="186"/>
      <c r="M223" s="191"/>
      <c r="N223" s="192"/>
      <c r="O223" s="192"/>
      <c r="P223" s="192"/>
      <c r="Q223" s="192"/>
      <c r="R223" s="192"/>
      <c r="S223" s="192"/>
      <c r="T223" s="193"/>
      <c r="AT223" s="187" t="s">
        <v>548</v>
      </c>
      <c r="AU223" s="187" t="s">
        <v>91</v>
      </c>
      <c r="AV223" s="14" t="s">
        <v>208</v>
      </c>
      <c r="AW223" s="14" t="s">
        <v>30</v>
      </c>
      <c r="AX223" s="14" t="s">
        <v>83</v>
      </c>
      <c r="AY223" s="187" t="s">
        <v>203</v>
      </c>
    </row>
    <row r="224" spans="1:65" s="2" customFormat="1" ht="24.2" customHeight="1">
      <c r="A224" s="33"/>
      <c r="B224" s="154"/>
      <c r="C224" s="155" t="s">
        <v>226</v>
      </c>
      <c r="D224" s="155" t="s">
        <v>204</v>
      </c>
      <c r="E224" s="156" t="s">
        <v>643</v>
      </c>
      <c r="F224" s="157" t="s">
        <v>644</v>
      </c>
      <c r="G224" s="158" t="s">
        <v>221</v>
      </c>
      <c r="H224" s="159">
        <v>444.4</v>
      </c>
      <c r="I224" s="160"/>
      <c r="J224" s="161">
        <f>ROUND(I224*H224,2)</f>
        <v>0</v>
      </c>
      <c r="K224" s="162"/>
      <c r="L224" s="34"/>
      <c r="M224" s="163" t="s">
        <v>1</v>
      </c>
      <c r="N224" s="164" t="s">
        <v>41</v>
      </c>
      <c r="O224" s="62"/>
      <c r="P224" s="165">
        <f>O224*H224</f>
        <v>0</v>
      </c>
      <c r="Q224" s="165">
        <v>0</v>
      </c>
      <c r="R224" s="165">
        <f>Q224*H224</f>
        <v>0</v>
      </c>
      <c r="S224" s="165">
        <v>0.5</v>
      </c>
      <c r="T224" s="166">
        <f>S224*H224</f>
        <v>222.2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7" t="s">
        <v>208</v>
      </c>
      <c r="AT224" s="167" t="s">
        <v>204</v>
      </c>
      <c r="AU224" s="167" t="s">
        <v>91</v>
      </c>
      <c r="AY224" s="18" t="s">
        <v>203</v>
      </c>
      <c r="BE224" s="168">
        <f>IF(N224="základná",J224,0)</f>
        <v>0</v>
      </c>
      <c r="BF224" s="168">
        <f>IF(N224="znížená",J224,0)</f>
        <v>0</v>
      </c>
      <c r="BG224" s="168">
        <f>IF(N224="zákl. prenesená",J224,0)</f>
        <v>0</v>
      </c>
      <c r="BH224" s="168">
        <f>IF(N224="zníž. prenesená",J224,0)</f>
        <v>0</v>
      </c>
      <c r="BI224" s="168">
        <f>IF(N224="nulová",J224,0)</f>
        <v>0</v>
      </c>
      <c r="BJ224" s="18" t="s">
        <v>91</v>
      </c>
      <c r="BK224" s="168">
        <f>ROUND(I224*H224,2)</f>
        <v>0</v>
      </c>
      <c r="BL224" s="18" t="s">
        <v>208</v>
      </c>
      <c r="BM224" s="167" t="s">
        <v>645</v>
      </c>
    </row>
    <row r="225" spans="1:65" s="15" customFormat="1">
      <c r="B225" s="194"/>
      <c r="D225" s="178" t="s">
        <v>548</v>
      </c>
      <c r="E225" s="195" t="s">
        <v>1</v>
      </c>
      <c r="F225" s="196" t="s">
        <v>646</v>
      </c>
      <c r="H225" s="195" t="s">
        <v>1</v>
      </c>
      <c r="I225" s="197"/>
      <c r="L225" s="194"/>
      <c r="M225" s="198"/>
      <c r="N225" s="199"/>
      <c r="O225" s="199"/>
      <c r="P225" s="199"/>
      <c r="Q225" s="199"/>
      <c r="R225" s="199"/>
      <c r="S225" s="199"/>
      <c r="T225" s="200"/>
      <c r="AT225" s="195" t="s">
        <v>548</v>
      </c>
      <c r="AU225" s="195" t="s">
        <v>91</v>
      </c>
      <c r="AV225" s="15" t="s">
        <v>83</v>
      </c>
      <c r="AW225" s="15" t="s">
        <v>30</v>
      </c>
      <c r="AX225" s="15" t="s">
        <v>75</v>
      </c>
      <c r="AY225" s="195" t="s">
        <v>203</v>
      </c>
    </row>
    <row r="226" spans="1:65" s="13" customFormat="1">
      <c r="B226" s="177"/>
      <c r="D226" s="178" t="s">
        <v>548</v>
      </c>
      <c r="E226" s="179" t="s">
        <v>1</v>
      </c>
      <c r="F226" s="180" t="s">
        <v>505</v>
      </c>
      <c r="H226" s="181">
        <v>67.8</v>
      </c>
      <c r="I226" s="182"/>
      <c r="L226" s="177"/>
      <c r="M226" s="183"/>
      <c r="N226" s="184"/>
      <c r="O226" s="184"/>
      <c r="P226" s="184"/>
      <c r="Q226" s="184"/>
      <c r="R226" s="184"/>
      <c r="S226" s="184"/>
      <c r="T226" s="185"/>
      <c r="AT226" s="179" t="s">
        <v>548</v>
      </c>
      <c r="AU226" s="179" t="s">
        <v>91</v>
      </c>
      <c r="AV226" s="13" t="s">
        <v>91</v>
      </c>
      <c r="AW226" s="13" t="s">
        <v>30</v>
      </c>
      <c r="AX226" s="13" t="s">
        <v>75</v>
      </c>
      <c r="AY226" s="179" t="s">
        <v>203</v>
      </c>
    </row>
    <row r="227" spans="1:65" s="16" customFormat="1">
      <c r="B227" s="201"/>
      <c r="D227" s="178" t="s">
        <v>548</v>
      </c>
      <c r="E227" s="202" t="s">
        <v>1</v>
      </c>
      <c r="F227" s="203" t="s">
        <v>576</v>
      </c>
      <c r="H227" s="204">
        <v>67.8</v>
      </c>
      <c r="I227" s="205"/>
      <c r="L227" s="201"/>
      <c r="M227" s="206"/>
      <c r="N227" s="207"/>
      <c r="O227" s="207"/>
      <c r="P227" s="207"/>
      <c r="Q227" s="207"/>
      <c r="R227" s="207"/>
      <c r="S227" s="207"/>
      <c r="T227" s="208"/>
      <c r="AT227" s="202" t="s">
        <v>548</v>
      </c>
      <c r="AU227" s="202" t="s">
        <v>91</v>
      </c>
      <c r="AV227" s="16" t="s">
        <v>215</v>
      </c>
      <c r="AW227" s="16" t="s">
        <v>30</v>
      </c>
      <c r="AX227" s="16" t="s">
        <v>75</v>
      </c>
      <c r="AY227" s="202" t="s">
        <v>203</v>
      </c>
    </row>
    <row r="228" spans="1:65" s="15" customFormat="1">
      <c r="B228" s="194"/>
      <c r="D228" s="178" t="s">
        <v>548</v>
      </c>
      <c r="E228" s="195" t="s">
        <v>1</v>
      </c>
      <c r="F228" s="196" t="s">
        <v>628</v>
      </c>
      <c r="H228" s="195" t="s">
        <v>1</v>
      </c>
      <c r="I228" s="197"/>
      <c r="L228" s="194"/>
      <c r="M228" s="198"/>
      <c r="N228" s="199"/>
      <c r="O228" s="199"/>
      <c r="P228" s="199"/>
      <c r="Q228" s="199"/>
      <c r="R228" s="199"/>
      <c r="S228" s="199"/>
      <c r="T228" s="200"/>
      <c r="AT228" s="195" t="s">
        <v>548</v>
      </c>
      <c r="AU228" s="195" t="s">
        <v>91</v>
      </c>
      <c r="AV228" s="15" t="s">
        <v>83</v>
      </c>
      <c r="AW228" s="15" t="s">
        <v>30</v>
      </c>
      <c r="AX228" s="15" t="s">
        <v>75</v>
      </c>
      <c r="AY228" s="195" t="s">
        <v>203</v>
      </c>
    </row>
    <row r="229" spans="1:65" s="13" customFormat="1">
      <c r="B229" s="177"/>
      <c r="D229" s="178" t="s">
        <v>548</v>
      </c>
      <c r="E229" s="179" t="s">
        <v>1</v>
      </c>
      <c r="F229" s="180" t="s">
        <v>522</v>
      </c>
      <c r="H229" s="181">
        <v>24.6</v>
      </c>
      <c r="I229" s="182"/>
      <c r="L229" s="177"/>
      <c r="M229" s="183"/>
      <c r="N229" s="184"/>
      <c r="O229" s="184"/>
      <c r="P229" s="184"/>
      <c r="Q229" s="184"/>
      <c r="R229" s="184"/>
      <c r="S229" s="184"/>
      <c r="T229" s="185"/>
      <c r="AT229" s="179" t="s">
        <v>548</v>
      </c>
      <c r="AU229" s="179" t="s">
        <v>91</v>
      </c>
      <c r="AV229" s="13" t="s">
        <v>91</v>
      </c>
      <c r="AW229" s="13" t="s">
        <v>30</v>
      </c>
      <c r="AX229" s="13" t="s">
        <v>75</v>
      </c>
      <c r="AY229" s="179" t="s">
        <v>203</v>
      </c>
    </row>
    <row r="230" spans="1:65" s="16" customFormat="1">
      <c r="B230" s="201"/>
      <c r="D230" s="178" t="s">
        <v>548</v>
      </c>
      <c r="E230" s="202" t="s">
        <v>1</v>
      </c>
      <c r="F230" s="203" t="s">
        <v>576</v>
      </c>
      <c r="H230" s="204">
        <v>24.6</v>
      </c>
      <c r="I230" s="205"/>
      <c r="L230" s="201"/>
      <c r="M230" s="206"/>
      <c r="N230" s="207"/>
      <c r="O230" s="207"/>
      <c r="P230" s="207"/>
      <c r="Q230" s="207"/>
      <c r="R230" s="207"/>
      <c r="S230" s="207"/>
      <c r="T230" s="208"/>
      <c r="AT230" s="202" t="s">
        <v>548</v>
      </c>
      <c r="AU230" s="202" t="s">
        <v>91</v>
      </c>
      <c r="AV230" s="16" t="s">
        <v>215</v>
      </c>
      <c r="AW230" s="16" t="s">
        <v>30</v>
      </c>
      <c r="AX230" s="16" t="s">
        <v>75</v>
      </c>
      <c r="AY230" s="202" t="s">
        <v>203</v>
      </c>
    </row>
    <row r="231" spans="1:65" s="13" customFormat="1">
      <c r="B231" s="177"/>
      <c r="D231" s="178" t="s">
        <v>548</v>
      </c>
      <c r="E231" s="179" t="s">
        <v>1</v>
      </c>
      <c r="F231" s="180" t="s">
        <v>647</v>
      </c>
      <c r="H231" s="181">
        <v>352</v>
      </c>
      <c r="I231" s="182"/>
      <c r="L231" s="177"/>
      <c r="M231" s="183"/>
      <c r="N231" s="184"/>
      <c r="O231" s="184"/>
      <c r="P231" s="184"/>
      <c r="Q231" s="184"/>
      <c r="R231" s="184"/>
      <c r="S231" s="184"/>
      <c r="T231" s="185"/>
      <c r="AT231" s="179" t="s">
        <v>548</v>
      </c>
      <c r="AU231" s="179" t="s">
        <v>91</v>
      </c>
      <c r="AV231" s="13" t="s">
        <v>91</v>
      </c>
      <c r="AW231" s="13" t="s">
        <v>30</v>
      </c>
      <c r="AX231" s="13" t="s">
        <v>75</v>
      </c>
      <c r="AY231" s="179" t="s">
        <v>203</v>
      </c>
    </row>
    <row r="232" spans="1:65" s="16" customFormat="1">
      <c r="B232" s="201"/>
      <c r="D232" s="178" t="s">
        <v>548</v>
      </c>
      <c r="E232" s="202" t="s">
        <v>1</v>
      </c>
      <c r="F232" s="203" t="s">
        <v>576</v>
      </c>
      <c r="H232" s="204">
        <v>352</v>
      </c>
      <c r="I232" s="205"/>
      <c r="L232" s="201"/>
      <c r="M232" s="206"/>
      <c r="N232" s="207"/>
      <c r="O232" s="207"/>
      <c r="P232" s="207"/>
      <c r="Q232" s="207"/>
      <c r="R232" s="207"/>
      <c r="S232" s="207"/>
      <c r="T232" s="208"/>
      <c r="AT232" s="202" t="s">
        <v>548</v>
      </c>
      <c r="AU232" s="202" t="s">
        <v>91</v>
      </c>
      <c r="AV232" s="16" t="s">
        <v>215</v>
      </c>
      <c r="AW232" s="16" t="s">
        <v>30</v>
      </c>
      <c r="AX232" s="16" t="s">
        <v>75</v>
      </c>
      <c r="AY232" s="202" t="s">
        <v>203</v>
      </c>
    </row>
    <row r="233" spans="1:65" s="14" customFormat="1">
      <c r="B233" s="186"/>
      <c r="D233" s="178" t="s">
        <v>548</v>
      </c>
      <c r="E233" s="187" t="s">
        <v>1</v>
      </c>
      <c r="F233" s="188" t="s">
        <v>550</v>
      </c>
      <c r="H233" s="189">
        <v>444.4</v>
      </c>
      <c r="I233" s="190"/>
      <c r="L233" s="186"/>
      <c r="M233" s="191"/>
      <c r="N233" s="192"/>
      <c r="O233" s="192"/>
      <c r="P233" s="192"/>
      <c r="Q233" s="192"/>
      <c r="R233" s="192"/>
      <c r="S233" s="192"/>
      <c r="T233" s="193"/>
      <c r="AT233" s="187" t="s">
        <v>548</v>
      </c>
      <c r="AU233" s="187" t="s">
        <v>91</v>
      </c>
      <c r="AV233" s="14" t="s">
        <v>208</v>
      </c>
      <c r="AW233" s="14" t="s">
        <v>30</v>
      </c>
      <c r="AX233" s="14" t="s">
        <v>83</v>
      </c>
      <c r="AY233" s="187" t="s">
        <v>203</v>
      </c>
    </row>
    <row r="234" spans="1:65" s="12" customFormat="1" ht="22.9" customHeight="1">
      <c r="B234" s="143"/>
      <c r="D234" s="144" t="s">
        <v>74</v>
      </c>
      <c r="E234" s="169" t="s">
        <v>648</v>
      </c>
      <c r="F234" s="169" t="s">
        <v>649</v>
      </c>
      <c r="I234" s="146"/>
      <c r="J234" s="170">
        <f>BK234</f>
        <v>0</v>
      </c>
      <c r="L234" s="143"/>
      <c r="M234" s="148"/>
      <c r="N234" s="149"/>
      <c r="O234" s="149"/>
      <c r="P234" s="150">
        <f>SUM(P235:P263)</f>
        <v>0</v>
      </c>
      <c r="Q234" s="149"/>
      <c r="R234" s="150">
        <f>SUM(R235:R263)</f>
        <v>0.47175600000000001</v>
      </c>
      <c r="S234" s="149"/>
      <c r="T234" s="151">
        <f>SUM(T235:T263)</f>
        <v>689.99400000000003</v>
      </c>
      <c r="AR234" s="144" t="s">
        <v>83</v>
      </c>
      <c r="AT234" s="152" t="s">
        <v>74</v>
      </c>
      <c r="AU234" s="152" t="s">
        <v>83</v>
      </c>
      <c r="AY234" s="144" t="s">
        <v>203</v>
      </c>
      <c r="BK234" s="153">
        <f>SUM(BK235:BK263)</f>
        <v>0</v>
      </c>
    </row>
    <row r="235" spans="1:65" s="2" customFormat="1" ht="33" customHeight="1">
      <c r="A235" s="33"/>
      <c r="B235" s="154"/>
      <c r="C235" s="155" t="s">
        <v>268</v>
      </c>
      <c r="D235" s="155" t="s">
        <v>204</v>
      </c>
      <c r="E235" s="156" t="s">
        <v>650</v>
      </c>
      <c r="F235" s="157" t="s">
        <v>651</v>
      </c>
      <c r="G235" s="158" t="s">
        <v>244</v>
      </c>
      <c r="H235" s="159">
        <v>587.20000000000005</v>
      </c>
      <c r="I235" s="160"/>
      <c r="J235" s="161">
        <f>ROUND(I235*H235,2)</f>
        <v>0</v>
      </c>
      <c r="K235" s="162"/>
      <c r="L235" s="34"/>
      <c r="M235" s="163" t="s">
        <v>1</v>
      </c>
      <c r="N235" s="164" t="s">
        <v>41</v>
      </c>
      <c r="O235" s="62"/>
      <c r="P235" s="165">
        <f>O235*H235</f>
        <v>0</v>
      </c>
      <c r="Q235" s="165">
        <v>0</v>
      </c>
      <c r="R235" s="165">
        <f>Q235*H235</f>
        <v>0</v>
      </c>
      <c r="S235" s="165">
        <v>0</v>
      </c>
      <c r="T235" s="16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7" t="s">
        <v>208</v>
      </c>
      <c r="AT235" s="167" t="s">
        <v>204</v>
      </c>
      <c r="AU235" s="167" t="s">
        <v>91</v>
      </c>
      <c r="AY235" s="18" t="s">
        <v>203</v>
      </c>
      <c r="BE235" s="168">
        <f>IF(N235="základná",J235,0)</f>
        <v>0</v>
      </c>
      <c r="BF235" s="168">
        <f>IF(N235="znížená",J235,0)</f>
        <v>0</v>
      </c>
      <c r="BG235" s="168">
        <f>IF(N235="zákl. prenesená",J235,0)</f>
        <v>0</v>
      </c>
      <c r="BH235" s="168">
        <f>IF(N235="zníž. prenesená",J235,0)</f>
        <v>0</v>
      </c>
      <c r="BI235" s="168">
        <f>IF(N235="nulová",J235,0)</f>
        <v>0</v>
      </c>
      <c r="BJ235" s="18" t="s">
        <v>91</v>
      </c>
      <c r="BK235" s="168">
        <f>ROUND(I235*H235,2)</f>
        <v>0</v>
      </c>
      <c r="BL235" s="18" t="s">
        <v>208</v>
      </c>
      <c r="BM235" s="167" t="s">
        <v>652</v>
      </c>
    </row>
    <row r="236" spans="1:65" s="13" customFormat="1">
      <c r="B236" s="177"/>
      <c r="D236" s="178" t="s">
        <v>548</v>
      </c>
      <c r="E236" s="179" t="s">
        <v>1</v>
      </c>
      <c r="F236" s="180" t="s">
        <v>653</v>
      </c>
      <c r="H236" s="181">
        <v>587.20000000000005</v>
      </c>
      <c r="I236" s="182"/>
      <c r="L236" s="177"/>
      <c r="M236" s="183"/>
      <c r="N236" s="184"/>
      <c r="O236" s="184"/>
      <c r="P236" s="184"/>
      <c r="Q236" s="184"/>
      <c r="R236" s="184"/>
      <c r="S236" s="184"/>
      <c r="T236" s="185"/>
      <c r="AT236" s="179" t="s">
        <v>548</v>
      </c>
      <c r="AU236" s="179" t="s">
        <v>91</v>
      </c>
      <c r="AV236" s="13" t="s">
        <v>91</v>
      </c>
      <c r="AW236" s="13" t="s">
        <v>30</v>
      </c>
      <c r="AX236" s="13" t="s">
        <v>75</v>
      </c>
      <c r="AY236" s="179" t="s">
        <v>203</v>
      </c>
    </row>
    <row r="237" spans="1:65" s="16" customFormat="1">
      <c r="B237" s="201"/>
      <c r="D237" s="178" t="s">
        <v>548</v>
      </c>
      <c r="E237" s="202" t="s">
        <v>1</v>
      </c>
      <c r="F237" s="203" t="s">
        <v>576</v>
      </c>
      <c r="H237" s="204">
        <v>587.20000000000005</v>
      </c>
      <c r="I237" s="205"/>
      <c r="L237" s="201"/>
      <c r="M237" s="206"/>
      <c r="N237" s="207"/>
      <c r="O237" s="207"/>
      <c r="P237" s="207"/>
      <c r="Q237" s="207"/>
      <c r="R237" s="207"/>
      <c r="S237" s="207"/>
      <c r="T237" s="208"/>
      <c r="AT237" s="202" t="s">
        <v>548</v>
      </c>
      <c r="AU237" s="202" t="s">
        <v>91</v>
      </c>
      <c r="AV237" s="16" t="s">
        <v>215</v>
      </c>
      <c r="AW237" s="16" t="s">
        <v>30</v>
      </c>
      <c r="AX237" s="16" t="s">
        <v>75</v>
      </c>
      <c r="AY237" s="202" t="s">
        <v>203</v>
      </c>
    </row>
    <row r="238" spans="1:65" s="14" customFormat="1">
      <c r="B238" s="186"/>
      <c r="D238" s="178" t="s">
        <v>548</v>
      </c>
      <c r="E238" s="187" t="s">
        <v>1</v>
      </c>
      <c r="F238" s="188" t="s">
        <v>4265</v>
      </c>
      <c r="H238" s="189">
        <v>587.20000000000005</v>
      </c>
      <c r="I238" s="190"/>
      <c r="L238" s="186"/>
      <c r="M238" s="191"/>
      <c r="N238" s="192"/>
      <c r="O238" s="192"/>
      <c r="P238" s="192"/>
      <c r="Q238" s="192"/>
      <c r="R238" s="192"/>
      <c r="S238" s="192"/>
      <c r="T238" s="193"/>
      <c r="AT238" s="187" t="s">
        <v>548</v>
      </c>
      <c r="AU238" s="187" t="s">
        <v>91</v>
      </c>
      <c r="AV238" s="14" t="s">
        <v>208</v>
      </c>
      <c r="AW238" s="14" t="s">
        <v>30</v>
      </c>
      <c r="AX238" s="14" t="s">
        <v>83</v>
      </c>
      <c r="AY238" s="187" t="s">
        <v>203</v>
      </c>
    </row>
    <row r="239" spans="1:65" s="2" customFormat="1" ht="33" customHeight="1">
      <c r="A239" s="33"/>
      <c r="B239" s="154"/>
      <c r="C239" s="155" t="s">
        <v>230</v>
      </c>
      <c r="D239" s="155" t="s">
        <v>204</v>
      </c>
      <c r="E239" s="156" t="s">
        <v>654</v>
      </c>
      <c r="F239" s="157" t="s">
        <v>655</v>
      </c>
      <c r="G239" s="158" t="s">
        <v>244</v>
      </c>
      <c r="H239" s="159">
        <v>379.1</v>
      </c>
      <c r="I239" s="160"/>
      <c r="J239" s="161">
        <f>ROUND(I239*H239,2)</f>
        <v>0</v>
      </c>
      <c r="K239" s="162"/>
      <c r="L239" s="34"/>
      <c r="M239" s="163" t="s">
        <v>1</v>
      </c>
      <c r="N239" s="164" t="s">
        <v>41</v>
      </c>
      <c r="O239" s="62"/>
      <c r="P239" s="165">
        <f>O239*H239</f>
        <v>0</v>
      </c>
      <c r="Q239" s="165">
        <v>0</v>
      </c>
      <c r="R239" s="165">
        <f>Q239*H239</f>
        <v>0</v>
      </c>
      <c r="S239" s="165">
        <v>0</v>
      </c>
      <c r="T239" s="166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7" t="s">
        <v>208</v>
      </c>
      <c r="AT239" s="167" t="s">
        <v>204</v>
      </c>
      <c r="AU239" s="167" t="s">
        <v>91</v>
      </c>
      <c r="AY239" s="18" t="s">
        <v>203</v>
      </c>
      <c r="BE239" s="168">
        <f>IF(N239="základná",J239,0)</f>
        <v>0</v>
      </c>
      <c r="BF239" s="168">
        <f>IF(N239="znížená",J239,0)</f>
        <v>0</v>
      </c>
      <c r="BG239" s="168">
        <f>IF(N239="zákl. prenesená",J239,0)</f>
        <v>0</v>
      </c>
      <c r="BH239" s="168">
        <f>IF(N239="zníž. prenesená",J239,0)</f>
        <v>0</v>
      </c>
      <c r="BI239" s="168">
        <f>IF(N239="nulová",J239,0)</f>
        <v>0</v>
      </c>
      <c r="BJ239" s="18" t="s">
        <v>91</v>
      </c>
      <c r="BK239" s="168">
        <f>ROUND(I239*H239,2)</f>
        <v>0</v>
      </c>
      <c r="BL239" s="18" t="s">
        <v>208</v>
      </c>
      <c r="BM239" s="167" t="s">
        <v>656</v>
      </c>
    </row>
    <row r="240" spans="1:65" s="13" customFormat="1">
      <c r="B240" s="177"/>
      <c r="D240" s="178" t="s">
        <v>548</v>
      </c>
      <c r="E240" s="179" t="s">
        <v>1</v>
      </c>
      <c r="F240" s="180" t="s">
        <v>657</v>
      </c>
      <c r="H240" s="181">
        <v>379.1</v>
      </c>
      <c r="I240" s="182"/>
      <c r="L240" s="177"/>
      <c r="M240" s="183"/>
      <c r="N240" s="184"/>
      <c r="O240" s="184"/>
      <c r="P240" s="184"/>
      <c r="Q240" s="184"/>
      <c r="R240" s="184"/>
      <c r="S240" s="184"/>
      <c r="T240" s="185"/>
      <c r="AT240" s="179" t="s">
        <v>548</v>
      </c>
      <c r="AU240" s="179" t="s">
        <v>91</v>
      </c>
      <c r="AV240" s="13" t="s">
        <v>91</v>
      </c>
      <c r="AW240" s="13" t="s">
        <v>30</v>
      </c>
      <c r="AX240" s="13" t="s">
        <v>75</v>
      </c>
      <c r="AY240" s="179" t="s">
        <v>203</v>
      </c>
    </row>
    <row r="241" spans="1:65" s="16" customFormat="1">
      <c r="B241" s="201"/>
      <c r="D241" s="178" t="s">
        <v>548</v>
      </c>
      <c r="E241" s="202" t="s">
        <v>1</v>
      </c>
      <c r="F241" s="203" t="s">
        <v>576</v>
      </c>
      <c r="H241" s="204">
        <v>379.1</v>
      </c>
      <c r="I241" s="205"/>
      <c r="L241" s="201"/>
      <c r="M241" s="206"/>
      <c r="N241" s="207"/>
      <c r="O241" s="207"/>
      <c r="P241" s="207"/>
      <c r="Q241" s="207"/>
      <c r="R241" s="207"/>
      <c r="S241" s="207"/>
      <c r="T241" s="208"/>
      <c r="AT241" s="202" t="s">
        <v>548</v>
      </c>
      <c r="AU241" s="202" t="s">
        <v>91</v>
      </c>
      <c r="AV241" s="16" t="s">
        <v>215</v>
      </c>
      <c r="AW241" s="16" t="s">
        <v>30</v>
      </c>
      <c r="AX241" s="16" t="s">
        <v>75</v>
      </c>
      <c r="AY241" s="202" t="s">
        <v>203</v>
      </c>
    </row>
    <row r="242" spans="1:65" s="14" customFormat="1">
      <c r="B242" s="186"/>
      <c r="D242" s="178" t="s">
        <v>548</v>
      </c>
      <c r="E242" s="187" t="s">
        <v>1</v>
      </c>
      <c r="F242" s="188" t="s">
        <v>4265</v>
      </c>
      <c r="H242" s="189">
        <v>379.1</v>
      </c>
      <c r="I242" s="190"/>
      <c r="L242" s="186"/>
      <c r="M242" s="191"/>
      <c r="N242" s="192"/>
      <c r="O242" s="192"/>
      <c r="P242" s="192"/>
      <c r="Q242" s="192"/>
      <c r="R242" s="192"/>
      <c r="S242" s="192"/>
      <c r="T242" s="193"/>
      <c r="AT242" s="187" t="s">
        <v>548</v>
      </c>
      <c r="AU242" s="187" t="s">
        <v>91</v>
      </c>
      <c r="AV242" s="14" t="s">
        <v>208</v>
      </c>
      <c r="AW242" s="14" t="s">
        <v>30</v>
      </c>
      <c r="AX242" s="14" t="s">
        <v>83</v>
      </c>
      <c r="AY242" s="187" t="s">
        <v>203</v>
      </c>
    </row>
    <row r="243" spans="1:65" s="2" customFormat="1" ht="24.2" customHeight="1">
      <c r="A243" s="33"/>
      <c r="B243" s="154"/>
      <c r="C243" s="155" t="s">
        <v>277</v>
      </c>
      <c r="D243" s="155" t="s">
        <v>204</v>
      </c>
      <c r="E243" s="156" t="s">
        <v>658</v>
      </c>
      <c r="F243" s="157" t="s">
        <v>659</v>
      </c>
      <c r="G243" s="158" t="s">
        <v>244</v>
      </c>
      <c r="H243" s="159">
        <v>125.2</v>
      </c>
      <c r="I243" s="160"/>
      <c r="J243" s="161">
        <f>ROUND(I243*H243,2)</f>
        <v>0</v>
      </c>
      <c r="K243" s="162"/>
      <c r="L243" s="34"/>
      <c r="M243" s="163" t="s">
        <v>1</v>
      </c>
      <c r="N243" s="164" t="s">
        <v>41</v>
      </c>
      <c r="O243" s="62"/>
      <c r="P243" s="165">
        <f>O243*H243</f>
        <v>0</v>
      </c>
      <c r="Q243" s="165">
        <v>3.0000000000000001E-5</v>
      </c>
      <c r="R243" s="165">
        <f>Q243*H243</f>
        <v>3.7560000000000002E-3</v>
      </c>
      <c r="S243" s="165">
        <v>0</v>
      </c>
      <c r="T243" s="166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7" t="s">
        <v>208</v>
      </c>
      <c r="AT243" s="167" t="s">
        <v>204</v>
      </c>
      <c r="AU243" s="167" t="s">
        <v>91</v>
      </c>
      <c r="AY243" s="18" t="s">
        <v>203</v>
      </c>
      <c r="BE243" s="168">
        <f>IF(N243="základná",J243,0)</f>
        <v>0</v>
      </c>
      <c r="BF243" s="168">
        <f>IF(N243="znížená",J243,0)</f>
        <v>0</v>
      </c>
      <c r="BG243" s="168">
        <f>IF(N243="zákl. prenesená",J243,0)</f>
        <v>0</v>
      </c>
      <c r="BH243" s="168">
        <f>IF(N243="zníž. prenesená",J243,0)</f>
        <v>0</v>
      </c>
      <c r="BI243" s="168">
        <f>IF(N243="nulová",J243,0)</f>
        <v>0</v>
      </c>
      <c r="BJ243" s="18" t="s">
        <v>91</v>
      </c>
      <c r="BK243" s="168">
        <f>ROUND(I243*H243,2)</f>
        <v>0</v>
      </c>
      <c r="BL243" s="18" t="s">
        <v>208</v>
      </c>
      <c r="BM243" s="167" t="s">
        <v>660</v>
      </c>
    </row>
    <row r="244" spans="1:65" s="13" customFormat="1">
      <c r="B244" s="177"/>
      <c r="D244" s="178" t="s">
        <v>548</v>
      </c>
      <c r="E244" s="179" t="s">
        <v>1</v>
      </c>
      <c r="F244" s="180" t="s">
        <v>661</v>
      </c>
      <c r="H244" s="181">
        <v>125.2</v>
      </c>
      <c r="I244" s="182"/>
      <c r="L244" s="177"/>
      <c r="M244" s="183"/>
      <c r="N244" s="184"/>
      <c r="O244" s="184"/>
      <c r="P244" s="184"/>
      <c r="Q244" s="184"/>
      <c r="R244" s="184"/>
      <c r="S244" s="184"/>
      <c r="T244" s="185"/>
      <c r="AT244" s="179" t="s">
        <v>548</v>
      </c>
      <c r="AU244" s="179" t="s">
        <v>91</v>
      </c>
      <c r="AV244" s="13" t="s">
        <v>91</v>
      </c>
      <c r="AW244" s="13" t="s">
        <v>30</v>
      </c>
      <c r="AX244" s="13" t="s">
        <v>75</v>
      </c>
      <c r="AY244" s="179" t="s">
        <v>203</v>
      </c>
    </row>
    <row r="245" spans="1:65" s="14" customFormat="1">
      <c r="B245" s="186"/>
      <c r="D245" s="178" t="s">
        <v>548</v>
      </c>
      <c r="E245" s="187" t="s">
        <v>1</v>
      </c>
      <c r="F245" s="188" t="s">
        <v>550</v>
      </c>
      <c r="H245" s="189">
        <v>125.2</v>
      </c>
      <c r="I245" s="190"/>
      <c r="L245" s="186"/>
      <c r="M245" s="191"/>
      <c r="N245" s="192"/>
      <c r="O245" s="192"/>
      <c r="P245" s="192"/>
      <c r="Q245" s="192"/>
      <c r="R245" s="192"/>
      <c r="S245" s="192"/>
      <c r="T245" s="193"/>
      <c r="AT245" s="187" t="s">
        <v>548</v>
      </c>
      <c r="AU245" s="187" t="s">
        <v>91</v>
      </c>
      <c r="AV245" s="14" t="s">
        <v>208</v>
      </c>
      <c r="AW245" s="14" t="s">
        <v>30</v>
      </c>
      <c r="AX245" s="14" t="s">
        <v>83</v>
      </c>
      <c r="AY245" s="187" t="s">
        <v>203</v>
      </c>
    </row>
    <row r="246" spans="1:65" s="2" customFormat="1" ht="24.2" customHeight="1">
      <c r="A246" s="33"/>
      <c r="B246" s="154"/>
      <c r="C246" s="155" t="s">
        <v>7</v>
      </c>
      <c r="D246" s="155" t="s">
        <v>204</v>
      </c>
      <c r="E246" s="156" t="s">
        <v>662</v>
      </c>
      <c r="F246" s="157" t="s">
        <v>663</v>
      </c>
      <c r="G246" s="158" t="s">
        <v>244</v>
      </c>
      <c r="H246" s="159">
        <v>17.8</v>
      </c>
      <c r="I246" s="160"/>
      <c r="J246" s="161">
        <f>ROUND(I246*H246,2)</f>
        <v>0</v>
      </c>
      <c r="K246" s="162"/>
      <c r="L246" s="34"/>
      <c r="M246" s="163" t="s">
        <v>1</v>
      </c>
      <c r="N246" s="164" t="s">
        <v>41</v>
      </c>
      <c r="O246" s="62"/>
      <c r="P246" s="165">
        <f>O246*H246</f>
        <v>0</v>
      </c>
      <c r="Q246" s="165">
        <v>0</v>
      </c>
      <c r="R246" s="165">
        <f>Q246*H246</f>
        <v>0</v>
      </c>
      <c r="S246" s="165">
        <v>0.98</v>
      </c>
      <c r="T246" s="166">
        <f>S246*H246</f>
        <v>17.443999999999999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7" t="s">
        <v>208</v>
      </c>
      <c r="AT246" s="167" t="s">
        <v>204</v>
      </c>
      <c r="AU246" s="167" t="s">
        <v>91</v>
      </c>
      <c r="AY246" s="18" t="s">
        <v>203</v>
      </c>
      <c r="BE246" s="168">
        <f>IF(N246="základná",J246,0)</f>
        <v>0</v>
      </c>
      <c r="BF246" s="168">
        <f>IF(N246="znížená",J246,0)</f>
        <v>0</v>
      </c>
      <c r="BG246" s="168">
        <f>IF(N246="zákl. prenesená",J246,0)</f>
        <v>0</v>
      </c>
      <c r="BH246" s="168">
        <f>IF(N246="zníž. prenesená",J246,0)</f>
        <v>0</v>
      </c>
      <c r="BI246" s="168">
        <f>IF(N246="nulová",J246,0)</f>
        <v>0</v>
      </c>
      <c r="BJ246" s="18" t="s">
        <v>91</v>
      </c>
      <c r="BK246" s="168">
        <f>ROUND(I246*H246,2)</f>
        <v>0</v>
      </c>
      <c r="BL246" s="18" t="s">
        <v>208</v>
      </c>
      <c r="BM246" s="167" t="s">
        <v>664</v>
      </c>
    </row>
    <row r="247" spans="1:65" s="13" customFormat="1">
      <c r="B247" s="177"/>
      <c r="D247" s="178" t="s">
        <v>548</v>
      </c>
      <c r="E247" s="179" t="s">
        <v>1</v>
      </c>
      <c r="F247" s="180" t="s">
        <v>665</v>
      </c>
      <c r="H247" s="181">
        <v>17.8</v>
      </c>
      <c r="I247" s="182"/>
      <c r="L247" s="177"/>
      <c r="M247" s="183"/>
      <c r="N247" s="184"/>
      <c r="O247" s="184"/>
      <c r="P247" s="184"/>
      <c r="Q247" s="184"/>
      <c r="R247" s="184"/>
      <c r="S247" s="184"/>
      <c r="T247" s="185"/>
      <c r="AT247" s="179" t="s">
        <v>548</v>
      </c>
      <c r="AU247" s="179" t="s">
        <v>91</v>
      </c>
      <c r="AV247" s="13" t="s">
        <v>91</v>
      </c>
      <c r="AW247" s="13" t="s">
        <v>30</v>
      </c>
      <c r="AX247" s="13" t="s">
        <v>75</v>
      </c>
      <c r="AY247" s="179" t="s">
        <v>203</v>
      </c>
    </row>
    <row r="248" spans="1:65" s="14" customFormat="1">
      <c r="B248" s="186"/>
      <c r="D248" s="178" t="s">
        <v>548</v>
      </c>
      <c r="E248" s="187" t="s">
        <v>1</v>
      </c>
      <c r="F248" s="188" t="s">
        <v>550</v>
      </c>
      <c r="H248" s="189">
        <v>17.8</v>
      </c>
      <c r="I248" s="190"/>
      <c r="L248" s="186"/>
      <c r="M248" s="191"/>
      <c r="N248" s="192"/>
      <c r="O248" s="192"/>
      <c r="P248" s="192"/>
      <c r="Q248" s="192"/>
      <c r="R248" s="192"/>
      <c r="S248" s="192"/>
      <c r="T248" s="193"/>
      <c r="AT248" s="187" t="s">
        <v>548</v>
      </c>
      <c r="AU248" s="187" t="s">
        <v>91</v>
      </c>
      <c r="AV248" s="14" t="s">
        <v>208</v>
      </c>
      <c r="AW248" s="14" t="s">
        <v>30</v>
      </c>
      <c r="AX248" s="14" t="s">
        <v>83</v>
      </c>
      <c r="AY248" s="187" t="s">
        <v>203</v>
      </c>
    </row>
    <row r="249" spans="1:65" s="2" customFormat="1" ht="16.5" customHeight="1">
      <c r="A249" s="33"/>
      <c r="B249" s="154"/>
      <c r="C249" s="155" t="s">
        <v>284</v>
      </c>
      <c r="D249" s="155" t="s">
        <v>204</v>
      </c>
      <c r="E249" s="156" t="s">
        <v>666</v>
      </c>
      <c r="F249" s="157" t="s">
        <v>667</v>
      </c>
      <c r="G249" s="158" t="s">
        <v>340</v>
      </c>
      <c r="H249" s="159">
        <v>10</v>
      </c>
      <c r="I249" s="160"/>
      <c r="J249" s="161">
        <f>ROUND(I249*H249,2)</f>
        <v>0</v>
      </c>
      <c r="K249" s="162"/>
      <c r="L249" s="34"/>
      <c r="M249" s="163" t="s">
        <v>1</v>
      </c>
      <c r="N249" s="164" t="s">
        <v>41</v>
      </c>
      <c r="O249" s="62"/>
      <c r="P249" s="165">
        <f>O249*H249</f>
        <v>0</v>
      </c>
      <c r="Q249" s="165">
        <v>0</v>
      </c>
      <c r="R249" s="165">
        <f>Q249*H249</f>
        <v>0</v>
      </c>
      <c r="S249" s="165">
        <v>4.4999999999999998E-2</v>
      </c>
      <c r="T249" s="166">
        <f>S249*H249</f>
        <v>0.44999999999999996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7" t="s">
        <v>208</v>
      </c>
      <c r="AT249" s="167" t="s">
        <v>204</v>
      </c>
      <c r="AU249" s="167" t="s">
        <v>91</v>
      </c>
      <c r="AY249" s="18" t="s">
        <v>203</v>
      </c>
      <c r="BE249" s="168">
        <f>IF(N249="základná",J249,0)</f>
        <v>0</v>
      </c>
      <c r="BF249" s="168">
        <f>IF(N249="znížená",J249,0)</f>
        <v>0</v>
      </c>
      <c r="BG249" s="168">
        <f>IF(N249="zákl. prenesená",J249,0)</f>
        <v>0</v>
      </c>
      <c r="BH249" s="168">
        <f>IF(N249="zníž. prenesená",J249,0)</f>
        <v>0</v>
      </c>
      <c r="BI249" s="168">
        <f>IF(N249="nulová",J249,0)</f>
        <v>0</v>
      </c>
      <c r="BJ249" s="18" t="s">
        <v>91</v>
      </c>
      <c r="BK249" s="168">
        <f>ROUND(I249*H249,2)</f>
        <v>0</v>
      </c>
      <c r="BL249" s="18" t="s">
        <v>208</v>
      </c>
      <c r="BM249" s="167" t="s">
        <v>668</v>
      </c>
    </row>
    <row r="250" spans="1:65" s="13" customFormat="1">
      <c r="B250" s="177"/>
      <c r="D250" s="178" t="s">
        <v>548</v>
      </c>
      <c r="E250" s="179" t="s">
        <v>1</v>
      </c>
      <c r="F250" s="180" t="s">
        <v>214</v>
      </c>
      <c r="H250" s="181">
        <v>10</v>
      </c>
      <c r="I250" s="182"/>
      <c r="L250" s="177"/>
      <c r="M250" s="183"/>
      <c r="N250" s="184"/>
      <c r="O250" s="184"/>
      <c r="P250" s="184"/>
      <c r="Q250" s="184"/>
      <c r="R250" s="184"/>
      <c r="S250" s="184"/>
      <c r="T250" s="185"/>
      <c r="AT250" s="179" t="s">
        <v>548</v>
      </c>
      <c r="AU250" s="179" t="s">
        <v>91</v>
      </c>
      <c r="AV250" s="13" t="s">
        <v>91</v>
      </c>
      <c r="AW250" s="13" t="s">
        <v>30</v>
      </c>
      <c r="AX250" s="13" t="s">
        <v>75</v>
      </c>
      <c r="AY250" s="179" t="s">
        <v>203</v>
      </c>
    </row>
    <row r="251" spans="1:65" s="14" customFormat="1">
      <c r="B251" s="186"/>
      <c r="D251" s="178" t="s">
        <v>548</v>
      </c>
      <c r="E251" s="187" t="s">
        <v>1</v>
      </c>
      <c r="F251" s="188" t="s">
        <v>559</v>
      </c>
      <c r="H251" s="189">
        <v>10</v>
      </c>
      <c r="I251" s="190"/>
      <c r="L251" s="186"/>
      <c r="M251" s="191"/>
      <c r="N251" s="192"/>
      <c r="O251" s="192"/>
      <c r="P251" s="192"/>
      <c r="Q251" s="192"/>
      <c r="R251" s="192"/>
      <c r="S251" s="192"/>
      <c r="T251" s="193"/>
      <c r="AT251" s="187" t="s">
        <v>548</v>
      </c>
      <c r="AU251" s="187" t="s">
        <v>91</v>
      </c>
      <c r="AV251" s="14" t="s">
        <v>208</v>
      </c>
      <c r="AW251" s="14" t="s">
        <v>30</v>
      </c>
      <c r="AX251" s="14" t="s">
        <v>83</v>
      </c>
      <c r="AY251" s="187" t="s">
        <v>203</v>
      </c>
    </row>
    <row r="252" spans="1:65" s="2" customFormat="1" ht="24.2" customHeight="1">
      <c r="A252" s="33"/>
      <c r="B252" s="154"/>
      <c r="C252" s="155" t="s">
        <v>237</v>
      </c>
      <c r="D252" s="155" t="s">
        <v>204</v>
      </c>
      <c r="E252" s="156" t="s">
        <v>669</v>
      </c>
      <c r="F252" s="157" t="s">
        <v>670</v>
      </c>
      <c r="G252" s="158" t="s">
        <v>671</v>
      </c>
      <c r="H252" s="159">
        <v>25</v>
      </c>
      <c r="I252" s="160"/>
      <c r="J252" s="161">
        <f>ROUND(I252*H252,2)</f>
        <v>0</v>
      </c>
      <c r="K252" s="162"/>
      <c r="L252" s="34"/>
      <c r="M252" s="163" t="s">
        <v>1</v>
      </c>
      <c r="N252" s="164" t="s">
        <v>41</v>
      </c>
      <c r="O252" s="62"/>
      <c r="P252" s="165">
        <f>O252*H252</f>
        <v>0</v>
      </c>
      <c r="Q252" s="165">
        <v>0</v>
      </c>
      <c r="R252" s="165">
        <f>Q252*H252</f>
        <v>0</v>
      </c>
      <c r="S252" s="165">
        <v>4.0000000000000001E-3</v>
      </c>
      <c r="T252" s="166">
        <f>S252*H252</f>
        <v>0.1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7" t="s">
        <v>208</v>
      </c>
      <c r="AT252" s="167" t="s">
        <v>204</v>
      </c>
      <c r="AU252" s="167" t="s">
        <v>91</v>
      </c>
      <c r="AY252" s="18" t="s">
        <v>203</v>
      </c>
      <c r="BE252" s="168">
        <f>IF(N252="základná",J252,0)</f>
        <v>0</v>
      </c>
      <c r="BF252" s="168">
        <f>IF(N252="znížená",J252,0)</f>
        <v>0</v>
      </c>
      <c r="BG252" s="168">
        <f>IF(N252="zákl. prenesená",J252,0)</f>
        <v>0</v>
      </c>
      <c r="BH252" s="168">
        <f>IF(N252="zníž. prenesená",J252,0)</f>
        <v>0</v>
      </c>
      <c r="BI252" s="168">
        <f>IF(N252="nulová",J252,0)</f>
        <v>0</v>
      </c>
      <c r="BJ252" s="18" t="s">
        <v>91</v>
      </c>
      <c r="BK252" s="168">
        <f>ROUND(I252*H252,2)</f>
        <v>0</v>
      </c>
      <c r="BL252" s="18" t="s">
        <v>208</v>
      </c>
      <c r="BM252" s="167" t="s">
        <v>672</v>
      </c>
    </row>
    <row r="253" spans="1:65" s="13" customFormat="1">
      <c r="B253" s="177"/>
      <c r="D253" s="178" t="s">
        <v>548</v>
      </c>
      <c r="E253" s="179" t="s">
        <v>1</v>
      </c>
      <c r="F253" s="180" t="s">
        <v>673</v>
      </c>
      <c r="H253" s="181">
        <v>25</v>
      </c>
      <c r="I253" s="182"/>
      <c r="L253" s="177"/>
      <c r="M253" s="183"/>
      <c r="N253" s="184"/>
      <c r="O253" s="184"/>
      <c r="P253" s="184"/>
      <c r="Q253" s="184"/>
      <c r="R253" s="184"/>
      <c r="S253" s="184"/>
      <c r="T253" s="185"/>
      <c r="AT253" s="179" t="s">
        <v>548</v>
      </c>
      <c r="AU253" s="179" t="s">
        <v>91</v>
      </c>
      <c r="AV253" s="13" t="s">
        <v>91</v>
      </c>
      <c r="AW253" s="13" t="s">
        <v>30</v>
      </c>
      <c r="AX253" s="13" t="s">
        <v>75</v>
      </c>
      <c r="AY253" s="179" t="s">
        <v>203</v>
      </c>
    </row>
    <row r="254" spans="1:65" s="14" customFormat="1">
      <c r="B254" s="186"/>
      <c r="D254" s="178" t="s">
        <v>548</v>
      </c>
      <c r="E254" s="187" t="s">
        <v>1</v>
      </c>
      <c r="F254" s="188" t="s">
        <v>550</v>
      </c>
      <c r="H254" s="189">
        <v>25</v>
      </c>
      <c r="I254" s="190"/>
      <c r="L254" s="186"/>
      <c r="M254" s="191"/>
      <c r="N254" s="192"/>
      <c r="O254" s="192"/>
      <c r="P254" s="192"/>
      <c r="Q254" s="192"/>
      <c r="R254" s="192"/>
      <c r="S254" s="192"/>
      <c r="T254" s="193"/>
      <c r="AT254" s="187" t="s">
        <v>548</v>
      </c>
      <c r="AU254" s="187" t="s">
        <v>91</v>
      </c>
      <c r="AV254" s="14" t="s">
        <v>208</v>
      </c>
      <c r="AW254" s="14" t="s">
        <v>30</v>
      </c>
      <c r="AX254" s="14" t="s">
        <v>83</v>
      </c>
      <c r="AY254" s="187" t="s">
        <v>203</v>
      </c>
    </row>
    <row r="255" spans="1:65" s="2" customFormat="1" ht="55.5" customHeight="1">
      <c r="A255" s="33"/>
      <c r="B255" s="154"/>
      <c r="C255" s="155" t="s">
        <v>291</v>
      </c>
      <c r="D255" s="155" t="s">
        <v>204</v>
      </c>
      <c r="E255" s="156" t="s">
        <v>674</v>
      </c>
      <c r="F255" s="157" t="s">
        <v>675</v>
      </c>
      <c r="G255" s="158" t="s">
        <v>671</v>
      </c>
      <c r="H255" s="159">
        <v>39</v>
      </c>
      <c r="I255" s="160"/>
      <c r="J255" s="161">
        <f>ROUND(I255*H255,2)</f>
        <v>0</v>
      </c>
      <c r="K255" s="162"/>
      <c r="L255" s="34"/>
      <c r="M255" s="163" t="s">
        <v>1</v>
      </c>
      <c r="N255" s="164" t="s">
        <v>41</v>
      </c>
      <c r="O255" s="62"/>
      <c r="P255" s="165">
        <f>O255*H255</f>
        <v>0</v>
      </c>
      <c r="Q255" s="165">
        <v>1.2E-2</v>
      </c>
      <c r="R255" s="165">
        <f>Q255*H255</f>
        <v>0.46800000000000003</v>
      </c>
      <c r="S255" s="165">
        <v>0</v>
      </c>
      <c r="T255" s="166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7" t="s">
        <v>208</v>
      </c>
      <c r="AT255" s="167" t="s">
        <v>204</v>
      </c>
      <c r="AU255" s="167" t="s">
        <v>91</v>
      </c>
      <c r="AY255" s="18" t="s">
        <v>203</v>
      </c>
      <c r="BE255" s="168">
        <f>IF(N255="základná",J255,0)</f>
        <v>0</v>
      </c>
      <c r="BF255" s="168">
        <f>IF(N255="znížená",J255,0)</f>
        <v>0</v>
      </c>
      <c r="BG255" s="168">
        <f>IF(N255="zákl. prenesená",J255,0)</f>
        <v>0</v>
      </c>
      <c r="BH255" s="168">
        <f>IF(N255="zníž. prenesená",J255,0)</f>
        <v>0</v>
      </c>
      <c r="BI255" s="168">
        <f>IF(N255="nulová",J255,0)</f>
        <v>0</v>
      </c>
      <c r="BJ255" s="18" t="s">
        <v>91</v>
      </c>
      <c r="BK255" s="168">
        <f>ROUND(I255*H255,2)</f>
        <v>0</v>
      </c>
      <c r="BL255" s="18" t="s">
        <v>208</v>
      </c>
      <c r="BM255" s="167" t="s">
        <v>676</v>
      </c>
    </row>
    <row r="256" spans="1:65" s="13" customFormat="1">
      <c r="B256" s="177"/>
      <c r="D256" s="178" t="s">
        <v>548</v>
      </c>
      <c r="E256" s="179" t="s">
        <v>1</v>
      </c>
      <c r="F256" s="180" t="s">
        <v>677</v>
      </c>
      <c r="H256" s="181">
        <v>23</v>
      </c>
      <c r="I256" s="182"/>
      <c r="L256" s="177"/>
      <c r="M256" s="183"/>
      <c r="N256" s="184"/>
      <c r="O256" s="184"/>
      <c r="P256" s="184"/>
      <c r="Q256" s="184"/>
      <c r="R256" s="184"/>
      <c r="S256" s="184"/>
      <c r="T256" s="185"/>
      <c r="AT256" s="179" t="s">
        <v>548</v>
      </c>
      <c r="AU256" s="179" t="s">
        <v>91</v>
      </c>
      <c r="AV256" s="13" t="s">
        <v>91</v>
      </c>
      <c r="AW256" s="13" t="s">
        <v>30</v>
      </c>
      <c r="AX256" s="13" t="s">
        <v>75</v>
      </c>
      <c r="AY256" s="179" t="s">
        <v>203</v>
      </c>
    </row>
    <row r="257" spans="1:65" s="13" customFormat="1">
      <c r="B257" s="177"/>
      <c r="D257" s="178" t="s">
        <v>548</v>
      </c>
      <c r="E257" s="179" t="s">
        <v>1</v>
      </c>
      <c r="F257" s="180" t="s">
        <v>678</v>
      </c>
      <c r="H257" s="181">
        <v>1</v>
      </c>
      <c r="I257" s="182"/>
      <c r="L257" s="177"/>
      <c r="M257" s="183"/>
      <c r="N257" s="184"/>
      <c r="O257" s="184"/>
      <c r="P257" s="184"/>
      <c r="Q257" s="184"/>
      <c r="R257" s="184"/>
      <c r="S257" s="184"/>
      <c r="T257" s="185"/>
      <c r="AT257" s="179" t="s">
        <v>548</v>
      </c>
      <c r="AU257" s="179" t="s">
        <v>91</v>
      </c>
      <c r="AV257" s="13" t="s">
        <v>91</v>
      </c>
      <c r="AW257" s="13" t="s">
        <v>30</v>
      </c>
      <c r="AX257" s="13" t="s">
        <v>75</v>
      </c>
      <c r="AY257" s="179" t="s">
        <v>203</v>
      </c>
    </row>
    <row r="258" spans="1:65" s="13" customFormat="1">
      <c r="B258" s="177"/>
      <c r="D258" s="178" t="s">
        <v>548</v>
      </c>
      <c r="E258" s="179" t="s">
        <v>1</v>
      </c>
      <c r="F258" s="180" t="s">
        <v>679</v>
      </c>
      <c r="H258" s="181">
        <v>15</v>
      </c>
      <c r="I258" s="182"/>
      <c r="L258" s="177"/>
      <c r="M258" s="183"/>
      <c r="N258" s="184"/>
      <c r="O258" s="184"/>
      <c r="P258" s="184"/>
      <c r="Q258" s="184"/>
      <c r="R258" s="184"/>
      <c r="S258" s="184"/>
      <c r="T258" s="185"/>
      <c r="AT258" s="179" t="s">
        <v>548</v>
      </c>
      <c r="AU258" s="179" t="s">
        <v>91</v>
      </c>
      <c r="AV258" s="13" t="s">
        <v>91</v>
      </c>
      <c r="AW258" s="13" t="s">
        <v>30</v>
      </c>
      <c r="AX258" s="13" t="s">
        <v>75</v>
      </c>
      <c r="AY258" s="179" t="s">
        <v>203</v>
      </c>
    </row>
    <row r="259" spans="1:65" s="14" customFormat="1">
      <c r="B259" s="186"/>
      <c r="D259" s="178" t="s">
        <v>548</v>
      </c>
      <c r="E259" s="187" t="s">
        <v>1</v>
      </c>
      <c r="F259" s="188" t="s">
        <v>559</v>
      </c>
      <c r="H259" s="189">
        <v>39</v>
      </c>
      <c r="I259" s="190"/>
      <c r="L259" s="186"/>
      <c r="M259" s="191"/>
      <c r="N259" s="192"/>
      <c r="O259" s="192"/>
      <c r="P259" s="192"/>
      <c r="Q259" s="192"/>
      <c r="R259" s="192"/>
      <c r="S259" s="192"/>
      <c r="T259" s="193"/>
      <c r="AT259" s="187" t="s">
        <v>548</v>
      </c>
      <c r="AU259" s="187" t="s">
        <v>91</v>
      </c>
      <c r="AV259" s="14" t="s">
        <v>208</v>
      </c>
      <c r="AW259" s="14" t="s">
        <v>30</v>
      </c>
      <c r="AX259" s="14" t="s">
        <v>83</v>
      </c>
      <c r="AY259" s="187" t="s">
        <v>203</v>
      </c>
    </row>
    <row r="260" spans="1:65" s="2" customFormat="1" ht="33" customHeight="1">
      <c r="A260" s="33"/>
      <c r="B260" s="154"/>
      <c r="C260" s="155" t="s">
        <v>241</v>
      </c>
      <c r="D260" s="155" t="s">
        <v>204</v>
      </c>
      <c r="E260" s="156" t="s">
        <v>680</v>
      </c>
      <c r="F260" s="157" t="s">
        <v>681</v>
      </c>
      <c r="G260" s="158" t="s">
        <v>213</v>
      </c>
      <c r="H260" s="159">
        <v>320</v>
      </c>
      <c r="I260" s="160"/>
      <c r="J260" s="161">
        <f>ROUND(I260*H260,2)</f>
        <v>0</v>
      </c>
      <c r="K260" s="162"/>
      <c r="L260" s="34"/>
      <c r="M260" s="163" t="s">
        <v>1</v>
      </c>
      <c r="N260" s="164" t="s">
        <v>41</v>
      </c>
      <c r="O260" s="62"/>
      <c r="P260" s="165">
        <f>O260*H260</f>
        <v>0</v>
      </c>
      <c r="Q260" s="165">
        <v>0</v>
      </c>
      <c r="R260" s="165">
        <f>Q260*H260</f>
        <v>0</v>
      </c>
      <c r="S260" s="165">
        <v>2.1</v>
      </c>
      <c r="T260" s="166">
        <f>S260*H260</f>
        <v>672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7" t="s">
        <v>208</v>
      </c>
      <c r="AT260" s="167" t="s">
        <v>204</v>
      </c>
      <c r="AU260" s="167" t="s">
        <v>91</v>
      </c>
      <c r="AY260" s="18" t="s">
        <v>203</v>
      </c>
      <c r="BE260" s="168">
        <f>IF(N260="základná",J260,0)</f>
        <v>0</v>
      </c>
      <c r="BF260" s="168">
        <f>IF(N260="znížená",J260,0)</f>
        <v>0</v>
      </c>
      <c r="BG260" s="168">
        <f>IF(N260="zákl. prenesená",J260,0)</f>
        <v>0</v>
      </c>
      <c r="BH260" s="168">
        <f>IF(N260="zníž. prenesená",J260,0)</f>
        <v>0</v>
      </c>
      <c r="BI260" s="168">
        <f>IF(N260="nulová",J260,0)</f>
        <v>0</v>
      </c>
      <c r="BJ260" s="18" t="s">
        <v>91</v>
      </c>
      <c r="BK260" s="168">
        <f>ROUND(I260*H260,2)</f>
        <v>0</v>
      </c>
      <c r="BL260" s="18" t="s">
        <v>208</v>
      </c>
      <c r="BM260" s="167" t="s">
        <v>682</v>
      </c>
    </row>
    <row r="261" spans="1:65" s="15" customFormat="1">
      <c r="B261" s="194"/>
      <c r="D261" s="178" t="s">
        <v>548</v>
      </c>
      <c r="E261" s="195" t="s">
        <v>1</v>
      </c>
      <c r="F261" s="196" t="s">
        <v>683</v>
      </c>
      <c r="H261" s="195" t="s">
        <v>1</v>
      </c>
      <c r="I261" s="197"/>
      <c r="L261" s="194"/>
      <c r="M261" s="198"/>
      <c r="N261" s="199"/>
      <c r="O261" s="199"/>
      <c r="P261" s="199"/>
      <c r="Q261" s="199"/>
      <c r="R261" s="199"/>
      <c r="S261" s="199"/>
      <c r="T261" s="200"/>
      <c r="AT261" s="195" t="s">
        <v>548</v>
      </c>
      <c r="AU261" s="195" t="s">
        <v>91</v>
      </c>
      <c r="AV261" s="15" t="s">
        <v>83</v>
      </c>
      <c r="AW261" s="15" t="s">
        <v>30</v>
      </c>
      <c r="AX261" s="15" t="s">
        <v>75</v>
      </c>
      <c r="AY261" s="195" t="s">
        <v>203</v>
      </c>
    </row>
    <row r="262" spans="1:65" s="13" customFormat="1">
      <c r="B262" s="177"/>
      <c r="D262" s="178" t="s">
        <v>548</v>
      </c>
      <c r="E262" s="179" t="s">
        <v>1</v>
      </c>
      <c r="F262" s="180" t="s">
        <v>684</v>
      </c>
      <c r="H262" s="181">
        <v>320</v>
      </c>
      <c r="I262" s="182"/>
      <c r="L262" s="177"/>
      <c r="M262" s="183"/>
      <c r="N262" s="184"/>
      <c r="O262" s="184"/>
      <c r="P262" s="184"/>
      <c r="Q262" s="184"/>
      <c r="R262" s="184"/>
      <c r="S262" s="184"/>
      <c r="T262" s="185"/>
      <c r="AT262" s="179" t="s">
        <v>548</v>
      </c>
      <c r="AU262" s="179" t="s">
        <v>91</v>
      </c>
      <c r="AV262" s="13" t="s">
        <v>91</v>
      </c>
      <c r="AW262" s="13" t="s">
        <v>30</v>
      </c>
      <c r="AX262" s="13" t="s">
        <v>75</v>
      </c>
      <c r="AY262" s="179" t="s">
        <v>203</v>
      </c>
    </row>
    <row r="263" spans="1:65" s="14" customFormat="1">
      <c r="B263" s="186"/>
      <c r="D263" s="178" t="s">
        <v>548</v>
      </c>
      <c r="E263" s="187" t="s">
        <v>1</v>
      </c>
      <c r="F263" s="188" t="s">
        <v>559</v>
      </c>
      <c r="H263" s="189">
        <v>320</v>
      </c>
      <c r="I263" s="190"/>
      <c r="L263" s="186"/>
      <c r="M263" s="191"/>
      <c r="N263" s="192"/>
      <c r="O263" s="192"/>
      <c r="P263" s="192"/>
      <c r="Q263" s="192"/>
      <c r="R263" s="192"/>
      <c r="S263" s="192"/>
      <c r="T263" s="193"/>
      <c r="AT263" s="187" t="s">
        <v>548</v>
      </c>
      <c r="AU263" s="187" t="s">
        <v>91</v>
      </c>
      <c r="AV263" s="14" t="s">
        <v>208</v>
      </c>
      <c r="AW263" s="14" t="s">
        <v>30</v>
      </c>
      <c r="AX263" s="14" t="s">
        <v>83</v>
      </c>
      <c r="AY263" s="187" t="s">
        <v>203</v>
      </c>
    </row>
    <row r="264" spans="1:65" s="12" customFormat="1" ht="22.9" customHeight="1">
      <c r="B264" s="143"/>
      <c r="D264" s="144" t="s">
        <v>74</v>
      </c>
      <c r="E264" s="169" t="s">
        <v>238</v>
      </c>
      <c r="F264" s="169" t="s">
        <v>685</v>
      </c>
      <c r="I264" s="146"/>
      <c r="J264" s="170">
        <f>BK264</f>
        <v>0</v>
      </c>
      <c r="L264" s="143"/>
      <c r="M264" s="148"/>
      <c r="N264" s="149"/>
      <c r="O264" s="149"/>
      <c r="P264" s="150">
        <f>SUM(P265:P267)</f>
        <v>0</v>
      </c>
      <c r="Q264" s="149"/>
      <c r="R264" s="150">
        <f>SUM(R265:R267)</f>
        <v>0</v>
      </c>
      <c r="S264" s="149"/>
      <c r="T264" s="151">
        <f>SUM(T265:T267)</f>
        <v>0</v>
      </c>
      <c r="AR264" s="144" t="s">
        <v>83</v>
      </c>
      <c r="AT264" s="152" t="s">
        <v>74</v>
      </c>
      <c r="AU264" s="152" t="s">
        <v>83</v>
      </c>
      <c r="AY264" s="144" t="s">
        <v>203</v>
      </c>
      <c r="BK264" s="153">
        <f>SUM(BK265:BK267)</f>
        <v>0</v>
      </c>
    </row>
    <row r="265" spans="1:65" s="2" customFormat="1" ht="24.2" customHeight="1">
      <c r="A265" s="33"/>
      <c r="B265" s="154"/>
      <c r="C265" s="155" t="s">
        <v>298</v>
      </c>
      <c r="D265" s="155" t="s">
        <v>204</v>
      </c>
      <c r="E265" s="156" t="s">
        <v>686</v>
      </c>
      <c r="F265" s="157" t="s">
        <v>687</v>
      </c>
      <c r="G265" s="158" t="s">
        <v>671</v>
      </c>
      <c r="H265" s="159">
        <v>13</v>
      </c>
      <c r="I265" s="160"/>
      <c r="J265" s="161">
        <f>ROUND(I265*H265,2)</f>
        <v>0</v>
      </c>
      <c r="K265" s="162"/>
      <c r="L265" s="34"/>
      <c r="M265" s="163" t="s">
        <v>1</v>
      </c>
      <c r="N265" s="164" t="s">
        <v>41</v>
      </c>
      <c r="O265" s="62"/>
      <c r="P265" s="165">
        <f>O265*H265</f>
        <v>0</v>
      </c>
      <c r="Q265" s="165">
        <v>0</v>
      </c>
      <c r="R265" s="165">
        <f>Q265*H265</f>
        <v>0</v>
      </c>
      <c r="S265" s="165">
        <v>0</v>
      </c>
      <c r="T265" s="166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7" t="s">
        <v>208</v>
      </c>
      <c r="AT265" s="167" t="s">
        <v>204</v>
      </c>
      <c r="AU265" s="167" t="s">
        <v>91</v>
      </c>
      <c r="AY265" s="18" t="s">
        <v>203</v>
      </c>
      <c r="BE265" s="168">
        <f>IF(N265="základná",J265,0)</f>
        <v>0</v>
      </c>
      <c r="BF265" s="168">
        <f>IF(N265="znížená",J265,0)</f>
        <v>0</v>
      </c>
      <c r="BG265" s="168">
        <f>IF(N265="zákl. prenesená",J265,0)</f>
        <v>0</v>
      </c>
      <c r="BH265" s="168">
        <f>IF(N265="zníž. prenesená",J265,0)</f>
        <v>0</v>
      </c>
      <c r="BI265" s="168">
        <f>IF(N265="nulová",J265,0)</f>
        <v>0</v>
      </c>
      <c r="BJ265" s="18" t="s">
        <v>91</v>
      </c>
      <c r="BK265" s="168">
        <f>ROUND(I265*H265,2)</f>
        <v>0</v>
      </c>
      <c r="BL265" s="18" t="s">
        <v>208</v>
      </c>
      <c r="BM265" s="167" t="s">
        <v>688</v>
      </c>
    </row>
    <row r="266" spans="1:65" s="13" customFormat="1">
      <c r="B266" s="177"/>
      <c r="D266" s="178" t="s">
        <v>548</v>
      </c>
      <c r="E266" s="179" t="s">
        <v>1</v>
      </c>
      <c r="F266" s="180" t="s">
        <v>689</v>
      </c>
      <c r="H266" s="181">
        <v>13</v>
      </c>
      <c r="I266" s="182"/>
      <c r="L266" s="177"/>
      <c r="M266" s="183"/>
      <c r="N266" s="184"/>
      <c r="O266" s="184"/>
      <c r="P266" s="184"/>
      <c r="Q266" s="184"/>
      <c r="R266" s="184"/>
      <c r="S266" s="184"/>
      <c r="T266" s="185"/>
      <c r="AT266" s="179" t="s">
        <v>548</v>
      </c>
      <c r="AU266" s="179" t="s">
        <v>91</v>
      </c>
      <c r="AV266" s="13" t="s">
        <v>91</v>
      </c>
      <c r="AW266" s="13" t="s">
        <v>30</v>
      </c>
      <c r="AX266" s="13" t="s">
        <v>75</v>
      </c>
      <c r="AY266" s="179" t="s">
        <v>203</v>
      </c>
    </row>
    <row r="267" spans="1:65" s="14" customFormat="1">
      <c r="B267" s="186"/>
      <c r="D267" s="178" t="s">
        <v>548</v>
      </c>
      <c r="E267" s="187" t="s">
        <v>1</v>
      </c>
      <c r="F267" s="188" t="s">
        <v>550</v>
      </c>
      <c r="H267" s="189">
        <v>13</v>
      </c>
      <c r="I267" s="190"/>
      <c r="L267" s="186"/>
      <c r="M267" s="191"/>
      <c r="N267" s="192"/>
      <c r="O267" s="192"/>
      <c r="P267" s="192"/>
      <c r="Q267" s="192"/>
      <c r="R267" s="192"/>
      <c r="S267" s="192"/>
      <c r="T267" s="193"/>
      <c r="AT267" s="187" t="s">
        <v>548</v>
      </c>
      <c r="AU267" s="187" t="s">
        <v>91</v>
      </c>
      <c r="AV267" s="14" t="s">
        <v>208</v>
      </c>
      <c r="AW267" s="14" t="s">
        <v>30</v>
      </c>
      <c r="AX267" s="14" t="s">
        <v>83</v>
      </c>
      <c r="AY267" s="187" t="s">
        <v>203</v>
      </c>
    </row>
    <row r="268" spans="1:65" s="12" customFormat="1" ht="22.9" customHeight="1">
      <c r="B268" s="143"/>
      <c r="D268" s="144" t="s">
        <v>74</v>
      </c>
      <c r="E268" s="169" t="s">
        <v>690</v>
      </c>
      <c r="F268" s="169" t="s">
        <v>691</v>
      </c>
      <c r="I268" s="146"/>
      <c r="J268" s="170">
        <f>BK268</f>
        <v>0</v>
      </c>
      <c r="L268" s="143"/>
      <c r="M268" s="148"/>
      <c r="N268" s="149"/>
      <c r="O268" s="149"/>
      <c r="P268" s="150">
        <f>SUM(P269:P273)</f>
        <v>0</v>
      </c>
      <c r="Q268" s="149"/>
      <c r="R268" s="150">
        <f>SUM(R269:R273)</f>
        <v>0</v>
      </c>
      <c r="S268" s="149"/>
      <c r="T268" s="151">
        <f>SUM(T269:T273)</f>
        <v>0</v>
      </c>
      <c r="AR268" s="144" t="s">
        <v>83</v>
      </c>
      <c r="AT268" s="152" t="s">
        <v>74</v>
      </c>
      <c r="AU268" s="152" t="s">
        <v>83</v>
      </c>
      <c r="AY268" s="144" t="s">
        <v>203</v>
      </c>
      <c r="BK268" s="153">
        <f>SUM(BK269:BK273)</f>
        <v>0</v>
      </c>
    </row>
    <row r="269" spans="1:65" s="2" customFormat="1" ht="24.2" customHeight="1">
      <c r="A269" s="33"/>
      <c r="B269" s="154"/>
      <c r="C269" s="155" t="s">
        <v>245</v>
      </c>
      <c r="D269" s="155" t="s">
        <v>204</v>
      </c>
      <c r="E269" s="156" t="s">
        <v>692</v>
      </c>
      <c r="F269" s="157" t="s">
        <v>693</v>
      </c>
      <c r="G269" s="158" t="s">
        <v>249</v>
      </c>
      <c r="H269" s="159">
        <v>5895.8310000000001</v>
      </c>
      <c r="I269" s="160"/>
      <c r="J269" s="161">
        <f>ROUND(I269*H269,2)</f>
        <v>0</v>
      </c>
      <c r="K269" s="162"/>
      <c r="L269" s="34"/>
      <c r="M269" s="163" t="s">
        <v>1</v>
      </c>
      <c r="N269" s="164" t="s">
        <v>41</v>
      </c>
      <c r="O269" s="62"/>
      <c r="P269" s="165">
        <f>O269*H269</f>
        <v>0</v>
      </c>
      <c r="Q269" s="165">
        <v>0</v>
      </c>
      <c r="R269" s="165">
        <f>Q269*H269</f>
        <v>0</v>
      </c>
      <c r="S269" s="165">
        <v>0</v>
      </c>
      <c r="T269" s="16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7" t="s">
        <v>208</v>
      </c>
      <c r="AT269" s="167" t="s">
        <v>204</v>
      </c>
      <c r="AU269" s="167" t="s">
        <v>91</v>
      </c>
      <c r="AY269" s="18" t="s">
        <v>203</v>
      </c>
      <c r="BE269" s="168">
        <f>IF(N269="základná",J269,0)</f>
        <v>0</v>
      </c>
      <c r="BF269" s="168">
        <f>IF(N269="znížená",J269,0)</f>
        <v>0</v>
      </c>
      <c r="BG269" s="168">
        <f>IF(N269="zákl. prenesená",J269,0)</f>
        <v>0</v>
      </c>
      <c r="BH269" s="168">
        <f>IF(N269="zníž. prenesená",J269,0)</f>
        <v>0</v>
      </c>
      <c r="BI269" s="168">
        <f>IF(N269="nulová",J269,0)</f>
        <v>0</v>
      </c>
      <c r="BJ269" s="18" t="s">
        <v>91</v>
      </c>
      <c r="BK269" s="168">
        <f>ROUND(I269*H269,2)</f>
        <v>0</v>
      </c>
      <c r="BL269" s="18" t="s">
        <v>208</v>
      </c>
      <c r="BM269" s="167" t="s">
        <v>694</v>
      </c>
    </row>
    <row r="270" spans="1:65" s="2" customFormat="1" ht="24.2" customHeight="1">
      <c r="A270" s="33"/>
      <c r="B270" s="154"/>
      <c r="C270" s="155" t="s">
        <v>307</v>
      </c>
      <c r="D270" s="155" t="s">
        <v>204</v>
      </c>
      <c r="E270" s="156" t="s">
        <v>695</v>
      </c>
      <c r="F270" s="157" t="s">
        <v>696</v>
      </c>
      <c r="G270" s="158" t="s">
        <v>249</v>
      </c>
      <c r="H270" s="159">
        <v>5895.8310000000001</v>
      </c>
      <c r="I270" s="160"/>
      <c r="J270" s="161">
        <f>ROUND(I270*H270,2)</f>
        <v>0</v>
      </c>
      <c r="K270" s="162"/>
      <c r="L270" s="34"/>
      <c r="M270" s="163" t="s">
        <v>1</v>
      </c>
      <c r="N270" s="164" t="s">
        <v>41</v>
      </c>
      <c r="O270" s="62"/>
      <c r="P270" s="165">
        <f>O270*H270</f>
        <v>0</v>
      </c>
      <c r="Q270" s="165">
        <v>0</v>
      </c>
      <c r="R270" s="165">
        <f>Q270*H270</f>
        <v>0</v>
      </c>
      <c r="S270" s="165">
        <v>0</v>
      </c>
      <c r="T270" s="166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7" t="s">
        <v>208</v>
      </c>
      <c r="AT270" s="167" t="s">
        <v>204</v>
      </c>
      <c r="AU270" s="167" t="s">
        <v>91</v>
      </c>
      <c r="AY270" s="18" t="s">
        <v>203</v>
      </c>
      <c r="BE270" s="168">
        <f>IF(N270="základná",J270,0)</f>
        <v>0</v>
      </c>
      <c r="BF270" s="168">
        <f>IF(N270="znížená",J270,0)</f>
        <v>0</v>
      </c>
      <c r="BG270" s="168">
        <f>IF(N270="zákl. prenesená",J270,0)</f>
        <v>0</v>
      </c>
      <c r="BH270" s="168">
        <f>IF(N270="zníž. prenesená",J270,0)</f>
        <v>0</v>
      </c>
      <c r="BI270" s="168">
        <f>IF(N270="nulová",J270,0)</f>
        <v>0</v>
      </c>
      <c r="BJ270" s="18" t="s">
        <v>91</v>
      </c>
      <c r="BK270" s="168">
        <f>ROUND(I270*H270,2)</f>
        <v>0</v>
      </c>
      <c r="BL270" s="18" t="s">
        <v>208</v>
      </c>
      <c r="BM270" s="167" t="s">
        <v>697</v>
      </c>
    </row>
    <row r="271" spans="1:65" s="2" customFormat="1" ht="21.75" customHeight="1">
      <c r="A271" s="33"/>
      <c r="B271" s="154"/>
      <c r="C271" s="155" t="s">
        <v>250</v>
      </c>
      <c r="D271" s="155" t="s">
        <v>204</v>
      </c>
      <c r="E271" s="156" t="s">
        <v>698</v>
      </c>
      <c r="F271" s="157" t="s">
        <v>699</v>
      </c>
      <c r="G271" s="158" t="s">
        <v>249</v>
      </c>
      <c r="H271" s="159">
        <v>5895.8310000000001</v>
      </c>
      <c r="I271" s="160"/>
      <c r="J271" s="161">
        <f>ROUND(I271*H271,2)</f>
        <v>0</v>
      </c>
      <c r="K271" s="162"/>
      <c r="L271" s="34"/>
      <c r="M271" s="163" t="s">
        <v>1</v>
      </c>
      <c r="N271" s="164" t="s">
        <v>41</v>
      </c>
      <c r="O271" s="62"/>
      <c r="P271" s="165">
        <f>O271*H271</f>
        <v>0</v>
      </c>
      <c r="Q271" s="165">
        <v>0</v>
      </c>
      <c r="R271" s="165">
        <f>Q271*H271</f>
        <v>0</v>
      </c>
      <c r="S271" s="165">
        <v>0</v>
      </c>
      <c r="T271" s="166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7" t="s">
        <v>208</v>
      </c>
      <c r="AT271" s="167" t="s">
        <v>204</v>
      </c>
      <c r="AU271" s="167" t="s">
        <v>91</v>
      </c>
      <c r="AY271" s="18" t="s">
        <v>203</v>
      </c>
      <c r="BE271" s="168">
        <f>IF(N271="základná",J271,0)</f>
        <v>0</v>
      </c>
      <c r="BF271" s="168">
        <f>IF(N271="znížená",J271,0)</f>
        <v>0</v>
      </c>
      <c r="BG271" s="168">
        <f>IF(N271="zákl. prenesená",J271,0)</f>
        <v>0</v>
      </c>
      <c r="BH271" s="168">
        <f>IF(N271="zníž. prenesená",J271,0)</f>
        <v>0</v>
      </c>
      <c r="BI271" s="168">
        <f>IF(N271="nulová",J271,0)</f>
        <v>0</v>
      </c>
      <c r="BJ271" s="18" t="s">
        <v>91</v>
      </c>
      <c r="BK271" s="168">
        <f>ROUND(I271*H271,2)</f>
        <v>0</v>
      </c>
      <c r="BL271" s="18" t="s">
        <v>208</v>
      </c>
      <c r="BM271" s="167" t="s">
        <v>700</v>
      </c>
    </row>
    <row r="272" spans="1:65" s="2" customFormat="1" ht="24.2" customHeight="1">
      <c r="A272" s="33"/>
      <c r="B272" s="154"/>
      <c r="C272" s="155" t="s">
        <v>314</v>
      </c>
      <c r="D272" s="155" t="s">
        <v>204</v>
      </c>
      <c r="E272" s="156" t="s">
        <v>701</v>
      </c>
      <c r="F272" s="157" t="s">
        <v>702</v>
      </c>
      <c r="G272" s="158" t="s">
        <v>249</v>
      </c>
      <c r="H272" s="159">
        <v>29479.154999999999</v>
      </c>
      <c r="I272" s="160"/>
      <c r="J272" s="161">
        <f>ROUND(I272*H272,2)</f>
        <v>0</v>
      </c>
      <c r="K272" s="162"/>
      <c r="L272" s="34"/>
      <c r="M272" s="163" t="s">
        <v>1</v>
      </c>
      <c r="N272" s="164" t="s">
        <v>41</v>
      </c>
      <c r="O272" s="62"/>
      <c r="P272" s="165">
        <f>O272*H272</f>
        <v>0</v>
      </c>
      <c r="Q272" s="165">
        <v>0</v>
      </c>
      <c r="R272" s="165">
        <f>Q272*H272</f>
        <v>0</v>
      </c>
      <c r="S272" s="165">
        <v>0</v>
      </c>
      <c r="T272" s="166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7" t="s">
        <v>208</v>
      </c>
      <c r="AT272" s="167" t="s">
        <v>204</v>
      </c>
      <c r="AU272" s="167" t="s">
        <v>91</v>
      </c>
      <c r="AY272" s="18" t="s">
        <v>203</v>
      </c>
      <c r="BE272" s="168">
        <f>IF(N272="základná",J272,0)</f>
        <v>0</v>
      </c>
      <c r="BF272" s="168">
        <f>IF(N272="znížená",J272,0)</f>
        <v>0</v>
      </c>
      <c r="BG272" s="168">
        <f>IF(N272="zákl. prenesená",J272,0)</f>
        <v>0</v>
      </c>
      <c r="BH272" s="168">
        <f>IF(N272="zníž. prenesená",J272,0)</f>
        <v>0</v>
      </c>
      <c r="BI272" s="168">
        <f>IF(N272="nulová",J272,0)</f>
        <v>0</v>
      </c>
      <c r="BJ272" s="18" t="s">
        <v>91</v>
      </c>
      <c r="BK272" s="168">
        <f>ROUND(I272*H272,2)</f>
        <v>0</v>
      </c>
      <c r="BL272" s="18" t="s">
        <v>208</v>
      </c>
      <c r="BM272" s="167" t="s">
        <v>703</v>
      </c>
    </row>
    <row r="273" spans="1:65" s="13" customFormat="1">
      <c r="B273" s="177"/>
      <c r="D273" s="178" t="s">
        <v>548</v>
      </c>
      <c r="F273" s="180" t="s">
        <v>704</v>
      </c>
      <c r="H273" s="181">
        <v>29479.154999999999</v>
      </c>
      <c r="I273" s="182"/>
      <c r="L273" s="177"/>
      <c r="M273" s="183"/>
      <c r="N273" s="184"/>
      <c r="O273" s="184"/>
      <c r="P273" s="184"/>
      <c r="Q273" s="184"/>
      <c r="R273" s="184"/>
      <c r="S273" s="184"/>
      <c r="T273" s="185"/>
      <c r="AT273" s="179" t="s">
        <v>548</v>
      </c>
      <c r="AU273" s="179" t="s">
        <v>91</v>
      </c>
      <c r="AV273" s="13" t="s">
        <v>91</v>
      </c>
      <c r="AW273" s="13" t="s">
        <v>3</v>
      </c>
      <c r="AX273" s="13" t="s">
        <v>83</v>
      </c>
      <c r="AY273" s="179" t="s">
        <v>203</v>
      </c>
    </row>
    <row r="274" spans="1:65" s="12" customFormat="1" ht="22.9" customHeight="1">
      <c r="B274" s="143"/>
      <c r="D274" s="144" t="s">
        <v>74</v>
      </c>
      <c r="E274" s="169" t="s">
        <v>705</v>
      </c>
      <c r="F274" s="169" t="s">
        <v>706</v>
      </c>
      <c r="I274" s="146"/>
      <c r="J274" s="170">
        <f>BK274</f>
        <v>0</v>
      </c>
      <c r="L274" s="143"/>
      <c r="M274" s="148"/>
      <c r="N274" s="149"/>
      <c r="O274" s="149"/>
      <c r="P274" s="150">
        <f>SUM(P275:P285)</f>
        <v>0</v>
      </c>
      <c r="Q274" s="149"/>
      <c r="R274" s="150">
        <f>SUM(R275:R285)</f>
        <v>0</v>
      </c>
      <c r="S274" s="149"/>
      <c r="T274" s="151">
        <f>SUM(T275:T285)</f>
        <v>0</v>
      </c>
      <c r="AR274" s="144" t="s">
        <v>83</v>
      </c>
      <c r="AT274" s="152" t="s">
        <v>74</v>
      </c>
      <c r="AU274" s="152" t="s">
        <v>83</v>
      </c>
      <c r="AY274" s="144" t="s">
        <v>203</v>
      </c>
      <c r="BK274" s="153">
        <f>SUM(BK275:BK285)</f>
        <v>0</v>
      </c>
    </row>
    <row r="275" spans="1:65" s="2" customFormat="1" ht="24.2" customHeight="1">
      <c r="A275" s="33"/>
      <c r="B275" s="154"/>
      <c r="C275" s="155" t="s">
        <v>258</v>
      </c>
      <c r="D275" s="155" t="s">
        <v>204</v>
      </c>
      <c r="E275" s="156" t="s">
        <v>707</v>
      </c>
      <c r="F275" s="157" t="s">
        <v>4229</v>
      </c>
      <c r="G275" s="158" t="s">
        <v>249</v>
      </c>
      <c r="H275" s="159">
        <v>4808.384</v>
      </c>
      <c r="I275" s="160"/>
      <c r="J275" s="161">
        <f>ROUND(I275*H275,2)</f>
        <v>0</v>
      </c>
      <c r="K275" s="162"/>
      <c r="L275" s="34"/>
      <c r="M275" s="163" t="s">
        <v>1</v>
      </c>
      <c r="N275" s="164" t="s">
        <v>41</v>
      </c>
      <c r="O275" s="62"/>
      <c r="P275" s="165">
        <f>O275*H275</f>
        <v>0</v>
      </c>
      <c r="Q275" s="165">
        <v>0</v>
      </c>
      <c r="R275" s="165">
        <f>Q275*H275</f>
        <v>0</v>
      </c>
      <c r="S275" s="165">
        <v>0</v>
      </c>
      <c r="T275" s="166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7" t="s">
        <v>208</v>
      </c>
      <c r="AT275" s="167" t="s">
        <v>204</v>
      </c>
      <c r="AU275" s="167" t="s">
        <v>91</v>
      </c>
      <c r="AY275" s="18" t="s">
        <v>203</v>
      </c>
      <c r="BE275" s="168">
        <f>IF(N275="základná",J275,0)</f>
        <v>0</v>
      </c>
      <c r="BF275" s="168">
        <f>IF(N275="znížená",J275,0)</f>
        <v>0</v>
      </c>
      <c r="BG275" s="168">
        <f>IF(N275="zákl. prenesená",J275,0)</f>
        <v>0</v>
      </c>
      <c r="BH275" s="168">
        <f>IF(N275="zníž. prenesená",J275,0)</f>
        <v>0</v>
      </c>
      <c r="BI275" s="168">
        <f>IF(N275="nulová",J275,0)</f>
        <v>0</v>
      </c>
      <c r="BJ275" s="18" t="s">
        <v>91</v>
      </c>
      <c r="BK275" s="168">
        <f>ROUND(I275*H275,2)</f>
        <v>0</v>
      </c>
      <c r="BL275" s="18" t="s">
        <v>208</v>
      </c>
      <c r="BM275" s="167" t="s">
        <v>708</v>
      </c>
    </row>
    <row r="276" spans="1:65" s="13" customFormat="1">
      <c r="B276" s="177"/>
      <c r="D276" s="178" t="s">
        <v>548</v>
      </c>
      <c r="E276" s="179" t="s">
        <v>1</v>
      </c>
      <c r="F276" s="180" t="s">
        <v>709</v>
      </c>
      <c r="H276" s="181">
        <v>5896.2510000000002</v>
      </c>
      <c r="I276" s="182"/>
      <c r="L276" s="177"/>
      <c r="M276" s="183"/>
      <c r="N276" s="184"/>
      <c r="O276" s="184"/>
      <c r="P276" s="184"/>
      <c r="Q276" s="184"/>
      <c r="R276" s="184"/>
      <c r="S276" s="184"/>
      <c r="T276" s="185"/>
      <c r="AT276" s="179" t="s">
        <v>548</v>
      </c>
      <c r="AU276" s="179" t="s">
        <v>91</v>
      </c>
      <c r="AV276" s="13" t="s">
        <v>91</v>
      </c>
      <c r="AW276" s="13" t="s">
        <v>30</v>
      </c>
      <c r="AX276" s="13" t="s">
        <v>75</v>
      </c>
      <c r="AY276" s="179" t="s">
        <v>203</v>
      </c>
    </row>
    <row r="277" spans="1:65" s="13" customFormat="1">
      <c r="B277" s="177"/>
      <c r="D277" s="178" t="s">
        <v>548</v>
      </c>
      <c r="E277" s="179" t="s">
        <v>1</v>
      </c>
      <c r="F277" s="180" t="s">
        <v>710</v>
      </c>
      <c r="H277" s="181">
        <v>-1087.867</v>
      </c>
      <c r="I277" s="182"/>
      <c r="L277" s="177"/>
      <c r="M277" s="183"/>
      <c r="N277" s="184"/>
      <c r="O277" s="184"/>
      <c r="P277" s="184"/>
      <c r="Q277" s="184"/>
      <c r="R277" s="184"/>
      <c r="S277" s="184"/>
      <c r="T277" s="185"/>
      <c r="AT277" s="179" t="s">
        <v>548</v>
      </c>
      <c r="AU277" s="179" t="s">
        <v>91</v>
      </c>
      <c r="AV277" s="13" t="s">
        <v>91</v>
      </c>
      <c r="AW277" s="13" t="s">
        <v>30</v>
      </c>
      <c r="AX277" s="13" t="s">
        <v>75</v>
      </c>
      <c r="AY277" s="179" t="s">
        <v>203</v>
      </c>
    </row>
    <row r="278" spans="1:65" s="14" customFormat="1">
      <c r="B278" s="186"/>
      <c r="D278" s="178" t="s">
        <v>548</v>
      </c>
      <c r="E278" s="187" t="s">
        <v>1</v>
      </c>
      <c r="F278" s="188" t="s">
        <v>550</v>
      </c>
      <c r="H278" s="189">
        <v>4808.384</v>
      </c>
      <c r="I278" s="190"/>
      <c r="L278" s="186"/>
      <c r="M278" s="191"/>
      <c r="N278" s="192"/>
      <c r="O278" s="192"/>
      <c r="P278" s="192"/>
      <c r="Q278" s="192"/>
      <c r="R278" s="192"/>
      <c r="S278" s="192"/>
      <c r="T278" s="193"/>
      <c r="AT278" s="187" t="s">
        <v>548</v>
      </c>
      <c r="AU278" s="187" t="s">
        <v>91</v>
      </c>
      <c r="AV278" s="14" t="s">
        <v>208</v>
      </c>
      <c r="AW278" s="14" t="s">
        <v>30</v>
      </c>
      <c r="AX278" s="14" t="s">
        <v>83</v>
      </c>
      <c r="AY278" s="187" t="s">
        <v>203</v>
      </c>
    </row>
    <row r="279" spans="1:65" s="2" customFormat="1" ht="24.2" customHeight="1">
      <c r="A279" s="33"/>
      <c r="B279" s="154"/>
      <c r="C279" s="155" t="s">
        <v>321</v>
      </c>
      <c r="D279" s="155" t="s">
        <v>204</v>
      </c>
      <c r="E279" s="156" t="s">
        <v>711</v>
      </c>
      <c r="F279" s="157" t="s">
        <v>712</v>
      </c>
      <c r="G279" s="158" t="s">
        <v>249</v>
      </c>
      <c r="H279" s="159">
        <v>1087.867</v>
      </c>
      <c r="I279" s="160"/>
      <c r="J279" s="161">
        <f>ROUND(I279*H279,2)</f>
        <v>0</v>
      </c>
      <c r="K279" s="162"/>
      <c r="L279" s="34"/>
      <c r="M279" s="163" t="s">
        <v>1</v>
      </c>
      <c r="N279" s="164" t="s">
        <v>41</v>
      </c>
      <c r="O279" s="62"/>
      <c r="P279" s="165">
        <f>O279*H279</f>
        <v>0</v>
      </c>
      <c r="Q279" s="165">
        <v>0</v>
      </c>
      <c r="R279" s="165">
        <f>Q279*H279</f>
        <v>0</v>
      </c>
      <c r="S279" s="165">
        <v>0</v>
      </c>
      <c r="T279" s="166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7" t="s">
        <v>208</v>
      </c>
      <c r="AT279" s="167" t="s">
        <v>204</v>
      </c>
      <c r="AU279" s="167" t="s">
        <v>91</v>
      </c>
      <c r="AY279" s="18" t="s">
        <v>203</v>
      </c>
      <c r="BE279" s="168">
        <f>IF(N279="základná",J279,0)</f>
        <v>0</v>
      </c>
      <c r="BF279" s="168">
        <f>IF(N279="znížená",J279,0)</f>
        <v>0</v>
      </c>
      <c r="BG279" s="168">
        <f>IF(N279="zákl. prenesená",J279,0)</f>
        <v>0</v>
      </c>
      <c r="BH279" s="168">
        <f>IF(N279="zníž. prenesená",J279,0)</f>
        <v>0</v>
      </c>
      <c r="BI279" s="168">
        <f>IF(N279="nulová",J279,0)</f>
        <v>0</v>
      </c>
      <c r="BJ279" s="18" t="s">
        <v>91</v>
      </c>
      <c r="BK279" s="168">
        <f>ROUND(I279*H279,2)</f>
        <v>0</v>
      </c>
      <c r="BL279" s="18" t="s">
        <v>208</v>
      </c>
      <c r="BM279" s="167" t="s">
        <v>713</v>
      </c>
    </row>
    <row r="280" spans="1:65" s="13" customFormat="1">
      <c r="B280" s="177"/>
      <c r="D280" s="178" t="s">
        <v>548</v>
      </c>
      <c r="E280" s="179" t="s">
        <v>1</v>
      </c>
      <c r="F280" s="180" t="s">
        <v>714</v>
      </c>
      <c r="H280" s="181">
        <v>814.5</v>
      </c>
      <c r="I280" s="182"/>
      <c r="L280" s="177"/>
      <c r="M280" s="183"/>
      <c r="N280" s="184"/>
      <c r="O280" s="184"/>
      <c r="P280" s="184"/>
      <c r="Q280" s="184"/>
      <c r="R280" s="184"/>
      <c r="S280" s="184"/>
      <c r="T280" s="185"/>
      <c r="AT280" s="179" t="s">
        <v>548</v>
      </c>
      <c r="AU280" s="179" t="s">
        <v>91</v>
      </c>
      <c r="AV280" s="13" t="s">
        <v>91</v>
      </c>
      <c r="AW280" s="13" t="s">
        <v>30</v>
      </c>
      <c r="AX280" s="13" t="s">
        <v>75</v>
      </c>
      <c r="AY280" s="179" t="s">
        <v>203</v>
      </c>
    </row>
    <row r="281" spans="1:65" s="13" customFormat="1">
      <c r="B281" s="177"/>
      <c r="D281" s="178" t="s">
        <v>548</v>
      </c>
      <c r="E281" s="179" t="s">
        <v>1</v>
      </c>
      <c r="F281" s="180" t="s">
        <v>715</v>
      </c>
      <c r="H281" s="181">
        <v>260.416</v>
      </c>
      <c r="I281" s="182"/>
      <c r="L281" s="177"/>
      <c r="M281" s="183"/>
      <c r="N281" s="184"/>
      <c r="O281" s="184"/>
      <c r="P281" s="184"/>
      <c r="Q281" s="184"/>
      <c r="R281" s="184"/>
      <c r="S281" s="184"/>
      <c r="T281" s="185"/>
      <c r="AT281" s="179" t="s">
        <v>548</v>
      </c>
      <c r="AU281" s="179" t="s">
        <v>91</v>
      </c>
      <c r="AV281" s="13" t="s">
        <v>91</v>
      </c>
      <c r="AW281" s="13" t="s">
        <v>30</v>
      </c>
      <c r="AX281" s="13" t="s">
        <v>75</v>
      </c>
      <c r="AY281" s="179" t="s">
        <v>203</v>
      </c>
    </row>
    <row r="282" spans="1:65" s="13" customFormat="1">
      <c r="B282" s="177"/>
      <c r="D282" s="178" t="s">
        <v>548</v>
      </c>
      <c r="E282" s="179" t="s">
        <v>1</v>
      </c>
      <c r="F282" s="180" t="s">
        <v>716</v>
      </c>
      <c r="H282" s="181">
        <v>12.951000000000001</v>
      </c>
      <c r="I282" s="182"/>
      <c r="L282" s="177"/>
      <c r="M282" s="183"/>
      <c r="N282" s="184"/>
      <c r="O282" s="184"/>
      <c r="P282" s="184"/>
      <c r="Q282" s="184"/>
      <c r="R282" s="184"/>
      <c r="S282" s="184"/>
      <c r="T282" s="185"/>
      <c r="AT282" s="179" t="s">
        <v>548</v>
      </c>
      <c r="AU282" s="179" t="s">
        <v>91</v>
      </c>
      <c r="AV282" s="13" t="s">
        <v>91</v>
      </c>
      <c r="AW282" s="13" t="s">
        <v>30</v>
      </c>
      <c r="AX282" s="13" t="s">
        <v>75</v>
      </c>
      <c r="AY282" s="179" t="s">
        <v>203</v>
      </c>
    </row>
    <row r="283" spans="1:65" s="14" customFormat="1">
      <c r="B283" s="186"/>
      <c r="D283" s="178" t="s">
        <v>548</v>
      </c>
      <c r="E283" s="187" t="s">
        <v>1</v>
      </c>
      <c r="F283" s="188" t="s">
        <v>550</v>
      </c>
      <c r="H283" s="189">
        <v>1087.867</v>
      </c>
      <c r="I283" s="190"/>
      <c r="L283" s="186"/>
      <c r="M283" s="191"/>
      <c r="N283" s="192"/>
      <c r="O283" s="192"/>
      <c r="P283" s="192"/>
      <c r="Q283" s="192"/>
      <c r="R283" s="192"/>
      <c r="S283" s="192"/>
      <c r="T283" s="193"/>
      <c r="AT283" s="187" t="s">
        <v>548</v>
      </c>
      <c r="AU283" s="187" t="s">
        <v>91</v>
      </c>
      <c r="AV283" s="14" t="s">
        <v>208</v>
      </c>
      <c r="AW283" s="14" t="s">
        <v>30</v>
      </c>
      <c r="AX283" s="14" t="s">
        <v>83</v>
      </c>
      <c r="AY283" s="187" t="s">
        <v>203</v>
      </c>
    </row>
    <row r="284" spans="1:65" s="2" customFormat="1" ht="16.5" customHeight="1">
      <c r="A284" s="33"/>
      <c r="B284" s="154"/>
      <c r="C284" s="155" t="s">
        <v>262</v>
      </c>
      <c r="D284" s="155" t="s">
        <v>204</v>
      </c>
      <c r="E284" s="156" t="s">
        <v>717</v>
      </c>
      <c r="F284" s="157" t="s">
        <v>718</v>
      </c>
      <c r="G284" s="158" t="s">
        <v>340</v>
      </c>
      <c r="H284" s="159">
        <v>10</v>
      </c>
      <c r="I284" s="160"/>
      <c r="J284" s="161">
        <f>ROUND(I284*H284,2)</f>
        <v>0</v>
      </c>
      <c r="K284" s="162"/>
      <c r="L284" s="34"/>
      <c r="M284" s="163" t="s">
        <v>1</v>
      </c>
      <c r="N284" s="164" t="s">
        <v>41</v>
      </c>
      <c r="O284" s="62"/>
      <c r="P284" s="165">
        <f>O284*H284</f>
        <v>0</v>
      </c>
      <c r="Q284" s="165">
        <v>0</v>
      </c>
      <c r="R284" s="165">
        <f>Q284*H284</f>
        <v>0</v>
      </c>
      <c r="S284" s="165">
        <v>0</v>
      </c>
      <c r="T284" s="166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7" t="s">
        <v>208</v>
      </c>
      <c r="AT284" s="167" t="s">
        <v>204</v>
      </c>
      <c r="AU284" s="167" t="s">
        <v>91</v>
      </c>
      <c r="AY284" s="18" t="s">
        <v>203</v>
      </c>
      <c r="BE284" s="168">
        <f>IF(N284="základná",J284,0)</f>
        <v>0</v>
      </c>
      <c r="BF284" s="168">
        <f>IF(N284="znížená",J284,0)</f>
        <v>0</v>
      </c>
      <c r="BG284" s="168">
        <f>IF(N284="zákl. prenesená",J284,0)</f>
        <v>0</v>
      </c>
      <c r="BH284" s="168">
        <f>IF(N284="zníž. prenesená",J284,0)</f>
        <v>0</v>
      </c>
      <c r="BI284" s="168">
        <f>IF(N284="nulová",J284,0)</f>
        <v>0</v>
      </c>
      <c r="BJ284" s="18" t="s">
        <v>91</v>
      </c>
      <c r="BK284" s="168">
        <f>ROUND(I284*H284,2)</f>
        <v>0</v>
      </c>
      <c r="BL284" s="18" t="s">
        <v>208</v>
      </c>
      <c r="BM284" s="167" t="s">
        <v>719</v>
      </c>
    </row>
    <row r="285" spans="1:65" s="13" customFormat="1">
      <c r="B285" s="177"/>
      <c r="D285" s="178" t="s">
        <v>548</v>
      </c>
      <c r="E285" s="179" t="s">
        <v>1</v>
      </c>
      <c r="F285" s="180" t="s">
        <v>214</v>
      </c>
      <c r="H285" s="181">
        <v>10</v>
      </c>
      <c r="I285" s="182"/>
      <c r="L285" s="177"/>
      <c r="M285" s="209"/>
      <c r="N285" s="210"/>
      <c r="O285" s="210"/>
      <c r="P285" s="210"/>
      <c r="Q285" s="210"/>
      <c r="R285" s="210"/>
      <c r="S285" s="210"/>
      <c r="T285" s="211"/>
      <c r="AT285" s="179" t="s">
        <v>548</v>
      </c>
      <c r="AU285" s="179" t="s">
        <v>91</v>
      </c>
      <c r="AV285" s="13" t="s">
        <v>91</v>
      </c>
      <c r="AW285" s="13" t="s">
        <v>30</v>
      </c>
      <c r="AX285" s="13" t="s">
        <v>83</v>
      </c>
      <c r="AY285" s="179" t="s">
        <v>203</v>
      </c>
    </row>
    <row r="286" spans="1:65" s="2" customFormat="1" ht="6.95" customHeight="1">
      <c r="A286" s="33"/>
      <c r="B286" s="51"/>
      <c r="C286" s="52"/>
      <c r="D286" s="52"/>
      <c r="E286" s="52"/>
      <c r="F286" s="52"/>
      <c r="G286" s="52"/>
      <c r="H286" s="52"/>
      <c r="I286" s="52"/>
      <c r="J286" s="52"/>
      <c r="K286" s="52"/>
      <c r="L286" s="34"/>
      <c r="M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</row>
  </sheetData>
  <autoFilter ref="C125:K285" xr:uid="{00000000-0009-0000-0000-000002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667"/>
  <sheetViews>
    <sheetView showGridLines="0" topLeftCell="A30" workbookViewId="0">
      <selection activeCell="W50" sqref="W5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3" max="43" width="9.33203125" customWidth="1"/>
    <col min="44" max="52" width="9.33203125" style="1" hidden="1" customWidth="1"/>
    <col min="53" max="53" width="0.33203125" style="1" hidden="1" customWidth="1"/>
    <col min="54" max="54" width="5.6640625" style="1" hidden="1" customWidth="1"/>
    <col min="55" max="55" width="1" style="1" hidden="1" customWidth="1"/>
    <col min="56" max="56" width="5.83203125" style="1" hidden="1" customWidth="1"/>
    <col min="57" max="57" width="7.6640625" style="1" hidden="1" customWidth="1"/>
    <col min="58" max="58" width="7.1640625" style="1" customWidth="1"/>
    <col min="59" max="59" width="5.33203125" style="1" customWidth="1"/>
    <col min="60" max="60" width="8.1640625" style="1" customWidth="1"/>
    <col min="61" max="61" width="5.1640625" style="1" customWidth="1"/>
    <col min="62" max="62" width="2.5" style="1" customWidth="1"/>
    <col min="63" max="63" width="3.6640625" style="1" customWidth="1"/>
    <col min="64" max="64" width="10.33203125" style="1" customWidth="1"/>
    <col min="65" max="65" width="7.33203125" style="1" customWidth="1"/>
  </cols>
  <sheetData>
    <row r="2" spans="1:5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95</v>
      </c>
      <c r="AZ2" s="176" t="s">
        <v>720</v>
      </c>
      <c r="BA2" s="176" t="s">
        <v>721</v>
      </c>
      <c r="BB2" s="176" t="s">
        <v>221</v>
      </c>
      <c r="BC2" s="176" t="s">
        <v>722</v>
      </c>
      <c r="BD2" s="176" t="s">
        <v>91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176" t="s">
        <v>723</v>
      </c>
      <c r="BA3" s="176" t="s">
        <v>724</v>
      </c>
      <c r="BB3" s="176" t="s">
        <v>221</v>
      </c>
      <c r="BC3" s="176" t="s">
        <v>725</v>
      </c>
      <c r="BD3" s="176" t="s">
        <v>91</v>
      </c>
    </row>
    <row r="4" spans="1:5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  <c r="AZ4" s="176" t="s">
        <v>726</v>
      </c>
      <c r="BA4" s="176" t="s">
        <v>727</v>
      </c>
      <c r="BB4" s="176" t="s">
        <v>221</v>
      </c>
      <c r="BC4" s="176" t="s">
        <v>728</v>
      </c>
      <c r="BD4" s="176" t="s">
        <v>91</v>
      </c>
    </row>
    <row r="5" spans="1:56" s="1" customFormat="1" ht="6.95" customHeight="1">
      <c r="B5" s="21"/>
      <c r="L5" s="21"/>
      <c r="AZ5" s="176" t="s">
        <v>729</v>
      </c>
      <c r="BA5" s="176" t="s">
        <v>730</v>
      </c>
      <c r="BB5" s="176" t="s">
        <v>221</v>
      </c>
      <c r="BC5" s="176" t="s">
        <v>731</v>
      </c>
      <c r="BD5" s="176" t="s">
        <v>91</v>
      </c>
    </row>
    <row r="6" spans="1:56" s="1" customFormat="1" ht="12" customHeight="1">
      <c r="B6" s="21"/>
      <c r="D6" s="28" t="s">
        <v>14</v>
      </c>
      <c r="L6" s="21"/>
      <c r="AZ6" s="176" t="s">
        <v>732</v>
      </c>
      <c r="BA6" s="176" t="s">
        <v>733</v>
      </c>
      <c r="BB6" s="176" t="s">
        <v>221</v>
      </c>
      <c r="BC6" s="176" t="s">
        <v>734</v>
      </c>
      <c r="BD6" s="176" t="s">
        <v>91</v>
      </c>
    </row>
    <row r="7" spans="1:5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  <c r="AZ7" s="176" t="s">
        <v>735</v>
      </c>
      <c r="BA7" s="176" t="s">
        <v>736</v>
      </c>
      <c r="BB7" s="176" t="s">
        <v>221</v>
      </c>
      <c r="BC7" s="176" t="s">
        <v>737</v>
      </c>
      <c r="BD7" s="176" t="s">
        <v>91</v>
      </c>
    </row>
    <row r="8" spans="1:56" s="1" customFormat="1" ht="12" customHeight="1">
      <c r="B8" s="21"/>
      <c r="D8" s="28" t="s">
        <v>166</v>
      </c>
      <c r="L8" s="21"/>
      <c r="AZ8" s="176" t="s">
        <v>738</v>
      </c>
      <c r="BA8" s="176" t="s">
        <v>4295</v>
      </c>
      <c r="BB8" s="176" t="s">
        <v>221</v>
      </c>
      <c r="BC8" s="176" t="s">
        <v>739</v>
      </c>
      <c r="BD8" s="176" t="s">
        <v>91</v>
      </c>
    </row>
    <row r="9" spans="1:56" s="2" customFormat="1" ht="16.5" customHeight="1">
      <c r="A9" s="33"/>
      <c r="B9" s="34"/>
      <c r="C9" s="33"/>
      <c r="D9" s="33"/>
      <c r="E9" s="278" t="s">
        <v>517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76" t="s">
        <v>740</v>
      </c>
      <c r="BA9" s="176" t="s">
        <v>741</v>
      </c>
      <c r="BB9" s="176" t="s">
        <v>221</v>
      </c>
      <c r="BC9" s="176" t="s">
        <v>742</v>
      </c>
      <c r="BD9" s="176" t="s">
        <v>91</v>
      </c>
    </row>
    <row r="10" spans="1:5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76" t="s">
        <v>743</v>
      </c>
      <c r="BA10" s="176" t="s">
        <v>744</v>
      </c>
      <c r="BB10" s="176" t="s">
        <v>221</v>
      </c>
      <c r="BC10" s="176" t="s">
        <v>745</v>
      </c>
      <c r="BD10" s="176" t="s">
        <v>91</v>
      </c>
    </row>
    <row r="11" spans="1:56" s="2" customFormat="1" ht="30" customHeight="1">
      <c r="A11" s="33"/>
      <c r="B11" s="34"/>
      <c r="C11" s="33"/>
      <c r="D11" s="33"/>
      <c r="E11" s="238" t="s">
        <v>746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76" t="s">
        <v>747</v>
      </c>
      <c r="BA11" s="176" t="s">
        <v>748</v>
      </c>
      <c r="BB11" s="176" t="s">
        <v>221</v>
      </c>
      <c r="BC11" s="176" t="s">
        <v>749</v>
      </c>
      <c r="BD11" s="176" t="s">
        <v>91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76" t="s">
        <v>750</v>
      </c>
      <c r="BA12" s="176" t="s">
        <v>751</v>
      </c>
      <c r="BB12" s="176" t="s">
        <v>221</v>
      </c>
      <c r="BC12" s="176" t="s">
        <v>752</v>
      </c>
      <c r="BD12" s="176" t="s">
        <v>91</v>
      </c>
    </row>
    <row r="13" spans="1:5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76" t="s">
        <v>753</v>
      </c>
      <c r="BA13" s="176" t="s">
        <v>754</v>
      </c>
      <c r="BB13" s="176" t="s">
        <v>221</v>
      </c>
      <c r="BC13" s="176" t="s">
        <v>755</v>
      </c>
      <c r="BD13" s="176" t="s">
        <v>91</v>
      </c>
    </row>
    <row r="14" spans="1:5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176" t="s">
        <v>756</v>
      </c>
      <c r="BA14" s="176" t="s">
        <v>757</v>
      </c>
      <c r="BB14" s="176" t="s">
        <v>221</v>
      </c>
      <c r="BC14" s="176" t="s">
        <v>758</v>
      </c>
      <c r="BD14" s="176" t="s">
        <v>91</v>
      </c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176" t="s">
        <v>759</v>
      </c>
      <c r="BA15" s="176" t="s">
        <v>760</v>
      </c>
      <c r="BB15" s="176" t="s">
        <v>221</v>
      </c>
      <c r="BC15" s="176" t="s">
        <v>761</v>
      </c>
      <c r="BD15" s="176" t="s">
        <v>91</v>
      </c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176" t="s">
        <v>762</v>
      </c>
      <c r="BA16" s="176" t="s">
        <v>763</v>
      </c>
      <c r="BB16" s="176" t="s">
        <v>221</v>
      </c>
      <c r="BC16" s="176" t="s">
        <v>764</v>
      </c>
      <c r="BD16" s="176" t="s">
        <v>91</v>
      </c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534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ROUND(J149,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ROUND((SUM(BE149:BE666)),  2)</f>
        <v>0</v>
      </c>
      <c r="G35" s="109"/>
      <c r="H35" s="109"/>
      <c r="I35" s="110">
        <v>0.2</v>
      </c>
      <c r="J35" s="108">
        <f>ROUND(((SUM(BE149:BE666))*I35),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ROUND((SUM(BF149:BF666)),  2)</f>
        <v>0</v>
      </c>
      <c r="G36" s="109"/>
      <c r="H36" s="109"/>
      <c r="I36" s="110">
        <v>0.2</v>
      </c>
      <c r="J36" s="108">
        <f>ROUND(((SUM(BF149:BF666))*I36),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ROUND((SUM(BG149:BG666)),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ROUND((SUM(BH149:BH666)),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ROUND((SUM(BI149:BI666)),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517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8" t="str">
        <f>E11</f>
        <v xml:space="preserve">SO02.2 - SO02.2 Cesty a spevnené plochy nové konšrukcie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Ing.Peter Hlbocký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J149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765</v>
      </c>
      <c r="E99" s="126"/>
      <c r="F99" s="126"/>
      <c r="G99" s="126"/>
      <c r="H99" s="126"/>
      <c r="I99" s="126"/>
      <c r="J99" s="127">
        <f>J150</f>
        <v>0</v>
      </c>
      <c r="L99" s="124"/>
    </row>
    <row r="100" spans="1:47" s="9" customFormat="1" ht="24.95" customHeight="1">
      <c r="B100" s="124"/>
      <c r="D100" s="125" t="s">
        <v>535</v>
      </c>
      <c r="E100" s="126"/>
      <c r="F100" s="126"/>
      <c r="G100" s="126"/>
      <c r="H100" s="126"/>
      <c r="I100" s="126"/>
      <c r="J100" s="127">
        <f>J151</f>
        <v>0</v>
      </c>
      <c r="L100" s="124"/>
    </row>
    <row r="101" spans="1:47" s="10" customFormat="1" ht="19.899999999999999" customHeight="1">
      <c r="B101" s="128"/>
      <c r="D101" s="129" t="s">
        <v>766</v>
      </c>
      <c r="E101" s="130"/>
      <c r="F101" s="130"/>
      <c r="G101" s="130"/>
      <c r="H101" s="130"/>
      <c r="I101" s="130"/>
      <c r="J101" s="131">
        <f>J152</f>
        <v>0</v>
      </c>
      <c r="L101" s="128"/>
    </row>
    <row r="102" spans="1:47" s="10" customFormat="1" ht="19.899999999999999" customHeight="1">
      <c r="B102" s="128"/>
      <c r="D102" s="129" t="s">
        <v>767</v>
      </c>
      <c r="E102" s="130"/>
      <c r="F102" s="130"/>
      <c r="G102" s="130"/>
      <c r="H102" s="130"/>
      <c r="I102" s="130"/>
      <c r="J102" s="131">
        <f>J202</f>
        <v>0</v>
      </c>
      <c r="L102" s="128"/>
    </row>
    <row r="103" spans="1:47" s="10" customFormat="1" ht="19.899999999999999" customHeight="1">
      <c r="B103" s="128"/>
      <c r="D103" s="129" t="s">
        <v>768</v>
      </c>
      <c r="E103" s="130"/>
      <c r="F103" s="130"/>
      <c r="G103" s="130"/>
      <c r="H103" s="130"/>
      <c r="I103" s="130"/>
      <c r="J103" s="131">
        <f>J218</f>
        <v>0</v>
      </c>
      <c r="L103" s="128"/>
    </row>
    <row r="104" spans="1:47" s="10" customFormat="1" ht="19.899999999999999" customHeight="1">
      <c r="B104" s="128"/>
      <c r="D104" s="129" t="s">
        <v>769</v>
      </c>
      <c r="E104" s="130"/>
      <c r="F104" s="130"/>
      <c r="G104" s="130"/>
      <c r="H104" s="130"/>
      <c r="I104" s="130"/>
      <c r="J104" s="131">
        <f>J225</f>
        <v>0</v>
      </c>
      <c r="L104" s="128"/>
    </row>
    <row r="105" spans="1:47" s="10" customFormat="1" ht="19.899999999999999" customHeight="1">
      <c r="B105" s="128"/>
      <c r="D105" s="129" t="s">
        <v>770</v>
      </c>
      <c r="E105" s="130"/>
      <c r="F105" s="130"/>
      <c r="G105" s="130"/>
      <c r="H105" s="130"/>
      <c r="I105" s="130"/>
      <c r="J105" s="131">
        <f>J247</f>
        <v>0</v>
      </c>
      <c r="L105" s="128"/>
    </row>
    <row r="106" spans="1:47" s="10" customFormat="1" ht="19.899999999999999" customHeight="1">
      <c r="B106" s="128"/>
      <c r="D106" s="129" t="s">
        <v>771</v>
      </c>
      <c r="E106" s="130"/>
      <c r="F106" s="130"/>
      <c r="G106" s="130"/>
      <c r="H106" s="130"/>
      <c r="I106" s="130"/>
      <c r="J106" s="131">
        <f>J272</f>
        <v>0</v>
      </c>
      <c r="L106" s="128"/>
    </row>
    <row r="107" spans="1:47" s="10" customFormat="1" ht="19.899999999999999" customHeight="1">
      <c r="B107" s="128"/>
      <c r="D107" s="129" t="s">
        <v>772</v>
      </c>
      <c r="E107" s="130"/>
      <c r="F107" s="130"/>
      <c r="G107" s="130"/>
      <c r="H107" s="130"/>
      <c r="I107" s="130"/>
      <c r="J107" s="131">
        <f>J299</f>
        <v>0</v>
      </c>
      <c r="L107" s="128"/>
    </row>
    <row r="108" spans="1:47" s="10" customFormat="1" ht="19.899999999999999" customHeight="1">
      <c r="B108" s="128"/>
      <c r="D108" s="129" t="s">
        <v>773</v>
      </c>
      <c r="E108" s="130"/>
      <c r="F108" s="130"/>
      <c r="G108" s="130"/>
      <c r="H108" s="130"/>
      <c r="I108" s="130"/>
      <c r="J108" s="131">
        <f>J323</f>
        <v>0</v>
      </c>
      <c r="L108" s="128"/>
    </row>
    <row r="109" spans="1:47" s="10" customFormat="1" ht="19.899999999999999" customHeight="1">
      <c r="B109" s="128"/>
      <c r="D109" s="129" t="s">
        <v>774</v>
      </c>
      <c r="E109" s="130"/>
      <c r="F109" s="130"/>
      <c r="G109" s="130"/>
      <c r="H109" s="130"/>
      <c r="I109" s="130"/>
      <c r="J109" s="131">
        <f>J350</f>
        <v>0</v>
      </c>
      <c r="L109" s="128"/>
    </row>
    <row r="110" spans="1:47" s="10" customFormat="1" ht="19.899999999999999" customHeight="1">
      <c r="B110" s="128"/>
      <c r="D110" s="129" t="s">
        <v>775</v>
      </c>
      <c r="E110" s="130"/>
      <c r="F110" s="130"/>
      <c r="G110" s="130"/>
      <c r="H110" s="130"/>
      <c r="I110" s="130"/>
      <c r="J110" s="131">
        <f>J372</f>
        <v>0</v>
      </c>
      <c r="L110" s="128"/>
    </row>
    <row r="111" spans="1:47" s="10" customFormat="1" ht="19.899999999999999" customHeight="1">
      <c r="B111" s="128"/>
      <c r="D111" s="129" t="s">
        <v>776</v>
      </c>
      <c r="E111" s="130"/>
      <c r="F111" s="130"/>
      <c r="G111" s="130"/>
      <c r="H111" s="130"/>
      <c r="I111" s="130"/>
      <c r="J111" s="131">
        <f>J381</f>
        <v>0</v>
      </c>
      <c r="L111" s="128"/>
    </row>
    <row r="112" spans="1:47" s="10" customFormat="1" ht="19.899999999999999" customHeight="1">
      <c r="B112" s="128"/>
      <c r="D112" s="129" t="s">
        <v>777</v>
      </c>
      <c r="E112" s="130"/>
      <c r="F112" s="130"/>
      <c r="G112" s="130"/>
      <c r="H112" s="130"/>
      <c r="I112" s="130"/>
      <c r="J112" s="131">
        <f>J412</f>
        <v>0</v>
      </c>
      <c r="L112" s="128"/>
    </row>
    <row r="113" spans="1:31" s="10" customFormat="1" ht="19.899999999999999" customHeight="1">
      <c r="B113" s="128"/>
      <c r="D113" s="129" t="s">
        <v>778</v>
      </c>
      <c r="E113" s="130"/>
      <c r="F113" s="130"/>
      <c r="G113" s="130"/>
      <c r="H113" s="130"/>
      <c r="I113" s="130"/>
      <c r="J113" s="131">
        <f>J439</f>
        <v>0</v>
      </c>
      <c r="L113" s="128"/>
    </row>
    <row r="114" spans="1:31" s="10" customFormat="1" ht="19.899999999999999" customHeight="1">
      <c r="B114" s="128"/>
      <c r="D114" s="129" t="s">
        <v>779</v>
      </c>
      <c r="E114" s="130"/>
      <c r="F114" s="130"/>
      <c r="G114" s="130"/>
      <c r="H114" s="130"/>
      <c r="I114" s="130"/>
      <c r="J114" s="131">
        <f>J445</f>
        <v>0</v>
      </c>
      <c r="L114" s="128"/>
    </row>
    <row r="115" spans="1:31" s="10" customFormat="1" ht="19.899999999999999" customHeight="1">
      <c r="B115" s="128"/>
      <c r="D115" s="129" t="s">
        <v>780</v>
      </c>
      <c r="E115" s="130"/>
      <c r="F115" s="130"/>
      <c r="G115" s="130"/>
      <c r="H115" s="130"/>
      <c r="I115" s="130"/>
      <c r="J115" s="131">
        <f>J471</f>
        <v>0</v>
      </c>
      <c r="L115" s="128"/>
    </row>
    <row r="116" spans="1:31" s="10" customFormat="1" ht="19.899999999999999" customHeight="1">
      <c r="B116" s="128"/>
      <c r="D116" s="129" t="s">
        <v>781</v>
      </c>
      <c r="E116" s="130"/>
      <c r="F116" s="130"/>
      <c r="G116" s="130"/>
      <c r="H116" s="130"/>
      <c r="I116" s="130"/>
      <c r="J116" s="131">
        <f>J497</f>
        <v>0</v>
      </c>
      <c r="L116" s="128"/>
    </row>
    <row r="117" spans="1:31" s="10" customFormat="1" ht="19.899999999999999" customHeight="1">
      <c r="B117" s="128"/>
      <c r="D117" s="129" t="s">
        <v>782</v>
      </c>
      <c r="E117" s="130"/>
      <c r="F117" s="130"/>
      <c r="G117" s="130"/>
      <c r="H117" s="130"/>
      <c r="I117" s="130"/>
      <c r="J117" s="131">
        <f>J525</f>
        <v>0</v>
      </c>
      <c r="L117" s="128"/>
    </row>
    <row r="118" spans="1:31" s="10" customFormat="1" ht="19.899999999999999" customHeight="1">
      <c r="B118" s="128"/>
      <c r="D118" s="129" t="s">
        <v>783</v>
      </c>
      <c r="E118" s="130"/>
      <c r="F118" s="130"/>
      <c r="G118" s="130"/>
      <c r="H118" s="130"/>
      <c r="I118" s="130"/>
      <c r="J118" s="131">
        <f>J537</f>
        <v>0</v>
      </c>
      <c r="L118" s="128"/>
    </row>
    <row r="119" spans="1:31" s="10" customFormat="1" ht="19.899999999999999" customHeight="1">
      <c r="B119" s="128"/>
      <c r="D119" s="129" t="s">
        <v>784</v>
      </c>
      <c r="E119" s="130"/>
      <c r="F119" s="130"/>
      <c r="G119" s="130"/>
      <c r="H119" s="130"/>
      <c r="I119" s="130"/>
      <c r="J119" s="131">
        <f>J563</f>
        <v>0</v>
      </c>
      <c r="L119" s="128"/>
    </row>
    <row r="120" spans="1:31" s="10" customFormat="1" ht="19.899999999999999" customHeight="1">
      <c r="B120" s="128"/>
      <c r="D120" s="129" t="s">
        <v>785</v>
      </c>
      <c r="E120" s="130"/>
      <c r="F120" s="130"/>
      <c r="G120" s="130"/>
      <c r="H120" s="130"/>
      <c r="I120" s="130"/>
      <c r="J120" s="131">
        <f>J591</f>
        <v>0</v>
      </c>
      <c r="L120" s="128"/>
    </row>
    <row r="121" spans="1:31" s="10" customFormat="1" ht="19.899999999999999" customHeight="1">
      <c r="B121" s="128"/>
      <c r="D121" s="129" t="s">
        <v>786</v>
      </c>
      <c r="E121" s="130"/>
      <c r="F121" s="130"/>
      <c r="G121" s="130"/>
      <c r="H121" s="130"/>
      <c r="I121" s="130"/>
      <c r="J121" s="131">
        <f>J601</f>
        <v>0</v>
      </c>
      <c r="L121" s="128"/>
    </row>
    <row r="122" spans="1:31" s="10" customFormat="1" ht="19.899999999999999" customHeight="1">
      <c r="B122" s="128"/>
      <c r="D122" s="129" t="s">
        <v>787</v>
      </c>
      <c r="E122" s="130"/>
      <c r="F122" s="130"/>
      <c r="G122" s="130"/>
      <c r="H122" s="130"/>
      <c r="I122" s="130"/>
      <c r="J122" s="131">
        <f>J610</f>
        <v>0</v>
      </c>
      <c r="L122" s="128"/>
    </row>
    <row r="123" spans="1:31" s="10" customFormat="1" ht="19.899999999999999" customHeight="1">
      <c r="B123" s="128"/>
      <c r="D123" s="129" t="s">
        <v>538</v>
      </c>
      <c r="E123" s="130"/>
      <c r="F123" s="130"/>
      <c r="G123" s="130"/>
      <c r="H123" s="130"/>
      <c r="I123" s="130"/>
      <c r="J123" s="131">
        <f>J632</f>
        <v>0</v>
      </c>
      <c r="L123" s="128"/>
    </row>
    <row r="124" spans="1:31" s="10" customFormat="1" ht="19.899999999999999" customHeight="1">
      <c r="B124" s="128"/>
      <c r="D124" s="129" t="s">
        <v>788</v>
      </c>
      <c r="E124" s="130"/>
      <c r="F124" s="130"/>
      <c r="G124" s="130"/>
      <c r="H124" s="130"/>
      <c r="I124" s="130"/>
      <c r="J124" s="131">
        <f>J650</f>
        <v>0</v>
      </c>
      <c r="L124" s="128"/>
    </row>
    <row r="125" spans="1:31" s="10" customFormat="1" ht="19.899999999999999" customHeight="1">
      <c r="B125" s="128"/>
      <c r="D125" s="129" t="s">
        <v>789</v>
      </c>
      <c r="E125" s="130"/>
      <c r="F125" s="130"/>
      <c r="G125" s="130"/>
      <c r="H125" s="130"/>
      <c r="I125" s="130"/>
      <c r="J125" s="131">
        <f>J658</f>
        <v>0</v>
      </c>
      <c r="L125" s="128"/>
    </row>
    <row r="126" spans="1:31" s="9" customFormat="1" ht="24.95" customHeight="1">
      <c r="B126" s="124"/>
      <c r="D126" s="125" t="s">
        <v>790</v>
      </c>
      <c r="E126" s="126"/>
      <c r="F126" s="126"/>
      <c r="G126" s="126"/>
      <c r="H126" s="126"/>
      <c r="I126" s="126"/>
      <c r="J126" s="127">
        <f>J661</f>
        <v>0</v>
      </c>
      <c r="L126" s="124"/>
    </row>
    <row r="127" spans="1:31" s="10" customFormat="1" ht="19.899999999999999" customHeight="1">
      <c r="B127" s="128"/>
      <c r="D127" s="129" t="s">
        <v>791</v>
      </c>
      <c r="E127" s="130"/>
      <c r="F127" s="130"/>
      <c r="G127" s="130"/>
      <c r="H127" s="130"/>
      <c r="I127" s="130"/>
      <c r="J127" s="131">
        <f>J662</f>
        <v>0</v>
      </c>
      <c r="L127" s="128"/>
    </row>
    <row r="128" spans="1:31" s="2" customFormat="1" ht="21.7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31" s="2" customFormat="1" ht="6.95" customHeight="1">
      <c r="A129" s="33"/>
      <c r="B129" s="51"/>
      <c r="C129" s="52"/>
      <c r="D129" s="52"/>
      <c r="E129" s="52"/>
      <c r="F129" s="52"/>
      <c r="G129" s="52"/>
      <c r="H129" s="52"/>
      <c r="I129" s="52"/>
      <c r="J129" s="52"/>
      <c r="K129" s="52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3" spans="1:31" s="2" customFormat="1" ht="6.95" customHeight="1">
      <c r="A133" s="33"/>
      <c r="B133" s="53"/>
      <c r="C133" s="54"/>
      <c r="D133" s="54"/>
      <c r="E133" s="54"/>
      <c r="F133" s="54"/>
      <c r="G133" s="54"/>
      <c r="H133" s="54"/>
      <c r="I133" s="54"/>
      <c r="J133" s="54"/>
      <c r="K133" s="54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s="2" customFormat="1" ht="24.95" customHeight="1">
      <c r="A134" s="33"/>
      <c r="B134" s="34"/>
      <c r="C134" s="22" t="s">
        <v>189</v>
      </c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s="2" customFormat="1" ht="6.9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s="2" customFormat="1" ht="12" customHeight="1">
      <c r="A136" s="33"/>
      <c r="B136" s="34"/>
      <c r="C136" s="28" t="s">
        <v>14</v>
      </c>
      <c r="D136" s="33"/>
      <c r="E136" s="33"/>
      <c r="F136" s="33"/>
      <c r="G136" s="33"/>
      <c r="H136" s="33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6.5" customHeight="1">
      <c r="A137" s="33"/>
      <c r="B137" s="34"/>
      <c r="C137" s="33"/>
      <c r="D137" s="33"/>
      <c r="E137" s="278" t="str">
        <f>E7</f>
        <v>OBNOVA NÁMESTIA SNP 31.3.2022</v>
      </c>
      <c r="F137" s="279"/>
      <c r="G137" s="279"/>
      <c r="H137" s="279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1" customFormat="1" ht="12" customHeight="1">
      <c r="B138" s="21"/>
      <c r="C138" s="28" t="s">
        <v>166</v>
      </c>
      <c r="L138" s="21"/>
    </row>
    <row r="139" spans="1:31" s="2" customFormat="1" ht="16.5" customHeight="1">
      <c r="A139" s="33"/>
      <c r="B139" s="34"/>
      <c r="C139" s="33"/>
      <c r="D139" s="33"/>
      <c r="E139" s="278" t="s">
        <v>517</v>
      </c>
      <c r="F139" s="277"/>
      <c r="G139" s="277"/>
      <c r="H139" s="277"/>
      <c r="I139" s="33"/>
      <c r="J139" s="33"/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s="2" customFormat="1" ht="12" customHeight="1">
      <c r="A140" s="33"/>
      <c r="B140" s="34"/>
      <c r="C140" s="28" t="s">
        <v>521</v>
      </c>
      <c r="D140" s="33"/>
      <c r="E140" s="33"/>
      <c r="F140" s="33"/>
      <c r="G140" s="33"/>
      <c r="H140" s="33"/>
      <c r="I140" s="33"/>
      <c r="J140" s="33"/>
      <c r="K140" s="33"/>
      <c r="L140" s="46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30" customHeight="1">
      <c r="A141" s="33"/>
      <c r="B141" s="34"/>
      <c r="C141" s="33"/>
      <c r="D141" s="33"/>
      <c r="E141" s="238" t="str">
        <f>E11</f>
        <v xml:space="preserve">SO02.2 - SO02.2 Cesty a spevnené plochy nové konšrukcie </v>
      </c>
      <c r="F141" s="277"/>
      <c r="G141" s="277"/>
      <c r="H141" s="277"/>
      <c r="I141" s="33"/>
      <c r="J141" s="33"/>
      <c r="K141" s="33"/>
      <c r="L141" s="46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6.95" customHeight="1">
      <c r="A142" s="33"/>
      <c r="B142" s="34"/>
      <c r="C142" s="33"/>
      <c r="D142" s="33"/>
      <c r="E142" s="33"/>
      <c r="F142" s="33"/>
      <c r="G142" s="33"/>
      <c r="H142" s="33"/>
      <c r="I142" s="33"/>
      <c r="J142" s="33"/>
      <c r="K142" s="33"/>
      <c r="L142" s="46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12" customHeight="1">
      <c r="A143" s="33"/>
      <c r="B143" s="34"/>
      <c r="C143" s="28" t="s">
        <v>18</v>
      </c>
      <c r="D143" s="33"/>
      <c r="E143" s="33"/>
      <c r="F143" s="26" t="str">
        <f>F14</f>
        <v>Námestie SNP, Trnava</v>
      </c>
      <c r="G143" s="33"/>
      <c r="H143" s="33"/>
      <c r="I143" s="28" t="s">
        <v>20</v>
      </c>
      <c r="J143" s="59" t="str">
        <f>IF(J14="","",J14)</f>
        <v>31. 3. 2022</v>
      </c>
      <c r="K143" s="33"/>
      <c r="L143" s="46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2" customFormat="1" ht="6.95" customHeight="1">
      <c r="A144" s="33"/>
      <c r="B144" s="34"/>
      <c r="C144" s="33"/>
      <c r="D144" s="33"/>
      <c r="E144" s="33"/>
      <c r="F144" s="33"/>
      <c r="G144" s="33"/>
      <c r="H144" s="33"/>
      <c r="I144" s="33"/>
      <c r="J144" s="33"/>
      <c r="K144" s="33"/>
      <c r="L144" s="46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65" s="2" customFormat="1" ht="40.15" customHeight="1">
      <c r="A145" s="33"/>
      <c r="B145" s="34"/>
      <c r="C145" s="28" t="s">
        <v>22</v>
      </c>
      <c r="D145" s="33"/>
      <c r="E145" s="33"/>
      <c r="F145" s="26" t="str">
        <f>E17</f>
        <v>MESTO TRNAVA, Hlavná č.1,91771 TRNAVA</v>
      </c>
      <c r="G145" s="33"/>
      <c r="H145" s="33"/>
      <c r="I145" s="28" t="s">
        <v>28</v>
      </c>
      <c r="J145" s="31" t="str">
        <f>E23</f>
        <v>ATELIER DV, s.r.o.Ing.Arch.P.ĎURKO a kol.</v>
      </c>
      <c r="K145" s="33"/>
      <c r="L145" s="46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65" s="2" customFormat="1" ht="15.2" customHeight="1">
      <c r="A146" s="33"/>
      <c r="B146" s="34"/>
      <c r="C146" s="28" t="s">
        <v>26</v>
      </c>
      <c r="D146" s="33"/>
      <c r="E146" s="33"/>
      <c r="F146" s="26" t="str">
        <f>IF(E20="","",E20)</f>
        <v>Vyplň údaj</v>
      </c>
      <c r="G146" s="33"/>
      <c r="H146" s="33"/>
      <c r="I146" s="28" t="s">
        <v>31</v>
      </c>
      <c r="J146" s="31" t="str">
        <f>E26</f>
        <v>Ing.Peter Hlbocký</v>
      </c>
      <c r="K146" s="33"/>
      <c r="L146" s="46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65" s="2" customFormat="1" ht="10.35" customHeight="1">
      <c r="A147" s="33"/>
      <c r="B147" s="34"/>
      <c r="C147" s="33"/>
      <c r="D147" s="33"/>
      <c r="E147" s="33"/>
      <c r="F147" s="33"/>
      <c r="G147" s="33"/>
      <c r="H147" s="33"/>
      <c r="I147" s="33"/>
      <c r="J147" s="33"/>
      <c r="K147" s="33"/>
      <c r="L147" s="46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65" s="11" customFormat="1" ht="29.25" customHeight="1">
      <c r="A148" s="132"/>
      <c r="B148" s="133"/>
      <c r="C148" s="134" t="s">
        <v>190</v>
      </c>
      <c r="D148" s="135" t="s">
        <v>60</v>
      </c>
      <c r="E148" s="135" t="s">
        <v>56</v>
      </c>
      <c r="F148" s="135" t="s">
        <v>57</v>
      </c>
      <c r="G148" s="135" t="s">
        <v>191</v>
      </c>
      <c r="H148" s="135" t="s">
        <v>192</v>
      </c>
      <c r="I148" s="135" t="s">
        <v>193</v>
      </c>
      <c r="J148" s="136" t="s">
        <v>171</v>
      </c>
      <c r="K148" s="137" t="s">
        <v>194</v>
      </c>
      <c r="L148" s="138"/>
      <c r="M148" s="66" t="s">
        <v>1</v>
      </c>
      <c r="N148" s="67" t="s">
        <v>39</v>
      </c>
      <c r="O148" s="67" t="s">
        <v>195</v>
      </c>
      <c r="P148" s="67" t="s">
        <v>196</v>
      </c>
      <c r="Q148" s="67" t="s">
        <v>197</v>
      </c>
      <c r="R148" s="67" t="s">
        <v>198</v>
      </c>
      <c r="S148" s="67" t="s">
        <v>199</v>
      </c>
      <c r="T148" s="68" t="s">
        <v>200</v>
      </c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</row>
    <row r="149" spans="1:65" s="2" customFormat="1" ht="22.9" customHeight="1">
      <c r="A149" s="33"/>
      <c r="B149" s="34"/>
      <c r="C149" s="73" t="s">
        <v>172</v>
      </c>
      <c r="D149" s="33"/>
      <c r="E149" s="33"/>
      <c r="F149" s="33"/>
      <c r="G149" s="33"/>
      <c r="H149" s="33"/>
      <c r="I149" s="33"/>
      <c r="J149" s="139">
        <f>BK149</f>
        <v>0</v>
      </c>
      <c r="K149" s="33"/>
      <c r="L149" s="34"/>
      <c r="M149" s="69"/>
      <c r="N149" s="60"/>
      <c r="O149" s="70"/>
      <c r="P149" s="140">
        <f>P150+P151+P661</f>
        <v>0</v>
      </c>
      <c r="Q149" s="70"/>
      <c r="R149" s="140">
        <f>R150+R151+R661</f>
        <v>6822.0809514290004</v>
      </c>
      <c r="S149" s="70"/>
      <c r="T149" s="141">
        <f>T150+T151+T661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8" t="s">
        <v>74</v>
      </c>
      <c r="AU149" s="18" t="s">
        <v>173</v>
      </c>
      <c r="BK149" s="142">
        <f>BK150+BK151+BK661</f>
        <v>0</v>
      </c>
    </row>
    <row r="150" spans="1:65" s="12" customFormat="1" ht="25.9" customHeight="1">
      <c r="B150" s="143"/>
      <c r="D150" s="144" t="s">
        <v>74</v>
      </c>
      <c r="E150" s="145" t="s">
        <v>223</v>
      </c>
      <c r="F150" s="145" t="s">
        <v>792</v>
      </c>
      <c r="I150" s="146"/>
      <c r="J150" s="147">
        <f>BK150</f>
        <v>0</v>
      </c>
      <c r="L150" s="143"/>
      <c r="M150" s="148"/>
      <c r="N150" s="149"/>
      <c r="O150" s="149"/>
      <c r="P150" s="150">
        <v>0</v>
      </c>
      <c r="Q150" s="149"/>
      <c r="R150" s="150">
        <v>0</v>
      </c>
      <c r="S150" s="149"/>
      <c r="T150" s="151">
        <v>0</v>
      </c>
      <c r="AR150" s="144" t="s">
        <v>83</v>
      </c>
      <c r="AT150" s="152" t="s">
        <v>74</v>
      </c>
      <c r="AU150" s="152" t="s">
        <v>75</v>
      </c>
      <c r="AY150" s="144" t="s">
        <v>203</v>
      </c>
      <c r="BK150" s="153">
        <v>0</v>
      </c>
    </row>
    <row r="151" spans="1:65" s="12" customFormat="1" ht="25.9" customHeight="1">
      <c r="B151" s="143"/>
      <c r="D151" s="144" t="s">
        <v>74</v>
      </c>
      <c r="E151" s="145" t="s">
        <v>541</v>
      </c>
      <c r="F151" s="145" t="s">
        <v>542</v>
      </c>
      <c r="I151" s="146"/>
      <c r="J151" s="147">
        <f>BK151</f>
        <v>0</v>
      </c>
      <c r="L151" s="143"/>
      <c r="M151" s="148"/>
      <c r="N151" s="149"/>
      <c r="O151" s="149"/>
      <c r="P151" s="150">
        <f>P152+P202+P218+P225+P247+P272+P299+P323+P350+P372+P381+P412+P439+P445+P471+P497+P525+P537+P563+P591+P601+P610+P632+P650+P658</f>
        <v>0</v>
      </c>
      <c r="Q151" s="149"/>
      <c r="R151" s="150">
        <f>R152+R202+R218+R225+R247+R272+R299+R323+R350+R372+R381+R412+R439+R445+R471+R497+R525+R537+R563+R591+R601+R610+R632+R650+R658</f>
        <v>6821.8754734290005</v>
      </c>
      <c r="S151" s="149"/>
      <c r="T151" s="151">
        <f>T152+T202+T218+T225+T247+T272+T299+T323+T350+T372+T381+T412+T439+T445+T471+T497+T525+T537+T563+T591+T601+T610+T632+T650+T658</f>
        <v>0</v>
      </c>
      <c r="AR151" s="144" t="s">
        <v>83</v>
      </c>
      <c r="AT151" s="152" t="s">
        <v>74</v>
      </c>
      <c r="AU151" s="152" t="s">
        <v>75</v>
      </c>
      <c r="AY151" s="144" t="s">
        <v>203</v>
      </c>
      <c r="BK151" s="153">
        <f>BK152+BK202+BK218+BK225+BK247+BK272+BK299+BK323+BK350+BK372+BK381+BK412+BK439+BK445+BK471+BK497+BK525+BK537+BK563+BK591+BK601+BK610+BK632+BK650+BK658</f>
        <v>0</v>
      </c>
    </row>
    <row r="152" spans="1:65" s="12" customFormat="1" ht="22.9" customHeight="1">
      <c r="B152" s="143"/>
      <c r="D152" s="144" t="s">
        <v>74</v>
      </c>
      <c r="E152" s="169" t="s">
        <v>83</v>
      </c>
      <c r="F152" s="169" t="s">
        <v>793</v>
      </c>
      <c r="I152" s="146"/>
      <c r="J152" s="170">
        <f>BK152</f>
        <v>0</v>
      </c>
      <c r="L152" s="143"/>
      <c r="M152" s="148"/>
      <c r="N152" s="149"/>
      <c r="O152" s="149"/>
      <c r="P152" s="150">
        <f>SUM(P153:P201)</f>
        <v>0</v>
      </c>
      <c r="Q152" s="149"/>
      <c r="R152" s="150">
        <f>SUM(R153:R201)</f>
        <v>0</v>
      </c>
      <c r="S152" s="149"/>
      <c r="T152" s="151">
        <f>SUM(T153:T201)</f>
        <v>0</v>
      </c>
      <c r="AR152" s="144" t="s">
        <v>83</v>
      </c>
      <c r="AT152" s="152" t="s">
        <v>74</v>
      </c>
      <c r="AU152" s="152" t="s">
        <v>83</v>
      </c>
      <c r="AY152" s="144" t="s">
        <v>203</v>
      </c>
      <c r="BK152" s="153">
        <f>SUM(BK153:BK201)</f>
        <v>0</v>
      </c>
    </row>
    <row r="153" spans="1:65" s="2" customFormat="1" ht="24.2" customHeight="1">
      <c r="A153" s="33"/>
      <c r="B153" s="154"/>
      <c r="C153" s="155" t="s">
        <v>83</v>
      </c>
      <c r="D153" s="155" t="s">
        <v>204</v>
      </c>
      <c r="E153" s="156" t="s">
        <v>794</v>
      </c>
      <c r="F153" s="157" t="s">
        <v>795</v>
      </c>
      <c r="G153" s="158" t="s">
        <v>213</v>
      </c>
      <c r="H153" s="159">
        <v>858.3</v>
      </c>
      <c r="I153" s="160"/>
      <c r="J153" s="161">
        <f>ROUND(I153*H153,2)</f>
        <v>0</v>
      </c>
      <c r="K153" s="162"/>
      <c r="L153" s="34"/>
      <c r="M153" s="163" t="s">
        <v>1</v>
      </c>
      <c r="N153" s="164" t="s">
        <v>41</v>
      </c>
      <c r="O153" s="62"/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91</v>
      </c>
      <c r="AY153" s="18" t="s">
        <v>203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91</v>
      </c>
      <c r="BK153" s="168">
        <f>ROUND(I153*H153,2)</f>
        <v>0</v>
      </c>
      <c r="BL153" s="18" t="s">
        <v>208</v>
      </c>
      <c r="BM153" s="167" t="s">
        <v>796</v>
      </c>
    </row>
    <row r="154" spans="1:65" s="13" customFormat="1">
      <c r="B154" s="177"/>
      <c r="D154" s="178" t="s">
        <v>548</v>
      </c>
      <c r="E154" s="179" t="s">
        <v>1</v>
      </c>
      <c r="F154" s="180" t="s">
        <v>797</v>
      </c>
      <c r="H154" s="181">
        <v>858.3</v>
      </c>
      <c r="I154" s="182"/>
      <c r="L154" s="177"/>
      <c r="M154" s="183"/>
      <c r="N154" s="184"/>
      <c r="O154" s="184"/>
      <c r="P154" s="184"/>
      <c r="Q154" s="184"/>
      <c r="R154" s="184"/>
      <c r="S154" s="184"/>
      <c r="T154" s="185"/>
      <c r="AT154" s="179" t="s">
        <v>548</v>
      </c>
      <c r="AU154" s="179" t="s">
        <v>91</v>
      </c>
      <c r="AV154" s="13" t="s">
        <v>91</v>
      </c>
      <c r="AW154" s="13" t="s">
        <v>30</v>
      </c>
      <c r="AX154" s="13" t="s">
        <v>75</v>
      </c>
      <c r="AY154" s="179" t="s">
        <v>203</v>
      </c>
    </row>
    <row r="155" spans="1:65" s="14" customFormat="1">
      <c r="B155" s="186"/>
      <c r="D155" s="178" t="s">
        <v>548</v>
      </c>
      <c r="E155" s="187" t="s">
        <v>1</v>
      </c>
      <c r="F155" s="188" t="s">
        <v>550</v>
      </c>
      <c r="H155" s="189">
        <v>858.3</v>
      </c>
      <c r="I155" s="190"/>
      <c r="L155" s="186"/>
      <c r="M155" s="191"/>
      <c r="N155" s="192"/>
      <c r="O155" s="192"/>
      <c r="P155" s="192"/>
      <c r="Q155" s="192"/>
      <c r="R155" s="192"/>
      <c r="S155" s="192"/>
      <c r="T155" s="193"/>
      <c r="AT155" s="187" t="s">
        <v>548</v>
      </c>
      <c r="AU155" s="187" t="s">
        <v>91</v>
      </c>
      <c r="AV155" s="14" t="s">
        <v>208</v>
      </c>
      <c r="AW155" s="14" t="s">
        <v>30</v>
      </c>
      <c r="AX155" s="14" t="s">
        <v>83</v>
      </c>
      <c r="AY155" s="187" t="s">
        <v>203</v>
      </c>
    </row>
    <row r="156" spans="1:65" s="15" customFormat="1" ht="22.5">
      <c r="B156" s="194"/>
      <c r="D156" s="178" t="s">
        <v>548</v>
      </c>
      <c r="E156" s="195" t="s">
        <v>1</v>
      </c>
      <c r="F156" s="196" t="s">
        <v>4252</v>
      </c>
      <c r="H156" s="195" t="s">
        <v>1</v>
      </c>
      <c r="I156" s="197"/>
      <c r="L156" s="194"/>
      <c r="M156" s="198"/>
      <c r="N156" s="199"/>
      <c r="O156" s="199"/>
      <c r="P156" s="199"/>
      <c r="Q156" s="199"/>
      <c r="R156" s="199"/>
      <c r="S156" s="199"/>
      <c r="T156" s="200"/>
      <c r="AT156" s="195" t="s">
        <v>548</v>
      </c>
      <c r="AU156" s="195" t="s">
        <v>91</v>
      </c>
      <c r="AV156" s="15" t="s">
        <v>83</v>
      </c>
      <c r="AW156" s="15" t="s">
        <v>30</v>
      </c>
      <c r="AX156" s="15" t="s">
        <v>75</v>
      </c>
      <c r="AY156" s="195" t="s">
        <v>203</v>
      </c>
    </row>
    <row r="157" spans="1:65" s="2" customFormat="1" ht="24.2" customHeight="1">
      <c r="A157" s="33"/>
      <c r="B157" s="154"/>
      <c r="C157" s="155" t="s">
        <v>91</v>
      </c>
      <c r="D157" s="155" t="s">
        <v>204</v>
      </c>
      <c r="E157" s="156" t="s">
        <v>798</v>
      </c>
      <c r="F157" s="157" t="s">
        <v>799</v>
      </c>
      <c r="G157" s="158" t="s">
        <v>213</v>
      </c>
      <c r="H157" s="159">
        <v>858.3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800</v>
      </c>
    </row>
    <row r="158" spans="1:65" s="13" customFormat="1">
      <c r="B158" s="177"/>
      <c r="D158" s="178" t="s">
        <v>548</v>
      </c>
      <c r="E158" s="179" t="s">
        <v>1</v>
      </c>
      <c r="F158" s="180" t="s">
        <v>797</v>
      </c>
      <c r="H158" s="181">
        <v>858.3</v>
      </c>
      <c r="I158" s="182"/>
      <c r="L158" s="177"/>
      <c r="M158" s="183"/>
      <c r="N158" s="184"/>
      <c r="O158" s="184"/>
      <c r="P158" s="184"/>
      <c r="Q158" s="184"/>
      <c r="R158" s="184"/>
      <c r="S158" s="184"/>
      <c r="T158" s="185"/>
      <c r="AT158" s="179" t="s">
        <v>548</v>
      </c>
      <c r="AU158" s="179" t="s">
        <v>91</v>
      </c>
      <c r="AV158" s="13" t="s">
        <v>91</v>
      </c>
      <c r="AW158" s="13" t="s">
        <v>30</v>
      </c>
      <c r="AX158" s="13" t="s">
        <v>75</v>
      </c>
      <c r="AY158" s="179" t="s">
        <v>203</v>
      </c>
    </row>
    <row r="159" spans="1:65" s="14" customFormat="1">
      <c r="B159" s="186"/>
      <c r="D159" s="178" t="s">
        <v>548</v>
      </c>
      <c r="E159" s="187" t="s">
        <v>1</v>
      </c>
      <c r="F159" s="188" t="s">
        <v>550</v>
      </c>
      <c r="H159" s="189">
        <v>858.3</v>
      </c>
      <c r="I159" s="190"/>
      <c r="L159" s="186"/>
      <c r="M159" s="191"/>
      <c r="N159" s="192"/>
      <c r="O159" s="192"/>
      <c r="P159" s="192"/>
      <c r="Q159" s="192"/>
      <c r="R159" s="192"/>
      <c r="S159" s="192"/>
      <c r="T159" s="193"/>
      <c r="AT159" s="187" t="s">
        <v>548</v>
      </c>
      <c r="AU159" s="187" t="s">
        <v>91</v>
      </c>
      <c r="AV159" s="14" t="s">
        <v>208</v>
      </c>
      <c r="AW159" s="14" t="s">
        <v>30</v>
      </c>
      <c r="AX159" s="14" t="s">
        <v>83</v>
      </c>
      <c r="AY159" s="187" t="s">
        <v>203</v>
      </c>
    </row>
    <row r="160" spans="1:65" s="15" customFormat="1" ht="22.5">
      <c r="B160" s="194"/>
      <c r="D160" s="178" t="s">
        <v>548</v>
      </c>
      <c r="E160" s="195" t="s">
        <v>1</v>
      </c>
      <c r="F160" s="196" t="s">
        <v>4252</v>
      </c>
      <c r="H160" s="195" t="s">
        <v>1</v>
      </c>
      <c r="I160" s="197"/>
      <c r="L160" s="194"/>
      <c r="M160" s="198"/>
      <c r="N160" s="199"/>
      <c r="O160" s="199"/>
      <c r="P160" s="199"/>
      <c r="Q160" s="199"/>
      <c r="R160" s="199"/>
      <c r="S160" s="199"/>
      <c r="T160" s="200"/>
      <c r="AT160" s="195" t="s">
        <v>548</v>
      </c>
      <c r="AU160" s="195" t="s">
        <v>91</v>
      </c>
      <c r="AV160" s="15" t="s">
        <v>83</v>
      </c>
      <c r="AW160" s="15" t="s">
        <v>30</v>
      </c>
      <c r="AX160" s="15" t="s">
        <v>75</v>
      </c>
      <c r="AY160" s="195" t="s">
        <v>203</v>
      </c>
    </row>
    <row r="161" spans="1:65" s="2" customFormat="1" ht="24.2" customHeight="1">
      <c r="A161" s="33"/>
      <c r="B161" s="154"/>
      <c r="C161" s="155" t="s">
        <v>215</v>
      </c>
      <c r="D161" s="155" t="s">
        <v>204</v>
      </c>
      <c r="E161" s="156" t="s">
        <v>801</v>
      </c>
      <c r="F161" s="157" t="s">
        <v>802</v>
      </c>
      <c r="G161" s="158" t="s">
        <v>213</v>
      </c>
      <c r="H161" s="159">
        <v>858.3</v>
      </c>
      <c r="I161" s="160"/>
      <c r="J161" s="161">
        <f>ROUND(I161*H161,2)</f>
        <v>0</v>
      </c>
      <c r="K161" s="162"/>
      <c r="L161" s="34"/>
      <c r="M161" s="163" t="s">
        <v>1</v>
      </c>
      <c r="N161" s="164" t="s">
        <v>41</v>
      </c>
      <c r="O161" s="62"/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208</v>
      </c>
      <c r="AT161" s="167" t="s">
        <v>204</v>
      </c>
      <c r="AU161" s="167" t="s">
        <v>91</v>
      </c>
      <c r="AY161" s="18" t="s">
        <v>203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91</v>
      </c>
      <c r="BK161" s="168">
        <f>ROUND(I161*H161,2)</f>
        <v>0</v>
      </c>
      <c r="BL161" s="18" t="s">
        <v>208</v>
      </c>
      <c r="BM161" s="167" t="s">
        <v>803</v>
      </c>
    </row>
    <row r="162" spans="1:65" s="13" customFormat="1">
      <c r="B162" s="177"/>
      <c r="D162" s="178" t="s">
        <v>548</v>
      </c>
      <c r="E162" s="179" t="s">
        <v>1</v>
      </c>
      <c r="F162" s="180" t="s">
        <v>804</v>
      </c>
      <c r="H162" s="181">
        <v>858.3</v>
      </c>
      <c r="I162" s="182"/>
      <c r="L162" s="177"/>
      <c r="M162" s="183"/>
      <c r="N162" s="184"/>
      <c r="O162" s="184"/>
      <c r="P162" s="184"/>
      <c r="Q162" s="184"/>
      <c r="R162" s="184"/>
      <c r="S162" s="184"/>
      <c r="T162" s="185"/>
      <c r="AT162" s="179" t="s">
        <v>548</v>
      </c>
      <c r="AU162" s="179" t="s">
        <v>91</v>
      </c>
      <c r="AV162" s="13" t="s">
        <v>91</v>
      </c>
      <c r="AW162" s="13" t="s">
        <v>30</v>
      </c>
      <c r="AX162" s="13" t="s">
        <v>75</v>
      </c>
      <c r="AY162" s="179" t="s">
        <v>203</v>
      </c>
    </row>
    <row r="163" spans="1:65" s="14" customFormat="1">
      <c r="B163" s="186"/>
      <c r="D163" s="178" t="s">
        <v>548</v>
      </c>
      <c r="E163" s="187" t="s">
        <v>1</v>
      </c>
      <c r="F163" s="188" t="s">
        <v>550</v>
      </c>
      <c r="H163" s="189">
        <v>858.3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548</v>
      </c>
      <c r="AU163" s="187" t="s">
        <v>91</v>
      </c>
      <c r="AV163" s="14" t="s">
        <v>208</v>
      </c>
      <c r="AW163" s="14" t="s">
        <v>30</v>
      </c>
      <c r="AX163" s="14" t="s">
        <v>83</v>
      </c>
      <c r="AY163" s="187" t="s">
        <v>203</v>
      </c>
    </row>
    <row r="164" spans="1:65" s="2" customFormat="1" ht="16.5" customHeight="1">
      <c r="A164" s="33"/>
      <c r="B164" s="154"/>
      <c r="C164" s="155" t="s">
        <v>208</v>
      </c>
      <c r="D164" s="155" t="s">
        <v>204</v>
      </c>
      <c r="E164" s="156" t="s">
        <v>805</v>
      </c>
      <c r="F164" s="157" t="s">
        <v>806</v>
      </c>
      <c r="G164" s="158" t="s">
        <v>249</v>
      </c>
      <c r="H164" s="159">
        <v>1544.94</v>
      </c>
      <c r="I164" s="160"/>
      <c r="J164" s="161">
        <f>ROUND(I164*H164,2)</f>
        <v>0</v>
      </c>
      <c r="K164" s="162"/>
      <c r="L164" s="34"/>
      <c r="M164" s="163" t="s">
        <v>1</v>
      </c>
      <c r="N164" s="164" t="s">
        <v>41</v>
      </c>
      <c r="O164" s="62"/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8" t="s">
        <v>91</v>
      </c>
      <c r="BK164" s="168">
        <f>ROUND(I164*H164,2)</f>
        <v>0</v>
      </c>
      <c r="BL164" s="18" t="s">
        <v>208</v>
      </c>
      <c r="BM164" s="167" t="s">
        <v>807</v>
      </c>
    </row>
    <row r="165" spans="1:65" s="13" customFormat="1">
      <c r="B165" s="177"/>
      <c r="D165" s="178" t="s">
        <v>548</v>
      </c>
      <c r="E165" s="179" t="s">
        <v>1</v>
      </c>
      <c r="F165" s="180" t="s">
        <v>808</v>
      </c>
      <c r="H165" s="181">
        <v>1544.94</v>
      </c>
      <c r="I165" s="182"/>
      <c r="L165" s="177"/>
      <c r="M165" s="183"/>
      <c r="N165" s="184"/>
      <c r="O165" s="184"/>
      <c r="P165" s="184"/>
      <c r="Q165" s="184"/>
      <c r="R165" s="184"/>
      <c r="S165" s="184"/>
      <c r="T165" s="185"/>
      <c r="AT165" s="179" t="s">
        <v>548</v>
      </c>
      <c r="AU165" s="179" t="s">
        <v>91</v>
      </c>
      <c r="AV165" s="13" t="s">
        <v>91</v>
      </c>
      <c r="AW165" s="13" t="s">
        <v>30</v>
      </c>
      <c r="AX165" s="13" t="s">
        <v>75</v>
      </c>
      <c r="AY165" s="179" t="s">
        <v>203</v>
      </c>
    </row>
    <row r="166" spans="1:65" s="14" customFormat="1">
      <c r="B166" s="186"/>
      <c r="D166" s="178" t="s">
        <v>548</v>
      </c>
      <c r="E166" s="187" t="s">
        <v>1</v>
      </c>
      <c r="F166" s="188" t="s">
        <v>550</v>
      </c>
      <c r="H166" s="189">
        <v>1544.94</v>
      </c>
      <c r="I166" s="190"/>
      <c r="L166" s="186"/>
      <c r="M166" s="191"/>
      <c r="N166" s="192"/>
      <c r="O166" s="192"/>
      <c r="P166" s="192"/>
      <c r="Q166" s="192"/>
      <c r="R166" s="192"/>
      <c r="S166" s="192"/>
      <c r="T166" s="193"/>
      <c r="AT166" s="187" t="s">
        <v>548</v>
      </c>
      <c r="AU166" s="187" t="s">
        <v>91</v>
      </c>
      <c r="AV166" s="14" t="s">
        <v>208</v>
      </c>
      <c r="AW166" s="14" t="s">
        <v>30</v>
      </c>
      <c r="AX166" s="14" t="s">
        <v>83</v>
      </c>
      <c r="AY166" s="187" t="s">
        <v>203</v>
      </c>
    </row>
    <row r="167" spans="1:65" s="2" customFormat="1" ht="24.2" customHeight="1">
      <c r="A167" s="33"/>
      <c r="B167" s="154"/>
      <c r="C167" s="155" t="s">
        <v>223</v>
      </c>
      <c r="D167" s="155" t="s">
        <v>204</v>
      </c>
      <c r="E167" s="156" t="s">
        <v>809</v>
      </c>
      <c r="F167" s="157" t="s">
        <v>810</v>
      </c>
      <c r="G167" s="158" t="s">
        <v>213</v>
      </c>
      <c r="H167" s="159">
        <v>675</v>
      </c>
      <c r="I167" s="160"/>
      <c r="J167" s="161">
        <f>ROUND(I167*H167,2)</f>
        <v>0</v>
      </c>
      <c r="K167" s="162"/>
      <c r="L167" s="34"/>
      <c r="M167" s="163" t="s">
        <v>1</v>
      </c>
      <c r="N167" s="164" t="s">
        <v>41</v>
      </c>
      <c r="O167" s="62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208</v>
      </c>
      <c r="AT167" s="167" t="s">
        <v>204</v>
      </c>
      <c r="AU167" s="167" t="s">
        <v>91</v>
      </c>
      <c r="AY167" s="18" t="s">
        <v>203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91</v>
      </c>
      <c r="BK167" s="168">
        <f>ROUND(I167*H167,2)</f>
        <v>0</v>
      </c>
      <c r="BL167" s="18" t="s">
        <v>208</v>
      </c>
      <c r="BM167" s="167" t="s">
        <v>811</v>
      </c>
    </row>
    <row r="168" spans="1:65" s="15" customFormat="1">
      <c r="B168" s="194"/>
      <c r="D168" s="178" t="s">
        <v>548</v>
      </c>
      <c r="E168" s="195" t="s">
        <v>1</v>
      </c>
      <c r="F168" s="196" t="s">
        <v>812</v>
      </c>
      <c r="H168" s="195" t="s">
        <v>1</v>
      </c>
      <c r="I168" s="197"/>
      <c r="L168" s="194"/>
      <c r="M168" s="198"/>
      <c r="N168" s="199"/>
      <c r="O168" s="199"/>
      <c r="P168" s="199"/>
      <c r="Q168" s="199"/>
      <c r="R168" s="199"/>
      <c r="S168" s="199"/>
      <c r="T168" s="200"/>
      <c r="AT168" s="195" t="s">
        <v>548</v>
      </c>
      <c r="AU168" s="195" t="s">
        <v>91</v>
      </c>
      <c r="AV168" s="15" t="s">
        <v>83</v>
      </c>
      <c r="AW168" s="15" t="s">
        <v>30</v>
      </c>
      <c r="AX168" s="15" t="s">
        <v>75</v>
      </c>
      <c r="AY168" s="195" t="s">
        <v>203</v>
      </c>
    </row>
    <row r="169" spans="1:65" s="13" customFormat="1">
      <c r="B169" s="177"/>
      <c r="D169" s="178" t="s">
        <v>548</v>
      </c>
      <c r="E169" s="179" t="s">
        <v>1</v>
      </c>
      <c r="F169" s="180" t="s">
        <v>813</v>
      </c>
      <c r="H169" s="181">
        <v>675</v>
      </c>
      <c r="I169" s="182"/>
      <c r="L169" s="177"/>
      <c r="M169" s="183"/>
      <c r="N169" s="184"/>
      <c r="O169" s="184"/>
      <c r="P169" s="184"/>
      <c r="Q169" s="184"/>
      <c r="R169" s="184"/>
      <c r="S169" s="184"/>
      <c r="T169" s="185"/>
      <c r="AT169" s="179" t="s">
        <v>548</v>
      </c>
      <c r="AU169" s="179" t="s">
        <v>91</v>
      </c>
      <c r="AV169" s="13" t="s">
        <v>91</v>
      </c>
      <c r="AW169" s="13" t="s">
        <v>30</v>
      </c>
      <c r="AX169" s="13" t="s">
        <v>75</v>
      </c>
      <c r="AY169" s="179" t="s">
        <v>203</v>
      </c>
    </row>
    <row r="170" spans="1:65" s="14" customFormat="1">
      <c r="B170" s="186"/>
      <c r="D170" s="178" t="s">
        <v>548</v>
      </c>
      <c r="E170" s="187" t="s">
        <v>1</v>
      </c>
      <c r="F170" s="188" t="s">
        <v>550</v>
      </c>
      <c r="H170" s="189">
        <v>675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548</v>
      </c>
      <c r="AU170" s="187" t="s">
        <v>91</v>
      </c>
      <c r="AV170" s="14" t="s">
        <v>208</v>
      </c>
      <c r="AW170" s="14" t="s">
        <v>30</v>
      </c>
      <c r="AX170" s="14" t="s">
        <v>83</v>
      </c>
      <c r="AY170" s="187" t="s">
        <v>203</v>
      </c>
    </row>
    <row r="171" spans="1:65" s="2" customFormat="1" ht="24.2" customHeight="1">
      <c r="A171" s="33"/>
      <c r="B171" s="154"/>
      <c r="C171" s="155" t="s">
        <v>227</v>
      </c>
      <c r="D171" s="155" t="s">
        <v>204</v>
      </c>
      <c r="E171" s="156" t="s">
        <v>801</v>
      </c>
      <c r="F171" s="157" t="s">
        <v>802</v>
      </c>
      <c r="G171" s="158" t="s">
        <v>213</v>
      </c>
      <c r="H171" s="159">
        <v>675</v>
      </c>
      <c r="I171" s="160"/>
      <c r="J171" s="161">
        <f>ROUND(I171*H171,2)</f>
        <v>0</v>
      </c>
      <c r="K171" s="162"/>
      <c r="L171" s="34"/>
      <c r="M171" s="163" t="s">
        <v>1</v>
      </c>
      <c r="N171" s="164" t="s">
        <v>41</v>
      </c>
      <c r="O171" s="62"/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208</v>
      </c>
      <c r="AT171" s="167" t="s">
        <v>204</v>
      </c>
      <c r="AU171" s="167" t="s">
        <v>91</v>
      </c>
      <c r="AY171" s="18" t="s">
        <v>203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91</v>
      </c>
      <c r="BK171" s="168">
        <f>ROUND(I171*H171,2)</f>
        <v>0</v>
      </c>
      <c r="BL171" s="18" t="s">
        <v>208</v>
      </c>
      <c r="BM171" s="167" t="s">
        <v>814</v>
      </c>
    </row>
    <row r="172" spans="1:65" s="13" customFormat="1">
      <c r="B172" s="177"/>
      <c r="D172" s="178" t="s">
        <v>548</v>
      </c>
      <c r="E172" s="179" t="s">
        <v>1</v>
      </c>
      <c r="F172" s="180" t="s">
        <v>815</v>
      </c>
      <c r="H172" s="181">
        <v>675</v>
      </c>
      <c r="I172" s="182"/>
      <c r="L172" s="177"/>
      <c r="M172" s="183"/>
      <c r="N172" s="184"/>
      <c r="O172" s="184"/>
      <c r="P172" s="184"/>
      <c r="Q172" s="184"/>
      <c r="R172" s="184"/>
      <c r="S172" s="184"/>
      <c r="T172" s="185"/>
      <c r="AT172" s="179" t="s">
        <v>548</v>
      </c>
      <c r="AU172" s="179" t="s">
        <v>91</v>
      </c>
      <c r="AV172" s="13" t="s">
        <v>91</v>
      </c>
      <c r="AW172" s="13" t="s">
        <v>30</v>
      </c>
      <c r="AX172" s="13" t="s">
        <v>75</v>
      </c>
      <c r="AY172" s="179" t="s">
        <v>203</v>
      </c>
    </row>
    <row r="173" spans="1:65" s="14" customFormat="1">
      <c r="B173" s="186"/>
      <c r="D173" s="178" t="s">
        <v>548</v>
      </c>
      <c r="E173" s="187" t="s">
        <v>1</v>
      </c>
      <c r="F173" s="188" t="s">
        <v>550</v>
      </c>
      <c r="H173" s="189">
        <v>675</v>
      </c>
      <c r="I173" s="190"/>
      <c r="L173" s="186"/>
      <c r="M173" s="191"/>
      <c r="N173" s="192"/>
      <c r="O173" s="192"/>
      <c r="P173" s="192"/>
      <c r="Q173" s="192"/>
      <c r="R173" s="192"/>
      <c r="S173" s="192"/>
      <c r="T173" s="193"/>
      <c r="AT173" s="187" t="s">
        <v>548</v>
      </c>
      <c r="AU173" s="187" t="s">
        <v>91</v>
      </c>
      <c r="AV173" s="14" t="s">
        <v>208</v>
      </c>
      <c r="AW173" s="14" t="s">
        <v>30</v>
      </c>
      <c r="AX173" s="14" t="s">
        <v>83</v>
      </c>
      <c r="AY173" s="187" t="s">
        <v>203</v>
      </c>
    </row>
    <row r="174" spans="1:65" s="2" customFormat="1" ht="24.2" customHeight="1">
      <c r="A174" s="33"/>
      <c r="B174" s="154"/>
      <c r="C174" s="155" t="s">
        <v>231</v>
      </c>
      <c r="D174" s="155" t="s">
        <v>204</v>
      </c>
      <c r="E174" s="156" t="s">
        <v>816</v>
      </c>
      <c r="F174" s="157" t="s">
        <v>817</v>
      </c>
      <c r="G174" s="158" t="s">
        <v>213</v>
      </c>
      <c r="H174" s="159">
        <v>675</v>
      </c>
      <c r="I174" s="160"/>
      <c r="J174" s="161">
        <f>ROUND(I174*H174,2)</f>
        <v>0</v>
      </c>
      <c r="K174" s="162"/>
      <c r="L174" s="34"/>
      <c r="M174" s="163" t="s">
        <v>1</v>
      </c>
      <c r="N174" s="164" t="s">
        <v>41</v>
      </c>
      <c r="O174" s="62"/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208</v>
      </c>
      <c r="AT174" s="167" t="s">
        <v>204</v>
      </c>
      <c r="AU174" s="167" t="s">
        <v>91</v>
      </c>
      <c r="AY174" s="18" t="s">
        <v>203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8" t="s">
        <v>91</v>
      </c>
      <c r="BK174" s="168">
        <f>ROUND(I174*H174,2)</f>
        <v>0</v>
      </c>
      <c r="BL174" s="18" t="s">
        <v>208</v>
      </c>
      <c r="BM174" s="167" t="s">
        <v>818</v>
      </c>
    </row>
    <row r="175" spans="1:65" s="13" customFormat="1">
      <c r="B175" s="177"/>
      <c r="D175" s="178" t="s">
        <v>548</v>
      </c>
      <c r="E175" s="179" t="s">
        <v>1</v>
      </c>
      <c r="F175" s="180" t="s">
        <v>819</v>
      </c>
      <c r="H175" s="181">
        <v>675</v>
      </c>
      <c r="I175" s="182"/>
      <c r="L175" s="177"/>
      <c r="M175" s="183"/>
      <c r="N175" s="184"/>
      <c r="O175" s="184"/>
      <c r="P175" s="184"/>
      <c r="Q175" s="184"/>
      <c r="R175" s="184"/>
      <c r="S175" s="184"/>
      <c r="T175" s="185"/>
      <c r="AT175" s="179" t="s">
        <v>548</v>
      </c>
      <c r="AU175" s="179" t="s">
        <v>91</v>
      </c>
      <c r="AV175" s="13" t="s">
        <v>91</v>
      </c>
      <c r="AW175" s="13" t="s">
        <v>30</v>
      </c>
      <c r="AX175" s="13" t="s">
        <v>75</v>
      </c>
      <c r="AY175" s="179" t="s">
        <v>203</v>
      </c>
    </row>
    <row r="176" spans="1:65" s="14" customFormat="1">
      <c r="B176" s="186"/>
      <c r="D176" s="178" t="s">
        <v>548</v>
      </c>
      <c r="E176" s="187" t="s">
        <v>1</v>
      </c>
      <c r="F176" s="188" t="s">
        <v>550</v>
      </c>
      <c r="H176" s="189">
        <v>675</v>
      </c>
      <c r="I176" s="190"/>
      <c r="L176" s="186"/>
      <c r="M176" s="191"/>
      <c r="N176" s="192"/>
      <c r="O176" s="192"/>
      <c r="P176" s="192"/>
      <c r="Q176" s="192"/>
      <c r="R176" s="192"/>
      <c r="S176" s="192"/>
      <c r="T176" s="193"/>
      <c r="AT176" s="187" t="s">
        <v>548</v>
      </c>
      <c r="AU176" s="187" t="s">
        <v>91</v>
      </c>
      <c r="AV176" s="14" t="s">
        <v>208</v>
      </c>
      <c r="AW176" s="14" t="s">
        <v>30</v>
      </c>
      <c r="AX176" s="14" t="s">
        <v>83</v>
      </c>
      <c r="AY176" s="187" t="s">
        <v>203</v>
      </c>
    </row>
    <row r="177" spans="1:65" s="2" customFormat="1" ht="16.5" customHeight="1">
      <c r="A177" s="33"/>
      <c r="B177" s="154"/>
      <c r="C177" s="155" t="s">
        <v>234</v>
      </c>
      <c r="D177" s="155" t="s">
        <v>204</v>
      </c>
      <c r="E177" s="156" t="s">
        <v>820</v>
      </c>
      <c r="F177" s="157" t="s">
        <v>821</v>
      </c>
      <c r="G177" s="158" t="s">
        <v>221</v>
      </c>
      <c r="H177" s="159">
        <v>4740.6000000000004</v>
      </c>
      <c r="I177" s="160"/>
      <c r="J177" s="161">
        <f>ROUND(I177*H177,2)</f>
        <v>0</v>
      </c>
      <c r="K177" s="162"/>
      <c r="L177" s="34"/>
      <c r="M177" s="163" t="s">
        <v>1</v>
      </c>
      <c r="N177" s="164" t="s">
        <v>41</v>
      </c>
      <c r="O177" s="62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208</v>
      </c>
      <c r="AT177" s="167" t="s">
        <v>204</v>
      </c>
      <c r="AU177" s="167" t="s">
        <v>91</v>
      </c>
      <c r="AY177" s="18" t="s">
        <v>203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91</v>
      </c>
      <c r="BK177" s="168">
        <f>ROUND(I177*H177,2)</f>
        <v>0</v>
      </c>
      <c r="BL177" s="18" t="s">
        <v>208</v>
      </c>
      <c r="BM177" s="167" t="s">
        <v>822</v>
      </c>
    </row>
    <row r="178" spans="1:65" s="13" customFormat="1">
      <c r="B178" s="177"/>
      <c r="D178" s="178" t="s">
        <v>548</v>
      </c>
      <c r="E178" s="179" t="s">
        <v>1</v>
      </c>
      <c r="F178" s="180" t="s">
        <v>723</v>
      </c>
      <c r="H178" s="181">
        <v>1244.4000000000001</v>
      </c>
      <c r="I178" s="182"/>
      <c r="L178" s="177"/>
      <c r="M178" s="183"/>
      <c r="N178" s="184"/>
      <c r="O178" s="184"/>
      <c r="P178" s="184"/>
      <c r="Q178" s="184"/>
      <c r="R178" s="184"/>
      <c r="S178" s="184"/>
      <c r="T178" s="185"/>
      <c r="AT178" s="179" t="s">
        <v>548</v>
      </c>
      <c r="AU178" s="179" t="s">
        <v>91</v>
      </c>
      <c r="AV178" s="13" t="s">
        <v>91</v>
      </c>
      <c r="AW178" s="13" t="s">
        <v>30</v>
      </c>
      <c r="AX178" s="13" t="s">
        <v>75</v>
      </c>
      <c r="AY178" s="179" t="s">
        <v>203</v>
      </c>
    </row>
    <row r="179" spans="1:65" s="13" customFormat="1">
      <c r="B179" s="177"/>
      <c r="D179" s="178" t="s">
        <v>548</v>
      </c>
      <c r="E179" s="179" t="s">
        <v>1</v>
      </c>
      <c r="F179" s="180" t="s">
        <v>726</v>
      </c>
      <c r="H179" s="181">
        <v>173.5</v>
      </c>
      <c r="I179" s="182"/>
      <c r="L179" s="177"/>
      <c r="M179" s="183"/>
      <c r="N179" s="184"/>
      <c r="O179" s="184"/>
      <c r="P179" s="184"/>
      <c r="Q179" s="184"/>
      <c r="R179" s="184"/>
      <c r="S179" s="184"/>
      <c r="T179" s="185"/>
      <c r="AT179" s="179" t="s">
        <v>548</v>
      </c>
      <c r="AU179" s="179" t="s">
        <v>91</v>
      </c>
      <c r="AV179" s="13" t="s">
        <v>91</v>
      </c>
      <c r="AW179" s="13" t="s">
        <v>30</v>
      </c>
      <c r="AX179" s="13" t="s">
        <v>75</v>
      </c>
      <c r="AY179" s="179" t="s">
        <v>203</v>
      </c>
    </row>
    <row r="180" spans="1:65" s="13" customFormat="1">
      <c r="B180" s="177"/>
      <c r="D180" s="178" t="s">
        <v>548</v>
      </c>
      <c r="E180" s="179" t="s">
        <v>1</v>
      </c>
      <c r="F180" s="180" t="s">
        <v>750</v>
      </c>
      <c r="H180" s="181">
        <v>329.3</v>
      </c>
      <c r="I180" s="182"/>
      <c r="L180" s="177"/>
      <c r="M180" s="183"/>
      <c r="N180" s="184"/>
      <c r="O180" s="184"/>
      <c r="P180" s="184"/>
      <c r="Q180" s="184"/>
      <c r="R180" s="184"/>
      <c r="S180" s="184"/>
      <c r="T180" s="185"/>
      <c r="AT180" s="179" t="s">
        <v>548</v>
      </c>
      <c r="AU180" s="179" t="s">
        <v>91</v>
      </c>
      <c r="AV180" s="13" t="s">
        <v>91</v>
      </c>
      <c r="AW180" s="13" t="s">
        <v>30</v>
      </c>
      <c r="AX180" s="13" t="s">
        <v>75</v>
      </c>
      <c r="AY180" s="179" t="s">
        <v>203</v>
      </c>
    </row>
    <row r="181" spans="1:65" s="13" customFormat="1">
      <c r="B181" s="177"/>
      <c r="D181" s="178" t="s">
        <v>548</v>
      </c>
      <c r="E181" s="179" t="s">
        <v>1</v>
      </c>
      <c r="F181" s="180" t="s">
        <v>732</v>
      </c>
      <c r="H181" s="181">
        <v>385.5</v>
      </c>
      <c r="I181" s="182"/>
      <c r="L181" s="177"/>
      <c r="M181" s="183"/>
      <c r="N181" s="184"/>
      <c r="O181" s="184"/>
      <c r="P181" s="184"/>
      <c r="Q181" s="184"/>
      <c r="R181" s="184"/>
      <c r="S181" s="184"/>
      <c r="T181" s="185"/>
      <c r="AT181" s="179" t="s">
        <v>548</v>
      </c>
      <c r="AU181" s="179" t="s">
        <v>91</v>
      </c>
      <c r="AV181" s="13" t="s">
        <v>91</v>
      </c>
      <c r="AW181" s="13" t="s">
        <v>30</v>
      </c>
      <c r="AX181" s="13" t="s">
        <v>75</v>
      </c>
      <c r="AY181" s="179" t="s">
        <v>203</v>
      </c>
    </row>
    <row r="182" spans="1:65" s="16" customFormat="1">
      <c r="B182" s="201"/>
      <c r="D182" s="178" t="s">
        <v>548</v>
      </c>
      <c r="E182" s="202" t="s">
        <v>1</v>
      </c>
      <c r="F182" s="203" t="s">
        <v>576</v>
      </c>
      <c r="H182" s="204">
        <v>2132.6999999999998</v>
      </c>
      <c r="I182" s="205"/>
      <c r="L182" s="201"/>
      <c r="M182" s="206"/>
      <c r="N182" s="207"/>
      <c r="O182" s="207"/>
      <c r="P182" s="207"/>
      <c r="Q182" s="207"/>
      <c r="R182" s="207"/>
      <c r="S182" s="207"/>
      <c r="T182" s="208"/>
      <c r="AT182" s="202" t="s">
        <v>548</v>
      </c>
      <c r="AU182" s="202" t="s">
        <v>91</v>
      </c>
      <c r="AV182" s="16" t="s">
        <v>215</v>
      </c>
      <c r="AW182" s="16" t="s">
        <v>30</v>
      </c>
      <c r="AX182" s="16" t="s">
        <v>75</v>
      </c>
      <c r="AY182" s="202" t="s">
        <v>203</v>
      </c>
    </row>
    <row r="183" spans="1:65" s="13" customFormat="1">
      <c r="B183" s="177"/>
      <c r="D183" s="178" t="s">
        <v>548</v>
      </c>
      <c r="E183" s="179" t="s">
        <v>1</v>
      </c>
      <c r="F183" s="180" t="s">
        <v>729</v>
      </c>
      <c r="H183" s="181">
        <v>139.6</v>
      </c>
      <c r="I183" s="182"/>
      <c r="L183" s="177"/>
      <c r="M183" s="183"/>
      <c r="N183" s="184"/>
      <c r="O183" s="184"/>
      <c r="P183" s="184"/>
      <c r="Q183" s="184"/>
      <c r="R183" s="184"/>
      <c r="S183" s="184"/>
      <c r="T183" s="185"/>
      <c r="AT183" s="179" t="s">
        <v>548</v>
      </c>
      <c r="AU183" s="179" t="s">
        <v>91</v>
      </c>
      <c r="AV183" s="13" t="s">
        <v>91</v>
      </c>
      <c r="AW183" s="13" t="s">
        <v>30</v>
      </c>
      <c r="AX183" s="13" t="s">
        <v>75</v>
      </c>
      <c r="AY183" s="179" t="s">
        <v>203</v>
      </c>
    </row>
    <row r="184" spans="1:65" s="16" customFormat="1">
      <c r="B184" s="201"/>
      <c r="D184" s="178" t="s">
        <v>548</v>
      </c>
      <c r="E184" s="202" t="s">
        <v>1</v>
      </c>
      <c r="F184" s="203" t="s">
        <v>576</v>
      </c>
      <c r="H184" s="204">
        <v>139.6</v>
      </c>
      <c r="I184" s="205"/>
      <c r="L184" s="201"/>
      <c r="M184" s="206"/>
      <c r="N184" s="207"/>
      <c r="O184" s="207"/>
      <c r="P184" s="207"/>
      <c r="Q184" s="207"/>
      <c r="R184" s="207"/>
      <c r="S184" s="207"/>
      <c r="T184" s="208"/>
      <c r="AT184" s="202" t="s">
        <v>548</v>
      </c>
      <c r="AU184" s="202" t="s">
        <v>91</v>
      </c>
      <c r="AV184" s="16" t="s">
        <v>215</v>
      </c>
      <c r="AW184" s="16" t="s">
        <v>30</v>
      </c>
      <c r="AX184" s="16" t="s">
        <v>75</v>
      </c>
      <c r="AY184" s="202" t="s">
        <v>203</v>
      </c>
    </row>
    <row r="185" spans="1:65" s="13" customFormat="1">
      <c r="B185" s="177"/>
      <c r="D185" s="178" t="s">
        <v>548</v>
      </c>
      <c r="E185" s="179" t="s">
        <v>1</v>
      </c>
      <c r="F185" s="180" t="s">
        <v>735</v>
      </c>
      <c r="H185" s="181">
        <v>138.1</v>
      </c>
      <c r="I185" s="182"/>
      <c r="L185" s="177"/>
      <c r="M185" s="183"/>
      <c r="N185" s="184"/>
      <c r="O185" s="184"/>
      <c r="P185" s="184"/>
      <c r="Q185" s="184"/>
      <c r="R185" s="184"/>
      <c r="S185" s="184"/>
      <c r="T185" s="185"/>
      <c r="AT185" s="179" t="s">
        <v>548</v>
      </c>
      <c r="AU185" s="179" t="s">
        <v>91</v>
      </c>
      <c r="AV185" s="13" t="s">
        <v>91</v>
      </c>
      <c r="AW185" s="13" t="s">
        <v>30</v>
      </c>
      <c r="AX185" s="13" t="s">
        <v>75</v>
      </c>
      <c r="AY185" s="179" t="s">
        <v>203</v>
      </c>
    </row>
    <row r="186" spans="1:65" s="16" customFormat="1">
      <c r="B186" s="201"/>
      <c r="D186" s="178" t="s">
        <v>548</v>
      </c>
      <c r="E186" s="202" t="s">
        <v>1</v>
      </c>
      <c r="F186" s="203" t="s">
        <v>576</v>
      </c>
      <c r="H186" s="204">
        <v>138.1</v>
      </c>
      <c r="I186" s="205"/>
      <c r="L186" s="201"/>
      <c r="M186" s="206"/>
      <c r="N186" s="207"/>
      <c r="O186" s="207"/>
      <c r="P186" s="207"/>
      <c r="Q186" s="207"/>
      <c r="R186" s="207"/>
      <c r="S186" s="207"/>
      <c r="T186" s="208"/>
      <c r="AT186" s="202" t="s">
        <v>548</v>
      </c>
      <c r="AU186" s="202" t="s">
        <v>91</v>
      </c>
      <c r="AV186" s="16" t="s">
        <v>215</v>
      </c>
      <c r="AW186" s="16" t="s">
        <v>30</v>
      </c>
      <c r="AX186" s="16" t="s">
        <v>75</v>
      </c>
      <c r="AY186" s="202" t="s">
        <v>203</v>
      </c>
    </row>
    <row r="187" spans="1:65" s="13" customFormat="1">
      <c r="B187" s="177"/>
      <c r="D187" s="178" t="s">
        <v>548</v>
      </c>
      <c r="E187" s="179" t="s">
        <v>1</v>
      </c>
      <c r="F187" s="180" t="s">
        <v>738</v>
      </c>
      <c r="H187" s="181">
        <v>1978.7</v>
      </c>
      <c r="I187" s="182"/>
      <c r="L187" s="177"/>
      <c r="M187" s="183"/>
      <c r="N187" s="184"/>
      <c r="O187" s="184"/>
      <c r="P187" s="184"/>
      <c r="Q187" s="184"/>
      <c r="R187" s="184"/>
      <c r="S187" s="184"/>
      <c r="T187" s="185"/>
      <c r="AT187" s="179" t="s">
        <v>548</v>
      </c>
      <c r="AU187" s="179" t="s">
        <v>91</v>
      </c>
      <c r="AV187" s="13" t="s">
        <v>91</v>
      </c>
      <c r="AW187" s="13" t="s">
        <v>30</v>
      </c>
      <c r="AX187" s="13" t="s">
        <v>75</v>
      </c>
      <c r="AY187" s="179" t="s">
        <v>203</v>
      </c>
    </row>
    <row r="188" spans="1:65" s="13" customFormat="1">
      <c r="B188" s="177"/>
      <c r="D188" s="178" t="s">
        <v>548</v>
      </c>
      <c r="E188" s="179" t="s">
        <v>1</v>
      </c>
      <c r="F188" s="180" t="s">
        <v>75</v>
      </c>
      <c r="H188" s="181">
        <v>0</v>
      </c>
      <c r="I188" s="182"/>
      <c r="L188" s="177"/>
      <c r="M188" s="183"/>
      <c r="N188" s="184"/>
      <c r="O188" s="184"/>
      <c r="P188" s="184"/>
      <c r="Q188" s="184"/>
      <c r="R188" s="184"/>
      <c r="S188" s="184"/>
      <c r="T188" s="185"/>
      <c r="AT188" s="179" t="s">
        <v>548</v>
      </c>
      <c r="AU188" s="179" t="s">
        <v>91</v>
      </c>
      <c r="AV188" s="13" t="s">
        <v>91</v>
      </c>
      <c r="AW188" s="13" t="s">
        <v>30</v>
      </c>
      <c r="AX188" s="13" t="s">
        <v>75</v>
      </c>
      <c r="AY188" s="179" t="s">
        <v>203</v>
      </c>
    </row>
    <row r="189" spans="1:65" s="13" customFormat="1">
      <c r="B189" s="177"/>
      <c r="D189" s="178" t="s">
        <v>548</v>
      </c>
      <c r="E189" s="179" t="s">
        <v>1</v>
      </c>
      <c r="F189" s="180" t="s">
        <v>75</v>
      </c>
      <c r="H189" s="181">
        <v>0</v>
      </c>
      <c r="I189" s="182"/>
      <c r="L189" s="177"/>
      <c r="M189" s="183"/>
      <c r="N189" s="184"/>
      <c r="O189" s="184"/>
      <c r="P189" s="184"/>
      <c r="Q189" s="184"/>
      <c r="R189" s="184"/>
      <c r="S189" s="184"/>
      <c r="T189" s="185"/>
      <c r="AT189" s="179" t="s">
        <v>548</v>
      </c>
      <c r="AU189" s="179" t="s">
        <v>91</v>
      </c>
      <c r="AV189" s="13" t="s">
        <v>91</v>
      </c>
      <c r="AW189" s="13" t="s">
        <v>30</v>
      </c>
      <c r="AX189" s="13" t="s">
        <v>75</v>
      </c>
      <c r="AY189" s="179" t="s">
        <v>203</v>
      </c>
    </row>
    <row r="190" spans="1:65" s="16" customFormat="1">
      <c r="B190" s="201"/>
      <c r="D190" s="178" t="s">
        <v>548</v>
      </c>
      <c r="E190" s="202" t="s">
        <v>1</v>
      </c>
      <c r="F190" s="203" t="s">
        <v>576</v>
      </c>
      <c r="H190" s="204">
        <v>1978.7</v>
      </c>
      <c r="I190" s="205"/>
      <c r="L190" s="201"/>
      <c r="M190" s="206"/>
      <c r="N190" s="207"/>
      <c r="O190" s="207"/>
      <c r="P190" s="207"/>
      <c r="Q190" s="207"/>
      <c r="R190" s="207"/>
      <c r="S190" s="207"/>
      <c r="T190" s="208"/>
      <c r="AT190" s="202" t="s">
        <v>548</v>
      </c>
      <c r="AU190" s="202" t="s">
        <v>91</v>
      </c>
      <c r="AV190" s="16" t="s">
        <v>215</v>
      </c>
      <c r="AW190" s="16" t="s">
        <v>30</v>
      </c>
      <c r="AX190" s="16" t="s">
        <v>75</v>
      </c>
      <c r="AY190" s="202" t="s">
        <v>203</v>
      </c>
    </row>
    <row r="191" spans="1:65" s="13" customFormat="1">
      <c r="B191" s="177"/>
      <c r="D191" s="178" t="s">
        <v>548</v>
      </c>
      <c r="E191" s="179" t="s">
        <v>1</v>
      </c>
      <c r="F191" s="180" t="s">
        <v>728</v>
      </c>
      <c r="H191" s="181">
        <v>173.5</v>
      </c>
      <c r="I191" s="182"/>
      <c r="L191" s="177"/>
      <c r="M191" s="183"/>
      <c r="N191" s="184"/>
      <c r="O191" s="184"/>
      <c r="P191" s="184"/>
      <c r="Q191" s="184"/>
      <c r="R191" s="184"/>
      <c r="S191" s="184"/>
      <c r="T191" s="185"/>
      <c r="AT191" s="179" t="s">
        <v>548</v>
      </c>
      <c r="AU191" s="179" t="s">
        <v>91</v>
      </c>
      <c r="AV191" s="13" t="s">
        <v>91</v>
      </c>
      <c r="AW191" s="13" t="s">
        <v>30</v>
      </c>
      <c r="AX191" s="13" t="s">
        <v>75</v>
      </c>
      <c r="AY191" s="179" t="s">
        <v>203</v>
      </c>
    </row>
    <row r="192" spans="1:65" s="13" customFormat="1">
      <c r="B192" s="177"/>
      <c r="D192" s="178" t="s">
        <v>548</v>
      </c>
      <c r="E192" s="179" t="s">
        <v>1</v>
      </c>
      <c r="F192" s="180" t="s">
        <v>75</v>
      </c>
      <c r="H192" s="181">
        <v>0</v>
      </c>
      <c r="I192" s="182"/>
      <c r="L192" s="177"/>
      <c r="M192" s="183"/>
      <c r="N192" s="184"/>
      <c r="O192" s="184"/>
      <c r="P192" s="184"/>
      <c r="Q192" s="184"/>
      <c r="R192" s="184"/>
      <c r="S192" s="184"/>
      <c r="T192" s="185"/>
      <c r="AT192" s="179" t="s">
        <v>548</v>
      </c>
      <c r="AU192" s="179" t="s">
        <v>91</v>
      </c>
      <c r="AV192" s="13" t="s">
        <v>91</v>
      </c>
      <c r="AW192" s="13" t="s">
        <v>30</v>
      </c>
      <c r="AX192" s="13" t="s">
        <v>75</v>
      </c>
      <c r="AY192" s="179" t="s">
        <v>203</v>
      </c>
    </row>
    <row r="193" spans="1:65" s="13" customFormat="1">
      <c r="B193" s="177"/>
      <c r="D193" s="178" t="s">
        <v>548</v>
      </c>
      <c r="E193" s="179" t="s">
        <v>1</v>
      </c>
      <c r="F193" s="180" t="s">
        <v>747</v>
      </c>
      <c r="H193" s="181">
        <v>61.4</v>
      </c>
      <c r="I193" s="182"/>
      <c r="L193" s="177"/>
      <c r="M193" s="183"/>
      <c r="N193" s="184"/>
      <c r="O193" s="184"/>
      <c r="P193" s="184"/>
      <c r="Q193" s="184"/>
      <c r="R193" s="184"/>
      <c r="S193" s="184"/>
      <c r="T193" s="185"/>
      <c r="AT193" s="179" t="s">
        <v>548</v>
      </c>
      <c r="AU193" s="179" t="s">
        <v>91</v>
      </c>
      <c r="AV193" s="13" t="s">
        <v>91</v>
      </c>
      <c r="AW193" s="13" t="s">
        <v>30</v>
      </c>
      <c r="AX193" s="13" t="s">
        <v>75</v>
      </c>
      <c r="AY193" s="179" t="s">
        <v>203</v>
      </c>
    </row>
    <row r="194" spans="1:65" s="13" customFormat="1">
      <c r="B194" s="177"/>
      <c r="D194" s="178" t="s">
        <v>548</v>
      </c>
      <c r="E194" s="179" t="s">
        <v>1</v>
      </c>
      <c r="F194" s="180" t="s">
        <v>740</v>
      </c>
      <c r="H194" s="181">
        <v>116.6</v>
      </c>
      <c r="I194" s="182"/>
      <c r="L194" s="177"/>
      <c r="M194" s="183"/>
      <c r="N194" s="184"/>
      <c r="O194" s="184"/>
      <c r="P194" s="184"/>
      <c r="Q194" s="184"/>
      <c r="R194" s="184"/>
      <c r="S194" s="184"/>
      <c r="T194" s="185"/>
      <c r="AT194" s="179" t="s">
        <v>548</v>
      </c>
      <c r="AU194" s="179" t="s">
        <v>91</v>
      </c>
      <c r="AV194" s="13" t="s">
        <v>91</v>
      </c>
      <c r="AW194" s="13" t="s">
        <v>30</v>
      </c>
      <c r="AX194" s="13" t="s">
        <v>75</v>
      </c>
      <c r="AY194" s="179" t="s">
        <v>203</v>
      </c>
    </row>
    <row r="195" spans="1:65" s="16" customFormat="1">
      <c r="B195" s="201"/>
      <c r="D195" s="178" t="s">
        <v>548</v>
      </c>
      <c r="E195" s="202" t="s">
        <v>1</v>
      </c>
      <c r="F195" s="203" t="s">
        <v>576</v>
      </c>
      <c r="H195" s="204">
        <v>351.5</v>
      </c>
      <c r="I195" s="205"/>
      <c r="L195" s="201"/>
      <c r="M195" s="206"/>
      <c r="N195" s="207"/>
      <c r="O195" s="207"/>
      <c r="P195" s="207"/>
      <c r="Q195" s="207"/>
      <c r="R195" s="207"/>
      <c r="S195" s="207"/>
      <c r="T195" s="208"/>
      <c r="AT195" s="202" t="s">
        <v>548</v>
      </c>
      <c r="AU195" s="202" t="s">
        <v>91</v>
      </c>
      <c r="AV195" s="16" t="s">
        <v>215</v>
      </c>
      <c r="AW195" s="16" t="s">
        <v>30</v>
      </c>
      <c r="AX195" s="16" t="s">
        <v>75</v>
      </c>
      <c r="AY195" s="202" t="s">
        <v>203</v>
      </c>
    </row>
    <row r="196" spans="1:65" s="14" customFormat="1">
      <c r="B196" s="186"/>
      <c r="D196" s="178" t="s">
        <v>548</v>
      </c>
      <c r="E196" s="187" t="s">
        <v>1</v>
      </c>
      <c r="F196" s="188" t="s">
        <v>550</v>
      </c>
      <c r="H196" s="189">
        <v>4740.6000000000004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7" t="s">
        <v>548</v>
      </c>
      <c r="AU196" s="187" t="s">
        <v>91</v>
      </c>
      <c r="AV196" s="14" t="s">
        <v>208</v>
      </c>
      <c r="AW196" s="14" t="s">
        <v>30</v>
      </c>
      <c r="AX196" s="14" t="s">
        <v>83</v>
      </c>
      <c r="AY196" s="187" t="s">
        <v>203</v>
      </c>
    </row>
    <row r="197" spans="1:65" s="2" customFormat="1" ht="16.5" customHeight="1">
      <c r="A197" s="33"/>
      <c r="B197" s="154"/>
      <c r="C197" s="155" t="s">
        <v>238</v>
      </c>
      <c r="D197" s="155" t="s">
        <v>204</v>
      </c>
      <c r="E197" s="156" t="s">
        <v>823</v>
      </c>
      <c r="F197" s="157" t="s">
        <v>824</v>
      </c>
      <c r="G197" s="158" t="s">
        <v>340</v>
      </c>
      <c r="H197" s="159">
        <v>4</v>
      </c>
      <c r="I197" s="160"/>
      <c r="J197" s="161">
        <f>ROUND(I197*H197,2)</f>
        <v>0</v>
      </c>
      <c r="K197" s="162"/>
      <c r="L197" s="34"/>
      <c r="M197" s="163" t="s">
        <v>1</v>
      </c>
      <c r="N197" s="164" t="s">
        <v>41</v>
      </c>
      <c r="O197" s="62"/>
      <c r="P197" s="165">
        <f>O197*H197</f>
        <v>0</v>
      </c>
      <c r="Q197" s="165">
        <v>0</v>
      </c>
      <c r="R197" s="165">
        <f>Q197*H197</f>
        <v>0</v>
      </c>
      <c r="S197" s="165">
        <v>0</v>
      </c>
      <c r="T197" s="16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208</v>
      </c>
      <c r="AT197" s="167" t="s">
        <v>204</v>
      </c>
      <c r="AU197" s="167" t="s">
        <v>91</v>
      </c>
      <c r="AY197" s="18" t="s">
        <v>203</v>
      </c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18" t="s">
        <v>91</v>
      </c>
      <c r="BK197" s="168">
        <f>ROUND(I197*H197,2)</f>
        <v>0</v>
      </c>
      <c r="BL197" s="18" t="s">
        <v>208</v>
      </c>
      <c r="BM197" s="167" t="s">
        <v>825</v>
      </c>
    </row>
    <row r="198" spans="1:65" s="15" customFormat="1" ht="33.75">
      <c r="B198" s="194"/>
      <c r="D198" s="178" t="s">
        <v>548</v>
      </c>
      <c r="E198" s="195" t="s">
        <v>1</v>
      </c>
      <c r="F198" s="196" t="s">
        <v>826</v>
      </c>
      <c r="H198" s="195" t="s">
        <v>1</v>
      </c>
      <c r="I198" s="197"/>
      <c r="L198" s="194"/>
      <c r="M198" s="198"/>
      <c r="N198" s="199"/>
      <c r="O198" s="199"/>
      <c r="P198" s="199"/>
      <c r="Q198" s="199"/>
      <c r="R198" s="199"/>
      <c r="S198" s="199"/>
      <c r="T198" s="200"/>
      <c r="AT198" s="195" t="s">
        <v>548</v>
      </c>
      <c r="AU198" s="195" t="s">
        <v>91</v>
      </c>
      <c r="AV198" s="15" t="s">
        <v>83</v>
      </c>
      <c r="AW198" s="15" t="s">
        <v>30</v>
      </c>
      <c r="AX198" s="15" t="s">
        <v>75</v>
      </c>
      <c r="AY198" s="195" t="s">
        <v>203</v>
      </c>
    </row>
    <row r="199" spans="1:65" s="15" customFormat="1" ht="33.75">
      <c r="B199" s="194"/>
      <c r="D199" s="178" t="s">
        <v>548</v>
      </c>
      <c r="E199" s="195" t="s">
        <v>1</v>
      </c>
      <c r="F199" s="196" t="s">
        <v>827</v>
      </c>
      <c r="H199" s="195" t="s">
        <v>1</v>
      </c>
      <c r="I199" s="197"/>
      <c r="L199" s="194"/>
      <c r="M199" s="198"/>
      <c r="N199" s="199"/>
      <c r="O199" s="199"/>
      <c r="P199" s="199"/>
      <c r="Q199" s="199"/>
      <c r="R199" s="199"/>
      <c r="S199" s="199"/>
      <c r="T199" s="200"/>
      <c r="AT199" s="195" t="s">
        <v>548</v>
      </c>
      <c r="AU199" s="195" t="s">
        <v>91</v>
      </c>
      <c r="AV199" s="15" t="s">
        <v>83</v>
      </c>
      <c r="AW199" s="15" t="s">
        <v>30</v>
      </c>
      <c r="AX199" s="15" t="s">
        <v>75</v>
      </c>
      <c r="AY199" s="195" t="s">
        <v>203</v>
      </c>
    </row>
    <row r="200" spans="1:65" s="13" customFormat="1">
      <c r="B200" s="177"/>
      <c r="D200" s="178" t="s">
        <v>548</v>
      </c>
      <c r="E200" s="179" t="s">
        <v>1</v>
      </c>
      <c r="F200" s="180" t="s">
        <v>208</v>
      </c>
      <c r="H200" s="181">
        <v>4</v>
      </c>
      <c r="I200" s="182"/>
      <c r="L200" s="177"/>
      <c r="M200" s="183"/>
      <c r="N200" s="184"/>
      <c r="O200" s="184"/>
      <c r="P200" s="184"/>
      <c r="Q200" s="184"/>
      <c r="R200" s="184"/>
      <c r="S200" s="184"/>
      <c r="T200" s="185"/>
      <c r="AT200" s="179" t="s">
        <v>548</v>
      </c>
      <c r="AU200" s="179" t="s">
        <v>91</v>
      </c>
      <c r="AV200" s="13" t="s">
        <v>91</v>
      </c>
      <c r="AW200" s="13" t="s">
        <v>30</v>
      </c>
      <c r="AX200" s="13" t="s">
        <v>75</v>
      </c>
      <c r="AY200" s="179" t="s">
        <v>203</v>
      </c>
    </row>
    <row r="201" spans="1:65" s="14" customFormat="1">
      <c r="B201" s="186"/>
      <c r="D201" s="178" t="s">
        <v>548</v>
      </c>
      <c r="E201" s="187" t="s">
        <v>1</v>
      </c>
      <c r="F201" s="188" t="s">
        <v>550</v>
      </c>
      <c r="H201" s="189">
        <v>4</v>
      </c>
      <c r="I201" s="190"/>
      <c r="L201" s="186"/>
      <c r="M201" s="191"/>
      <c r="N201" s="192"/>
      <c r="O201" s="192"/>
      <c r="P201" s="192"/>
      <c r="Q201" s="192"/>
      <c r="R201" s="192"/>
      <c r="S201" s="192"/>
      <c r="T201" s="193"/>
      <c r="AT201" s="187" t="s">
        <v>548</v>
      </c>
      <c r="AU201" s="187" t="s">
        <v>91</v>
      </c>
      <c r="AV201" s="14" t="s">
        <v>208</v>
      </c>
      <c r="AW201" s="14" t="s">
        <v>30</v>
      </c>
      <c r="AX201" s="14" t="s">
        <v>83</v>
      </c>
      <c r="AY201" s="187" t="s">
        <v>203</v>
      </c>
    </row>
    <row r="202" spans="1:65" s="12" customFormat="1" ht="22.9" customHeight="1">
      <c r="B202" s="143"/>
      <c r="D202" s="144" t="s">
        <v>74</v>
      </c>
      <c r="E202" s="169" t="s">
        <v>91</v>
      </c>
      <c r="F202" s="169" t="s">
        <v>828</v>
      </c>
      <c r="I202" s="146"/>
      <c r="J202" s="170">
        <f>BK202</f>
        <v>0</v>
      </c>
      <c r="L202" s="143"/>
      <c r="M202" s="148"/>
      <c r="N202" s="149"/>
      <c r="O202" s="149"/>
      <c r="P202" s="150">
        <f>SUM(P203:P217)</f>
        <v>0</v>
      </c>
      <c r="Q202" s="149"/>
      <c r="R202" s="150">
        <f>SUM(R203:R217)</f>
        <v>0</v>
      </c>
      <c r="S202" s="149"/>
      <c r="T202" s="151">
        <f>SUM(T203:T217)</f>
        <v>0</v>
      </c>
      <c r="AR202" s="144" t="s">
        <v>83</v>
      </c>
      <c r="AT202" s="152" t="s">
        <v>74</v>
      </c>
      <c r="AU202" s="152" t="s">
        <v>83</v>
      </c>
      <c r="AY202" s="144" t="s">
        <v>203</v>
      </c>
      <c r="BK202" s="153">
        <f>SUM(BK203:BK217)</f>
        <v>0</v>
      </c>
    </row>
    <row r="203" spans="1:65" s="2" customFormat="1" ht="55.5" customHeight="1">
      <c r="A203" s="33"/>
      <c r="B203" s="154"/>
      <c r="C203" s="155" t="s">
        <v>214</v>
      </c>
      <c r="D203" s="155" t="s">
        <v>204</v>
      </c>
      <c r="E203" s="156" t="s">
        <v>829</v>
      </c>
      <c r="F203" s="157" t="s">
        <v>830</v>
      </c>
      <c r="G203" s="158" t="s">
        <v>221</v>
      </c>
      <c r="H203" s="159">
        <v>4868.7</v>
      </c>
      <c r="I203" s="160"/>
      <c r="J203" s="161">
        <f>ROUND(I203*H203,2)</f>
        <v>0</v>
      </c>
      <c r="K203" s="162"/>
      <c r="L203" s="34"/>
      <c r="M203" s="163" t="s">
        <v>1</v>
      </c>
      <c r="N203" s="164" t="s">
        <v>41</v>
      </c>
      <c r="O203" s="62"/>
      <c r="P203" s="165">
        <f>O203*H203</f>
        <v>0</v>
      </c>
      <c r="Q203" s="165">
        <v>0</v>
      </c>
      <c r="R203" s="165">
        <f>Q203*H203</f>
        <v>0</v>
      </c>
      <c r="S203" s="165">
        <v>0</v>
      </c>
      <c r="T203" s="166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7" t="s">
        <v>208</v>
      </c>
      <c r="AT203" s="167" t="s">
        <v>204</v>
      </c>
      <c r="AU203" s="167" t="s">
        <v>91</v>
      </c>
      <c r="AY203" s="18" t="s">
        <v>203</v>
      </c>
      <c r="BE203" s="168">
        <f>IF(N203="základná",J203,0)</f>
        <v>0</v>
      </c>
      <c r="BF203" s="168">
        <f>IF(N203="znížená",J203,0)</f>
        <v>0</v>
      </c>
      <c r="BG203" s="168">
        <f>IF(N203="zákl. prenesená",J203,0)</f>
        <v>0</v>
      </c>
      <c r="BH203" s="168">
        <f>IF(N203="zníž. prenesená",J203,0)</f>
        <v>0</v>
      </c>
      <c r="BI203" s="168">
        <f>IF(N203="nulová",J203,0)</f>
        <v>0</v>
      </c>
      <c r="BJ203" s="18" t="s">
        <v>91</v>
      </c>
      <c r="BK203" s="168">
        <f>ROUND(I203*H203,2)</f>
        <v>0</v>
      </c>
      <c r="BL203" s="18" t="s">
        <v>208</v>
      </c>
      <c r="BM203" s="167" t="s">
        <v>831</v>
      </c>
    </row>
    <row r="204" spans="1:65" s="13" customFormat="1">
      <c r="B204" s="177"/>
      <c r="D204" s="178" t="s">
        <v>548</v>
      </c>
      <c r="E204" s="179" t="s">
        <v>1</v>
      </c>
      <c r="F204" s="180" t="s">
        <v>729</v>
      </c>
      <c r="H204" s="181">
        <v>139.6</v>
      </c>
      <c r="I204" s="182"/>
      <c r="L204" s="177"/>
      <c r="M204" s="183"/>
      <c r="N204" s="184"/>
      <c r="O204" s="184"/>
      <c r="P204" s="184"/>
      <c r="Q204" s="184"/>
      <c r="R204" s="184"/>
      <c r="S204" s="184"/>
      <c r="T204" s="185"/>
      <c r="AT204" s="179" t="s">
        <v>548</v>
      </c>
      <c r="AU204" s="179" t="s">
        <v>91</v>
      </c>
      <c r="AV204" s="13" t="s">
        <v>91</v>
      </c>
      <c r="AW204" s="13" t="s">
        <v>30</v>
      </c>
      <c r="AX204" s="13" t="s">
        <v>75</v>
      </c>
      <c r="AY204" s="179" t="s">
        <v>203</v>
      </c>
    </row>
    <row r="205" spans="1:65" s="13" customFormat="1">
      <c r="B205" s="177"/>
      <c r="D205" s="178" t="s">
        <v>548</v>
      </c>
      <c r="E205" s="179" t="s">
        <v>1</v>
      </c>
      <c r="F205" s="180" t="s">
        <v>723</v>
      </c>
      <c r="H205" s="181">
        <v>1244.4000000000001</v>
      </c>
      <c r="I205" s="182"/>
      <c r="L205" s="177"/>
      <c r="M205" s="183"/>
      <c r="N205" s="184"/>
      <c r="O205" s="184"/>
      <c r="P205" s="184"/>
      <c r="Q205" s="184"/>
      <c r="R205" s="184"/>
      <c r="S205" s="184"/>
      <c r="T205" s="185"/>
      <c r="AT205" s="179" t="s">
        <v>548</v>
      </c>
      <c r="AU205" s="179" t="s">
        <v>91</v>
      </c>
      <c r="AV205" s="13" t="s">
        <v>91</v>
      </c>
      <c r="AW205" s="13" t="s">
        <v>30</v>
      </c>
      <c r="AX205" s="13" t="s">
        <v>75</v>
      </c>
      <c r="AY205" s="179" t="s">
        <v>203</v>
      </c>
    </row>
    <row r="206" spans="1:65" s="13" customFormat="1">
      <c r="B206" s="177"/>
      <c r="D206" s="178" t="s">
        <v>548</v>
      </c>
      <c r="E206" s="179" t="s">
        <v>1</v>
      </c>
      <c r="F206" s="180" t="s">
        <v>726</v>
      </c>
      <c r="H206" s="181">
        <v>173.5</v>
      </c>
      <c r="I206" s="182"/>
      <c r="L206" s="177"/>
      <c r="M206" s="183"/>
      <c r="N206" s="184"/>
      <c r="O206" s="184"/>
      <c r="P206" s="184"/>
      <c r="Q206" s="184"/>
      <c r="R206" s="184"/>
      <c r="S206" s="184"/>
      <c r="T206" s="185"/>
      <c r="AT206" s="179" t="s">
        <v>548</v>
      </c>
      <c r="AU206" s="179" t="s">
        <v>91</v>
      </c>
      <c r="AV206" s="13" t="s">
        <v>91</v>
      </c>
      <c r="AW206" s="13" t="s">
        <v>30</v>
      </c>
      <c r="AX206" s="13" t="s">
        <v>75</v>
      </c>
      <c r="AY206" s="179" t="s">
        <v>203</v>
      </c>
    </row>
    <row r="207" spans="1:65" s="13" customFormat="1">
      <c r="B207" s="177"/>
      <c r="D207" s="178" t="s">
        <v>548</v>
      </c>
      <c r="E207" s="179" t="s">
        <v>1</v>
      </c>
      <c r="F207" s="180" t="s">
        <v>750</v>
      </c>
      <c r="H207" s="181">
        <v>329.3</v>
      </c>
      <c r="I207" s="182"/>
      <c r="L207" s="177"/>
      <c r="M207" s="183"/>
      <c r="N207" s="184"/>
      <c r="O207" s="184"/>
      <c r="P207" s="184"/>
      <c r="Q207" s="184"/>
      <c r="R207" s="184"/>
      <c r="S207" s="184"/>
      <c r="T207" s="185"/>
      <c r="AT207" s="179" t="s">
        <v>548</v>
      </c>
      <c r="AU207" s="179" t="s">
        <v>91</v>
      </c>
      <c r="AV207" s="13" t="s">
        <v>91</v>
      </c>
      <c r="AW207" s="13" t="s">
        <v>30</v>
      </c>
      <c r="AX207" s="13" t="s">
        <v>75</v>
      </c>
      <c r="AY207" s="179" t="s">
        <v>203</v>
      </c>
    </row>
    <row r="208" spans="1:65" s="13" customFormat="1">
      <c r="B208" s="177"/>
      <c r="D208" s="178" t="s">
        <v>548</v>
      </c>
      <c r="E208" s="179" t="s">
        <v>1</v>
      </c>
      <c r="F208" s="180" t="s">
        <v>735</v>
      </c>
      <c r="H208" s="181">
        <v>138.1</v>
      </c>
      <c r="I208" s="182"/>
      <c r="L208" s="177"/>
      <c r="M208" s="183"/>
      <c r="N208" s="184"/>
      <c r="O208" s="184"/>
      <c r="P208" s="184"/>
      <c r="Q208" s="184"/>
      <c r="R208" s="184"/>
      <c r="S208" s="184"/>
      <c r="T208" s="185"/>
      <c r="AT208" s="179" t="s">
        <v>548</v>
      </c>
      <c r="AU208" s="179" t="s">
        <v>91</v>
      </c>
      <c r="AV208" s="13" t="s">
        <v>91</v>
      </c>
      <c r="AW208" s="13" t="s">
        <v>30</v>
      </c>
      <c r="AX208" s="13" t="s">
        <v>75</v>
      </c>
      <c r="AY208" s="179" t="s">
        <v>203</v>
      </c>
    </row>
    <row r="209" spans="1:65" s="13" customFormat="1">
      <c r="B209" s="177"/>
      <c r="D209" s="178" t="s">
        <v>548</v>
      </c>
      <c r="E209" s="179" t="s">
        <v>1</v>
      </c>
      <c r="F209" s="180" t="s">
        <v>740</v>
      </c>
      <c r="H209" s="181">
        <v>116.6</v>
      </c>
      <c r="I209" s="182"/>
      <c r="L209" s="177"/>
      <c r="M209" s="183"/>
      <c r="N209" s="184"/>
      <c r="O209" s="184"/>
      <c r="P209" s="184"/>
      <c r="Q209" s="184"/>
      <c r="R209" s="184"/>
      <c r="S209" s="184"/>
      <c r="T209" s="185"/>
      <c r="AT209" s="179" t="s">
        <v>548</v>
      </c>
      <c r="AU209" s="179" t="s">
        <v>91</v>
      </c>
      <c r="AV209" s="13" t="s">
        <v>91</v>
      </c>
      <c r="AW209" s="13" t="s">
        <v>30</v>
      </c>
      <c r="AX209" s="13" t="s">
        <v>75</v>
      </c>
      <c r="AY209" s="179" t="s">
        <v>203</v>
      </c>
    </row>
    <row r="210" spans="1:65" s="13" customFormat="1">
      <c r="B210" s="177"/>
      <c r="D210" s="178" t="s">
        <v>548</v>
      </c>
      <c r="E210" s="179" t="s">
        <v>1</v>
      </c>
      <c r="F210" s="180" t="s">
        <v>738</v>
      </c>
      <c r="H210" s="181">
        <v>1978.7</v>
      </c>
      <c r="I210" s="182"/>
      <c r="L210" s="177"/>
      <c r="M210" s="183"/>
      <c r="N210" s="184"/>
      <c r="O210" s="184"/>
      <c r="P210" s="184"/>
      <c r="Q210" s="184"/>
      <c r="R210" s="184"/>
      <c r="S210" s="184"/>
      <c r="T210" s="185"/>
      <c r="AT210" s="179" t="s">
        <v>548</v>
      </c>
      <c r="AU210" s="179" t="s">
        <v>91</v>
      </c>
      <c r="AV210" s="13" t="s">
        <v>91</v>
      </c>
      <c r="AW210" s="13" t="s">
        <v>30</v>
      </c>
      <c r="AX210" s="13" t="s">
        <v>75</v>
      </c>
      <c r="AY210" s="179" t="s">
        <v>203</v>
      </c>
    </row>
    <row r="211" spans="1:65" s="13" customFormat="1">
      <c r="B211" s="177"/>
      <c r="D211" s="178" t="s">
        <v>548</v>
      </c>
      <c r="E211" s="179" t="s">
        <v>1</v>
      </c>
      <c r="F211" s="180" t="s">
        <v>753</v>
      </c>
      <c r="H211" s="181">
        <v>156.30000000000001</v>
      </c>
      <c r="I211" s="182"/>
      <c r="L211" s="177"/>
      <c r="M211" s="183"/>
      <c r="N211" s="184"/>
      <c r="O211" s="184"/>
      <c r="P211" s="184"/>
      <c r="Q211" s="184"/>
      <c r="R211" s="184"/>
      <c r="S211" s="184"/>
      <c r="T211" s="185"/>
      <c r="AT211" s="179" t="s">
        <v>548</v>
      </c>
      <c r="AU211" s="179" t="s">
        <v>91</v>
      </c>
      <c r="AV211" s="13" t="s">
        <v>91</v>
      </c>
      <c r="AW211" s="13" t="s">
        <v>30</v>
      </c>
      <c r="AX211" s="13" t="s">
        <v>75</v>
      </c>
      <c r="AY211" s="179" t="s">
        <v>203</v>
      </c>
    </row>
    <row r="212" spans="1:65" s="13" customFormat="1">
      <c r="B212" s="177"/>
      <c r="D212" s="178" t="s">
        <v>548</v>
      </c>
      <c r="E212" s="179" t="s">
        <v>1</v>
      </c>
      <c r="F212" s="180" t="s">
        <v>756</v>
      </c>
      <c r="H212" s="181">
        <v>13.5</v>
      </c>
      <c r="I212" s="182"/>
      <c r="L212" s="177"/>
      <c r="M212" s="183"/>
      <c r="N212" s="184"/>
      <c r="O212" s="184"/>
      <c r="P212" s="184"/>
      <c r="Q212" s="184"/>
      <c r="R212" s="184"/>
      <c r="S212" s="184"/>
      <c r="T212" s="185"/>
      <c r="AT212" s="179" t="s">
        <v>548</v>
      </c>
      <c r="AU212" s="179" t="s">
        <v>91</v>
      </c>
      <c r="AV212" s="13" t="s">
        <v>91</v>
      </c>
      <c r="AW212" s="13" t="s">
        <v>30</v>
      </c>
      <c r="AX212" s="13" t="s">
        <v>75</v>
      </c>
      <c r="AY212" s="179" t="s">
        <v>203</v>
      </c>
    </row>
    <row r="213" spans="1:65" s="13" customFormat="1">
      <c r="B213" s="177"/>
      <c r="D213" s="178" t="s">
        <v>548</v>
      </c>
      <c r="E213" s="179" t="s">
        <v>1</v>
      </c>
      <c r="F213" s="180" t="s">
        <v>759</v>
      </c>
      <c r="H213" s="181">
        <v>62.5</v>
      </c>
      <c r="I213" s="182"/>
      <c r="L213" s="177"/>
      <c r="M213" s="183"/>
      <c r="N213" s="184"/>
      <c r="O213" s="184"/>
      <c r="P213" s="184"/>
      <c r="Q213" s="184"/>
      <c r="R213" s="184"/>
      <c r="S213" s="184"/>
      <c r="T213" s="185"/>
      <c r="AT213" s="179" t="s">
        <v>548</v>
      </c>
      <c r="AU213" s="179" t="s">
        <v>91</v>
      </c>
      <c r="AV213" s="13" t="s">
        <v>91</v>
      </c>
      <c r="AW213" s="13" t="s">
        <v>30</v>
      </c>
      <c r="AX213" s="13" t="s">
        <v>75</v>
      </c>
      <c r="AY213" s="179" t="s">
        <v>203</v>
      </c>
    </row>
    <row r="214" spans="1:65" s="13" customFormat="1">
      <c r="B214" s="177"/>
      <c r="D214" s="178" t="s">
        <v>548</v>
      </c>
      <c r="E214" s="179" t="s">
        <v>1</v>
      </c>
      <c r="F214" s="180" t="s">
        <v>747</v>
      </c>
      <c r="H214" s="181">
        <v>61.4</v>
      </c>
      <c r="I214" s="182"/>
      <c r="L214" s="177"/>
      <c r="M214" s="183"/>
      <c r="N214" s="184"/>
      <c r="O214" s="184"/>
      <c r="P214" s="184"/>
      <c r="Q214" s="184"/>
      <c r="R214" s="184"/>
      <c r="S214" s="184"/>
      <c r="T214" s="185"/>
      <c r="AT214" s="179" t="s">
        <v>548</v>
      </c>
      <c r="AU214" s="179" t="s">
        <v>91</v>
      </c>
      <c r="AV214" s="13" t="s">
        <v>91</v>
      </c>
      <c r="AW214" s="13" t="s">
        <v>30</v>
      </c>
      <c r="AX214" s="13" t="s">
        <v>75</v>
      </c>
      <c r="AY214" s="179" t="s">
        <v>203</v>
      </c>
    </row>
    <row r="215" spans="1:65" s="13" customFormat="1">
      <c r="B215" s="177"/>
      <c r="D215" s="178" t="s">
        <v>548</v>
      </c>
      <c r="E215" s="179" t="s">
        <v>1</v>
      </c>
      <c r="F215" s="180" t="s">
        <v>732</v>
      </c>
      <c r="H215" s="181">
        <v>385.5</v>
      </c>
      <c r="I215" s="182"/>
      <c r="L215" s="177"/>
      <c r="M215" s="183"/>
      <c r="N215" s="184"/>
      <c r="O215" s="184"/>
      <c r="P215" s="184"/>
      <c r="Q215" s="184"/>
      <c r="R215" s="184"/>
      <c r="S215" s="184"/>
      <c r="T215" s="185"/>
      <c r="AT215" s="179" t="s">
        <v>548</v>
      </c>
      <c r="AU215" s="179" t="s">
        <v>91</v>
      </c>
      <c r="AV215" s="13" t="s">
        <v>91</v>
      </c>
      <c r="AW215" s="13" t="s">
        <v>30</v>
      </c>
      <c r="AX215" s="13" t="s">
        <v>75</v>
      </c>
      <c r="AY215" s="179" t="s">
        <v>203</v>
      </c>
    </row>
    <row r="216" spans="1:65" s="13" customFormat="1">
      <c r="B216" s="177"/>
      <c r="D216" s="178" t="s">
        <v>548</v>
      </c>
      <c r="E216" s="179" t="s">
        <v>1</v>
      </c>
      <c r="F216" s="180" t="s">
        <v>743</v>
      </c>
      <c r="H216" s="181">
        <v>69.3</v>
      </c>
      <c r="I216" s="182"/>
      <c r="L216" s="177"/>
      <c r="M216" s="183"/>
      <c r="N216" s="184"/>
      <c r="O216" s="184"/>
      <c r="P216" s="184"/>
      <c r="Q216" s="184"/>
      <c r="R216" s="184"/>
      <c r="S216" s="184"/>
      <c r="T216" s="185"/>
      <c r="AT216" s="179" t="s">
        <v>548</v>
      </c>
      <c r="AU216" s="179" t="s">
        <v>91</v>
      </c>
      <c r="AV216" s="13" t="s">
        <v>91</v>
      </c>
      <c r="AW216" s="13" t="s">
        <v>30</v>
      </c>
      <c r="AX216" s="13" t="s">
        <v>75</v>
      </c>
      <c r="AY216" s="179" t="s">
        <v>203</v>
      </c>
    </row>
    <row r="217" spans="1:65" s="14" customFormat="1">
      <c r="B217" s="186"/>
      <c r="D217" s="178" t="s">
        <v>548</v>
      </c>
      <c r="E217" s="187" t="s">
        <v>1</v>
      </c>
      <c r="F217" s="188" t="s">
        <v>550</v>
      </c>
      <c r="H217" s="189">
        <v>4868.7</v>
      </c>
      <c r="I217" s="190"/>
      <c r="L217" s="186"/>
      <c r="M217" s="191"/>
      <c r="N217" s="192"/>
      <c r="O217" s="192"/>
      <c r="P217" s="192"/>
      <c r="Q217" s="192"/>
      <c r="R217" s="192"/>
      <c r="S217" s="192"/>
      <c r="T217" s="193"/>
      <c r="AT217" s="187" t="s">
        <v>548</v>
      </c>
      <c r="AU217" s="187" t="s">
        <v>91</v>
      </c>
      <c r="AV217" s="14" t="s">
        <v>208</v>
      </c>
      <c r="AW217" s="14" t="s">
        <v>30</v>
      </c>
      <c r="AX217" s="14" t="s">
        <v>83</v>
      </c>
      <c r="AY217" s="187" t="s">
        <v>203</v>
      </c>
    </row>
    <row r="218" spans="1:65" s="12" customFormat="1" ht="22.9" customHeight="1">
      <c r="B218" s="143"/>
      <c r="D218" s="144" t="s">
        <v>74</v>
      </c>
      <c r="E218" s="169" t="s">
        <v>215</v>
      </c>
      <c r="F218" s="169" t="s">
        <v>832</v>
      </c>
      <c r="I218" s="146"/>
      <c r="J218" s="170">
        <f>BK218</f>
        <v>0</v>
      </c>
      <c r="L218" s="143"/>
      <c r="M218" s="148"/>
      <c r="N218" s="149"/>
      <c r="O218" s="149"/>
      <c r="P218" s="150">
        <f>SUM(P219:P224)</f>
        <v>0</v>
      </c>
      <c r="Q218" s="149"/>
      <c r="R218" s="150">
        <f>SUM(R219:R224)</f>
        <v>4.4152500000000003</v>
      </c>
      <c r="S218" s="149"/>
      <c r="T218" s="151">
        <f>SUM(T219:T224)</f>
        <v>0</v>
      </c>
      <c r="AR218" s="144" t="s">
        <v>83</v>
      </c>
      <c r="AT218" s="152" t="s">
        <v>74</v>
      </c>
      <c r="AU218" s="152" t="s">
        <v>83</v>
      </c>
      <c r="AY218" s="144" t="s">
        <v>203</v>
      </c>
      <c r="BK218" s="153">
        <f>SUM(BK219:BK224)</f>
        <v>0</v>
      </c>
    </row>
    <row r="219" spans="1:65" s="2" customFormat="1" ht="24.2" customHeight="1">
      <c r="A219" s="33"/>
      <c r="B219" s="154"/>
      <c r="C219" s="155" t="s">
        <v>246</v>
      </c>
      <c r="D219" s="155" t="s">
        <v>204</v>
      </c>
      <c r="E219" s="156" t="s">
        <v>833</v>
      </c>
      <c r="F219" s="157" t="s">
        <v>834</v>
      </c>
      <c r="G219" s="158" t="s">
        <v>340</v>
      </c>
      <c r="H219" s="159">
        <v>29</v>
      </c>
      <c r="I219" s="160"/>
      <c r="J219" s="161">
        <f>ROUND(I219*H219,2)</f>
        <v>0</v>
      </c>
      <c r="K219" s="162"/>
      <c r="L219" s="34"/>
      <c r="M219" s="163" t="s">
        <v>1</v>
      </c>
      <c r="N219" s="164" t="s">
        <v>41</v>
      </c>
      <c r="O219" s="62"/>
      <c r="P219" s="165">
        <f>O219*H219</f>
        <v>0</v>
      </c>
      <c r="Q219" s="165">
        <v>0.15084</v>
      </c>
      <c r="R219" s="165">
        <f>Q219*H219</f>
        <v>4.3743600000000002</v>
      </c>
      <c r="S219" s="165">
        <v>0</v>
      </c>
      <c r="T219" s="16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7" t="s">
        <v>208</v>
      </c>
      <c r="AT219" s="167" t="s">
        <v>204</v>
      </c>
      <c r="AU219" s="167" t="s">
        <v>91</v>
      </c>
      <c r="AY219" s="18" t="s">
        <v>203</v>
      </c>
      <c r="BE219" s="168">
        <f>IF(N219="základná",J219,0)</f>
        <v>0</v>
      </c>
      <c r="BF219" s="168">
        <f>IF(N219="znížená",J219,0)</f>
        <v>0</v>
      </c>
      <c r="BG219" s="168">
        <f>IF(N219="zákl. prenesená",J219,0)</f>
        <v>0</v>
      </c>
      <c r="BH219" s="168">
        <f>IF(N219="zníž. prenesená",J219,0)</f>
        <v>0</v>
      </c>
      <c r="BI219" s="168">
        <f>IF(N219="nulová",J219,0)</f>
        <v>0</v>
      </c>
      <c r="BJ219" s="18" t="s">
        <v>91</v>
      </c>
      <c r="BK219" s="168">
        <f>ROUND(I219*H219,2)</f>
        <v>0</v>
      </c>
      <c r="BL219" s="18" t="s">
        <v>208</v>
      </c>
      <c r="BM219" s="167" t="s">
        <v>835</v>
      </c>
    </row>
    <row r="220" spans="1:65" s="13" customFormat="1">
      <c r="B220" s="177"/>
      <c r="D220" s="178" t="s">
        <v>548</v>
      </c>
      <c r="E220" s="179" t="s">
        <v>1</v>
      </c>
      <c r="F220" s="180" t="s">
        <v>314</v>
      </c>
      <c r="H220" s="181">
        <v>29</v>
      </c>
      <c r="I220" s="182"/>
      <c r="L220" s="177"/>
      <c r="M220" s="183"/>
      <c r="N220" s="184"/>
      <c r="O220" s="184"/>
      <c r="P220" s="184"/>
      <c r="Q220" s="184"/>
      <c r="R220" s="184"/>
      <c r="S220" s="184"/>
      <c r="T220" s="185"/>
      <c r="AT220" s="179" t="s">
        <v>548</v>
      </c>
      <c r="AU220" s="179" t="s">
        <v>91</v>
      </c>
      <c r="AV220" s="13" t="s">
        <v>91</v>
      </c>
      <c r="AW220" s="13" t="s">
        <v>30</v>
      </c>
      <c r="AX220" s="13" t="s">
        <v>75</v>
      </c>
      <c r="AY220" s="179" t="s">
        <v>203</v>
      </c>
    </row>
    <row r="221" spans="1:65" s="14" customFormat="1">
      <c r="B221" s="186"/>
      <c r="D221" s="178" t="s">
        <v>548</v>
      </c>
      <c r="E221" s="187" t="s">
        <v>1</v>
      </c>
      <c r="F221" s="188" t="s">
        <v>550</v>
      </c>
      <c r="H221" s="189">
        <v>29</v>
      </c>
      <c r="I221" s="190"/>
      <c r="L221" s="186"/>
      <c r="M221" s="191"/>
      <c r="N221" s="192"/>
      <c r="O221" s="192"/>
      <c r="P221" s="192"/>
      <c r="Q221" s="192"/>
      <c r="R221" s="192"/>
      <c r="S221" s="192"/>
      <c r="T221" s="193"/>
      <c r="AT221" s="187" t="s">
        <v>548</v>
      </c>
      <c r="AU221" s="187" t="s">
        <v>91</v>
      </c>
      <c r="AV221" s="14" t="s">
        <v>208</v>
      </c>
      <c r="AW221" s="14" t="s">
        <v>30</v>
      </c>
      <c r="AX221" s="14" t="s">
        <v>83</v>
      </c>
      <c r="AY221" s="187" t="s">
        <v>203</v>
      </c>
    </row>
    <row r="222" spans="1:65" s="2" customFormat="1" ht="16.5" customHeight="1">
      <c r="A222" s="33"/>
      <c r="B222" s="154"/>
      <c r="C222" s="212" t="s">
        <v>218</v>
      </c>
      <c r="D222" s="212" t="s">
        <v>836</v>
      </c>
      <c r="E222" s="213" t="s">
        <v>837</v>
      </c>
      <c r="F222" s="214" t="s">
        <v>838</v>
      </c>
      <c r="G222" s="215" t="s">
        <v>340</v>
      </c>
      <c r="H222" s="216">
        <v>29</v>
      </c>
      <c r="I222" s="217"/>
      <c r="J222" s="218">
        <f>ROUND(I222*H222,2)</f>
        <v>0</v>
      </c>
      <c r="K222" s="219"/>
      <c r="L222" s="220"/>
      <c r="M222" s="221" t="s">
        <v>1</v>
      </c>
      <c r="N222" s="222" t="s">
        <v>41</v>
      </c>
      <c r="O222" s="62"/>
      <c r="P222" s="165">
        <f>O222*H222</f>
        <v>0</v>
      </c>
      <c r="Q222" s="165">
        <v>1.0000000000000001E-5</v>
      </c>
      <c r="R222" s="165">
        <f>Q222*H222</f>
        <v>2.9E-4</v>
      </c>
      <c r="S222" s="165">
        <v>0</v>
      </c>
      <c r="T222" s="166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7" t="s">
        <v>234</v>
      </c>
      <c r="AT222" s="167" t="s">
        <v>836</v>
      </c>
      <c r="AU222" s="167" t="s">
        <v>91</v>
      </c>
      <c r="AY222" s="18" t="s">
        <v>203</v>
      </c>
      <c r="BE222" s="168">
        <f>IF(N222="základná",J222,0)</f>
        <v>0</v>
      </c>
      <c r="BF222" s="168">
        <f>IF(N222="znížená",J222,0)</f>
        <v>0</v>
      </c>
      <c r="BG222" s="168">
        <f>IF(N222="zákl. prenesená",J222,0)</f>
        <v>0</v>
      </c>
      <c r="BH222" s="168">
        <f>IF(N222="zníž. prenesená",J222,0)</f>
        <v>0</v>
      </c>
      <c r="BI222" s="168">
        <f>IF(N222="nulová",J222,0)</f>
        <v>0</v>
      </c>
      <c r="BJ222" s="18" t="s">
        <v>91</v>
      </c>
      <c r="BK222" s="168">
        <f>ROUND(I222*H222,2)</f>
        <v>0</v>
      </c>
      <c r="BL222" s="18" t="s">
        <v>208</v>
      </c>
      <c r="BM222" s="167" t="s">
        <v>839</v>
      </c>
    </row>
    <row r="223" spans="1:65" s="2" customFormat="1" ht="16.5" customHeight="1">
      <c r="A223" s="33"/>
      <c r="B223" s="154"/>
      <c r="C223" s="212" t="s">
        <v>253</v>
      </c>
      <c r="D223" s="212" t="s">
        <v>836</v>
      </c>
      <c r="E223" s="213" t="s">
        <v>840</v>
      </c>
      <c r="F223" s="214" t="s">
        <v>841</v>
      </c>
      <c r="G223" s="215" t="s">
        <v>340</v>
      </c>
      <c r="H223" s="216">
        <v>29</v>
      </c>
      <c r="I223" s="217"/>
      <c r="J223" s="218">
        <f>ROUND(I223*H223,2)</f>
        <v>0</v>
      </c>
      <c r="K223" s="219"/>
      <c r="L223" s="220"/>
      <c r="M223" s="221" t="s">
        <v>1</v>
      </c>
      <c r="N223" s="222" t="s">
        <v>41</v>
      </c>
      <c r="O223" s="62"/>
      <c r="P223" s="165">
        <f>O223*H223</f>
        <v>0</v>
      </c>
      <c r="Q223" s="165">
        <v>1.4E-3</v>
      </c>
      <c r="R223" s="165">
        <f>Q223*H223</f>
        <v>4.0599999999999997E-2</v>
      </c>
      <c r="S223" s="165">
        <v>0</v>
      </c>
      <c r="T223" s="16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7" t="s">
        <v>234</v>
      </c>
      <c r="AT223" s="167" t="s">
        <v>836</v>
      </c>
      <c r="AU223" s="167" t="s">
        <v>91</v>
      </c>
      <c r="AY223" s="18" t="s">
        <v>203</v>
      </c>
      <c r="BE223" s="168">
        <f>IF(N223="základná",J223,0)</f>
        <v>0</v>
      </c>
      <c r="BF223" s="168">
        <f>IF(N223="znížená",J223,0)</f>
        <v>0</v>
      </c>
      <c r="BG223" s="168">
        <f>IF(N223="zákl. prenesená",J223,0)</f>
        <v>0</v>
      </c>
      <c r="BH223" s="168">
        <f>IF(N223="zníž. prenesená",J223,0)</f>
        <v>0</v>
      </c>
      <c r="BI223" s="168">
        <f>IF(N223="nulová",J223,0)</f>
        <v>0</v>
      </c>
      <c r="BJ223" s="18" t="s">
        <v>91</v>
      </c>
      <c r="BK223" s="168">
        <f>ROUND(I223*H223,2)</f>
        <v>0</v>
      </c>
      <c r="BL223" s="18" t="s">
        <v>208</v>
      </c>
      <c r="BM223" s="167" t="s">
        <v>842</v>
      </c>
    </row>
    <row r="224" spans="1:65" s="2" customFormat="1" ht="16.5" customHeight="1">
      <c r="A224" s="33"/>
      <c r="B224" s="154"/>
      <c r="C224" s="212" t="s">
        <v>222</v>
      </c>
      <c r="D224" s="212" t="s">
        <v>836</v>
      </c>
      <c r="E224" s="213" t="s">
        <v>843</v>
      </c>
      <c r="F224" s="214" t="s">
        <v>844</v>
      </c>
      <c r="G224" s="215" t="s">
        <v>340</v>
      </c>
      <c r="H224" s="216">
        <v>29</v>
      </c>
      <c r="I224" s="217"/>
      <c r="J224" s="218">
        <f>ROUND(I224*H224,2)</f>
        <v>0</v>
      </c>
      <c r="K224" s="219"/>
      <c r="L224" s="220"/>
      <c r="M224" s="221" t="s">
        <v>1</v>
      </c>
      <c r="N224" s="222" t="s">
        <v>41</v>
      </c>
      <c r="O224" s="62"/>
      <c r="P224" s="165">
        <f>O224*H224</f>
        <v>0</v>
      </c>
      <c r="Q224" s="165">
        <v>0</v>
      </c>
      <c r="R224" s="165">
        <f>Q224*H224</f>
        <v>0</v>
      </c>
      <c r="S224" s="165">
        <v>0</v>
      </c>
      <c r="T224" s="166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7" t="s">
        <v>234</v>
      </c>
      <c r="AT224" s="167" t="s">
        <v>836</v>
      </c>
      <c r="AU224" s="167" t="s">
        <v>91</v>
      </c>
      <c r="AY224" s="18" t="s">
        <v>203</v>
      </c>
      <c r="BE224" s="168">
        <f>IF(N224="základná",J224,0)</f>
        <v>0</v>
      </c>
      <c r="BF224" s="168">
        <f>IF(N224="znížená",J224,0)</f>
        <v>0</v>
      </c>
      <c r="BG224" s="168">
        <f>IF(N224="zákl. prenesená",J224,0)</f>
        <v>0</v>
      </c>
      <c r="BH224" s="168">
        <f>IF(N224="zníž. prenesená",J224,0)</f>
        <v>0</v>
      </c>
      <c r="BI224" s="168">
        <f>IF(N224="nulová",J224,0)</f>
        <v>0</v>
      </c>
      <c r="BJ224" s="18" t="s">
        <v>91</v>
      </c>
      <c r="BK224" s="168">
        <f>ROUND(I224*H224,2)</f>
        <v>0</v>
      </c>
      <c r="BL224" s="18" t="s">
        <v>208</v>
      </c>
      <c r="BM224" s="167" t="s">
        <v>845</v>
      </c>
    </row>
    <row r="225" spans="1:65" s="12" customFormat="1" ht="22.9" customHeight="1">
      <c r="B225" s="143"/>
      <c r="D225" s="144" t="s">
        <v>74</v>
      </c>
      <c r="E225" s="169" t="s">
        <v>208</v>
      </c>
      <c r="F225" s="169" t="s">
        <v>846</v>
      </c>
      <c r="I225" s="146"/>
      <c r="J225" s="170">
        <f>BK225</f>
        <v>0</v>
      </c>
      <c r="L225" s="143"/>
      <c r="M225" s="148"/>
      <c r="N225" s="149"/>
      <c r="O225" s="149"/>
      <c r="P225" s="150">
        <f>SUM(P226:P246)</f>
        <v>0</v>
      </c>
      <c r="Q225" s="149"/>
      <c r="R225" s="150">
        <f>SUM(R226:R246)</f>
        <v>16.912617239999999</v>
      </c>
      <c r="S225" s="149"/>
      <c r="T225" s="151">
        <f>SUM(T226:T246)</f>
        <v>0</v>
      </c>
      <c r="AR225" s="144" t="s">
        <v>83</v>
      </c>
      <c r="AT225" s="152" t="s">
        <v>74</v>
      </c>
      <c r="AU225" s="152" t="s">
        <v>83</v>
      </c>
      <c r="AY225" s="144" t="s">
        <v>203</v>
      </c>
      <c r="BK225" s="153">
        <f>SUM(BK226:BK246)</f>
        <v>0</v>
      </c>
    </row>
    <row r="226" spans="1:65" s="2" customFormat="1" ht="24.2" customHeight="1">
      <c r="A226" s="33"/>
      <c r="B226" s="154"/>
      <c r="C226" s="155" t="s">
        <v>259</v>
      </c>
      <c r="D226" s="155" t="s">
        <v>204</v>
      </c>
      <c r="E226" s="156" t="s">
        <v>847</v>
      </c>
      <c r="F226" s="157" t="s">
        <v>848</v>
      </c>
      <c r="G226" s="158" t="s">
        <v>213</v>
      </c>
      <c r="H226" s="159">
        <v>6.2480000000000002</v>
      </c>
      <c r="I226" s="160"/>
      <c r="J226" s="161">
        <f>ROUND(I226*H226,2)</f>
        <v>0</v>
      </c>
      <c r="K226" s="162"/>
      <c r="L226" s="34"/>
      <c r="M226" s="163" t="s">
        <v>1</v>
      </c>
      <c r="N226" s="164" t="s">
        <v>41</v>
      </c>
      <c r="O226" s="62"/>
      <c r="P226" s="165">
        <f>O226*H226</f>
        <v>0</v>
      </c>
      <c r="Q226" s="165">
        <v>2.5211000000000001</v>
      </c>
      <c r="R226" s="165">
        <f>Q226*H226</f>
        <v>15.751832800000001</v>
      </c>
      <c r="S226" s="165">
        <v>0</v>
      </c>
      <c r="T226" s="166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7" t="s">
        <v>208</v>
      </c>
      <c r="AT226" s="167" t="s">
        <v>204</v>
      </c>
      <c r="AU226" s="167" t="s">
        <v>91</v>
      </c>
      <c r="AY226" s="18" t="s">
        <v>203</v>
      </c>
      <c r="BE226" s="168">
        <f>IF(N226="základná",J226,0)</f>
        <v>0</v>
      </c>
      <c r="BF226" s="168">
        <f>IF(N226="znížená",J226,0)</f>
        <v>0</v>
      </c>
      <c r="BG226" s="168">
        <f>IF(N226="zákl. prenesená",J226,0)</f>
        <v>0</v>
      </c>
      <c r="BH226" s="168">
        <f>IF(N226="zníž. prenesená",J226,0)</f>
        <v>0</v>
      </c>
      <c r="BI226" s="168">
        <f>IF(N226="nulová",J226,0)</f>
        <v>0</v>
      </c>
      <c r="BJ226" s="18" t="s">
        <v>91</v>
      </c>
      <c r="BK226" s="168">
        <f>ROUND(I226*H226,2)</f>
        <v>0</v>
      </c>
      <c r="BL226" s="18" t="s">
        <v>208</v>
      </c>
      <c r="BM226" s="167" t="s">
        <v>849</v>
      </c>
    </row>
    <row r="227" spans="1:65" s="13" customFormat="1">
      <c r="B227" s="177"/>
      <c r="D227" s="178" t="s">
        <v>548</v>
      </c>
      <c r="E227" s="179" t="s">
        <v>1</v>
      </c>
      <c r="F227" s="180" t="s">
        <v>850</v>
      </c>
      <c r="H227" s="181">
        <v>6.2480000000000002</v>
      </c>
      <c r="I227" s="182"/>
      <c r="L227" s="177"/>
      <c r="M227" s="183"/>
      <c r="N227" s="184"/>
      <c r="O227" s="184"/>
      <c r="P227" s="184"/>
      <c r="Q227" s="184"/>
      <c r="R227" s="184"/>
      <c r="S227" s="184"/>
      <c r="T227" s="185"/>
      <c r="AT227" s="179" t="s">
        <v>548</v>
      </c>
      <c r="AU227" s="179" t="s">
        <v>91</v>
      </c>
      <c r="AV227" s="13" t="s">
        <v>91</v>
      </c>
      <c r="AW227" s="13" t="s">
        <v>30</v>
      </c>
      <c r="AX227" s="13" t="s">
        <v>75</v>
      </c>
      <c r="AY227" s="179" t="s">
        <v>203</v>
      </c>
    </row>
    <row r="228" spans="1:65" s="14" customFormat="1">
      <c r="B228" s="186"/>
      <c r="D228" s="178" t="s">
        <v>548</v>
      </c>
      <c r="E228" s="187" t="s">
        <v>1</v>
      </c>
      <c r="F228" s="188" t="s">
        <v>550</v>
      </c>
      <c r="H228" s="189">
        <v>6.2480000000000002</v>
      </c>
      <c r="I228" s="190"/>
      <c r="L228" s="186"/>
      <c r="M228" s="191"/>
      <c r="N228" s="192"/>
      <c r="O228" s="192"/>
      <c r="P228" s="192"/>
      <c r="Q228" s="192"/>
      <c r="R228" s="192"/>
      <c r="S228" s="192"/>
      <c r="T228" s="193"/>
      <c r="AT228" s="187" t="s">
        <v>548</v>
      </c>
      <c r="AU228" s="187" t="s">
        <v>91</v>
      </c>
      <c r="AV228" s="14" t="s">
        <v>208</v>
      </c>
      <c r="AW228" s="14" t="s">
        <v>30</v>
      </c>
      <c r="AX228" s="14" t="s">
        <v>83</v>
      </c>
      <c r="AY228" s="187" t="s">
        <v>203</v>
      </c>
    </row>
    <row r="229" spans="1:65" s="2" customFormat="1" ht="16.5" customHeight="1">
      <c r="A229" s="33"/>
      <c r="B229" s="154"/>
      <c r="C229" s="155" t="s">
        <v>226</v>
      </c>
      <c r="D229" s="155" t="s">
        <v>204</v>
      </c>
      <c r="E229" s="156" t="s">
        <v>851</v>
      </c>
      <c r="F229" s="157" t="s">
        <v>852</v>
      </c>
      <c r="G229" s="158" t="s">
        <v>221</v>
      </c>
      <c r="H229" s="159">
        <v>46.037999999999997</v>
      </c>
      <c r="I229" s="160"/>
      <c r="J229" s="161">
        <f>ROUND(I229*H229,2)</f>
        <v>0</v>
      </c>
      <c r="K229" s="162"/>
      <c r="L229" s="34"/>
      <c r="M229" s="163" t="s">
        <v>1</v>
      </c>
      <c r="N229" s="164" t="s">
        <v>41</v>
      </c>
      <c r="O229" s="62"/>
      <c r="P229" s="165">
        <f>O229*H229</f>
        <v>0</v>
      </c>
      <c r="Q229" s="165">
        <v>1.99E-3</v>
      </c>
      <c r="R229" s="165">
        <f>Q229*H229</f>
        <v>9.1615619999999995E-2</v>
      </c>
      <c r="S229" s="165">
        <v>0</v>
      </c>
      <c r="T229" s="166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7" t="s">
        <v>208</v>
      </c>
      <c r="AT229" s="167" t="s">
        <v>204</v>
      </c>
      <c r="AU229" s="167" t="s">
        <v>91</v>
      </c>
      <c r="AY229" s="18" t="s">
        <v>203</v>
      </c>
      <c r="BE229" s="168">
        <f>IF(N229="základná",J229,0)</f>
        <v>0</v>
      </c>
      <c r="BF229" s="168">
        <f>IF(N229="znížená",J229,0)</f>
        <v>0</v>
      </c>
      <c r="BG229" s="168">
        <f>IF(N229="zákl. prenesená",J229,0)</f>
        <v>0</v>
      </c>
      <c r="BH229" s="168">
        <f>IF(N229="zníž. prenesená",J229,0)</f>
        <v>0</v>
      </c>
      <c r="BI229" s="168">
        <f>IF(N229="nulová",J229,0)</f>
        <v>0</v>
      </c>
      <c r="BJ229" s="18" t="s">
        <v>91</v>
      </c>
      <c r="BK229" s="168">
        <f>ROUND(I229*H229,2)</f>
        <v>0</v>
      </c>
      <c r="BL229" s="18" t="s">
        <v>208</v>
      </c>
      <c r="BM229" s="167" t="s">
        <v>853</v>
      </c>
    </row>
    <row r="230" spans="1:65" s="13" customFormat="1">
      <c r="B230" s="177"/>
      <c r="D230" s="178" t="s">
        <v>548</v>
      </c>
      <c r="E230" s="179" t="s">
        <v>1</v>
      </c>
      <c r="F230" s="180" t="s">
        <v>854</v>
      </c>
      <c r="H230" s="181">
        <v>46.037999999999997</v>
      </c>
      <c r="I230" s="182"/>
      <c r="L230" s="177"/>
      <c r="M230" s="183"/>
      <c r="N230" s="184"/>
      <c r="O230" s="184"/>
      <c r="P230" s="184"/>
      <c r="Q230" s="184"/>
      <c r="R230" s="184"/>
      <c r="S230" s="184"/>
      <c r="T230" s="185"/>
      <c r="AT230" s="179" t="s">
        <v>548</v>
      </c>
      <c r="AU230" s="179" t="s">
        <v>91</v>
      </c>
      <c r="AV230" s="13" t="s">
        <v>91</v>
      </c>
      <c r="AW230" s="13" t="s">
        <v>30</v>
      </c>
      <c r="AX230" s="13" t="s">
        <v>75</v>
      </c>
      <c r="AY230" s="179" t="s">
        <v>203</v>
      </c>
    </row>
    <row r="231" spans="1:65" s="14" customFormat="1">
      <c r="B231" s="186"/>
      <c r="D231" s="178" t="s">
        <v>548</v>
      </c>
      <c r="E231" s="187" t="s">
        <v>1</v>
      </c>
      <c r="F231" s="188" t="s">
        <v>550</v>
      </c>
      <c r="H231" s="189">
        <v>46.037999999999997</v>
      </c>
      <c r="I231" s="190"/>
      <c r="L231" s="186"/>
      <c r="M231" s="191"/>
      <c r="N231" s="192"/>
      <c r="O231" s="192"/>
      <c r="P231" s="192"/>
      <c r="Q231" s="192"/>
      <c r="R231" s="192"/>
      <c r="S231" s="192"/>
      <c r="T231" s="193"/>
      <c r="AT231" s="187" t="s">
        <v>548</v>
      </c>
      <c r="AU231" s="187" t="s">
        <v>91</v>
      </c>
      <c r="AV231" s="14" t="s">
        <v>208</v>
      </c>
      <c r="AW231" s="14" t="s">
        <v>30</v>
      </c>
      <c r="AX231" s="14" t="s">
        <v>83</v>
      </c>
      <c r="AY231" s="187" t="s">
        <v>203</v>
      </c>
    </row>
    <row r="232" spans="1:65" s="2" customFormat="1" ht="16.5" customHeight="1">
      <c r="A232" s="33"/>
      <c r="B232" s="154"/>
      <c r="C232" s="155" t="s">
        <v>268</v>
      </c>
      <c r="D232" s="155" t="s">
        <v>204</v>
      </c>
      <c r="E232" s="156" t="s">
        <v>855</v>
      </c>
      <c r="F232" s="157" t="s">
        <v>856</v>
      </c>
      <c r="G232" s="158" t="s">
        <v>221</v>
      </c>
      <c r="H232" s="159">
        <v>46.037999999999997</v>
      </c>
      <c r="I232" s="160"/>
      <c r="J232" s="161">
        <f>ROUND(I232*H232,2)</f>
        <v>0</v>
      </c>
      <c r="K232" s="162"/>
      <c r="L232" s="34"/>
      <c r="M232" s="163" t="s">
        <v>1</v>
      </c>
      <c r="N232" s="164" t="s">
        <v>41</v>
      </c>
      <c r="O232" s="62"/>
      <c r="P232" s="165">
        <f>O232*H232</f>
        <v>0</v>
      </c>
      <c r="Q232" s="165">
        <v>0</v>
      </c>
      <c r="R232" s="165">
        <f>Q232*H232</f>
        <v>0</v>
      </c>
      <c r="S232" s="165">
        <v>0</v>
      </c>
      <c r="T232" s="166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7" t="s">
        <v>208</v>
      </c>
      <c r="AT232" s="167" t="s">
        <v>204</v>
      </c>
      <c r="AU232" s="167" t="s">
        <v>91</v>
      </c>
      <c r="AY232" s="18" t="s">
        <v>203</v>
      </c>
      <c r="BE232" s="168">
        <f>IF(N232="základná",J232,0)</f>
        <v>0</v>
      </c>
      <c r="BF232" s="168">
        <f>IF(N232="znížená",J232,0)</f>
        <v>0</v>
      </c>
      <c r="BG232" s="168">
        <f>IF(N232="zákl. prenesená",J232,0)</f>
        <v>0</v>
      </c>
      <c r="BH232" s="168">
        <f>IF(N232="zníž. prenesená",J232,0)</f>
        <v>0</v>
      </c>
      <c r="BI232" s="168">
        <f>IF(N232="nulová",J232,0)</f>
        <v>0</v>
      </c>
      <c r="BJ232" s="18" t="s">
        <v>91</v>
      </c>
      <c r="BK232" s="168">
        <f>ROUND(I232*H232,2)</f>
        <v>0</v>
      </c>
      <c r="BL232" s="18" t="s">
        <v>208</v>
      </c>
      <c r="BM232" s="167" t="s">
        <v>857</v>
      </c>
    </row>
    <row r="233" spans="1:65" s="13" customFormat="1">
      <c r="B233" s="177"/>
      <c r="D233" s="178" t="s">
        <v>548</v>
      </c>
      <c r="E233" s="179" t="s">
        <v>1</v>
      </c>
      <c r="F233" s="180" t="s">
        <v>858</v>
      </c>
      <c r="H233" s="181">
        <v>46.037999999999997</v>
      </c>
      <c r="I233" s="182"/>
      <c r="L233" s="177"/>
      <c r="M233" s="183"/>
      <c r="N233" s="184"/>
      <c r="O233" s="184"/>
      <c r="P233" s="184"/>
      <c r="Q233" s="184"/>
      <c r="R233" s="184"/>
      <c r="S233" s="184"/>
      <c r="T233" s="185"/>
      <c r="AT233" s="179" t="s">
        <v>548</v>
      </c>
      <c r="AU233" s="179" t="s">
        <v>91</v>
      </c>
      <c r="AV233" s="13" t="s">
        <v>91</v>
      </c>
      <c r="AW233" s="13" t="s">
        <v>30</v>
      </c>
      <c r="AX233" s="13" t="s">
        <v>75</v>
      </c>
      <c r="AY233" s="179" t="s">
        <v>203</v>
      </c>
    </row>
    <row r="234" spans="1:65" s="14" customFormat="1">
      <c r="B234" s="186"/>
      <c r="D234" s="178" t="s">
        <v>548</v>
      </c>
      <c r="E234" s="187" t="s">
        <v>1</v>
      </c>
      <c r="F234" s="188" t="s">
        <v>550</v>
      </c>
      <c r="H234" s="189">
        <v>46.037999999999997</v>
      </c>
      <c r="I234" s="190"/>
      <c r="L234" s="186"/>
      <c r="M234" s="191"/>
      <c r="N234" s="192"/>
      <c r="O234" s="192"/>
      <c r="P234" s="192"/>
      <c r="Q234" s="192"/>
      <c r="R234" s="192"/>
      <c r="S234" s="192"/>
      <c r="T234" s="193"/>
      <c r="AT234" s="187" t="s">
        <v>548</v>
      </c>
      <c r="AU234" s="187" t="s">
        <v>91</v>
      </c>
      <c r="AV234" s="14" t="s">
        <v>208</v>
      </c>
      <c r="AW234" s="14" t="s">
        <v>30</v>
      </c>
      <c r="AX234" s="14" t="s">
        <v>83</v>
      </c>
      <c r="AY234" s="187" t="s">
        <v>203</v>
      </c>
    </row>
    <row r="235" spans="1:65" s="2" customFormat="1" ht="24.2" customHeight="1">
      <c r="A235" s="33"/>
      <c r="B235" s="154"/>
      <c r="C235" s="155" t="s">
        <v>230</v>
      </c>
      <c r="D235" s="155" t="s">
        <v>204</v>
      </c>
      <c r="E235" s="156" t="s">
        <v>859</v>
      </c>
      <c r="F235" s="157" t="s">
        <v>860</v>
      </c>
      <c r="G235" s="158" t="s">
        <v>221</v>
      </c>
      <c r="H235" s="159">
        <v>41.65</v>
      </c>
      <c r="I235" s="160"/>
      <c r="J235" s="161">
        <f>ROUND(I235*H235,2)</f>
        <v>0</v>
      </c>
      <c r="K235" s="162"/>
      <c r="L235" s="34"/>
      <c r="M235" s="163" t="s">
        <v>1</v>
      </c>
      <c r="N235" s="164" t="s">
        <v>41</v>
      </c>
      <c r="O235" s="62"/>
      <c r="P235" s="165">
        <f>O235*H235</f>
        <v>0</v>
      </c>
      <c r="Q235" s="165">
        <v>5.7800000000000004E-3</v>
      </c>
      <c r="R235" s="165">
        <f>Q235*H235</f>
        <v>0.24073700000000001</v>
      </c>
      <c r="S235" s="165">
        <v>0</v>
      </c>
      <c r="T235" s="16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7" t="s">
        <v>208</v>
      </c>
      <c r="AT235" s="167" t="s">
        <v>204</v>
      </c>
      <c r="AU235" s="167" t="s">
        <v>91</v>
      </c>
      <c r="AY235" s="18" t="s">
        <v>203</v>
      </c>
      <c r="BE235" s="168">
        <f>IF(N235="základná",J235,0)</f>
        <v>0</v>
      </c>
      <c r="BF235" s="168">
        <f>IF(N235="znížená",J235,0)</f>
        <v>0</v>
      </c>
      <c r="BG235" s="168">
        <f>IF(N235="zákl. prenesená",J235,0)</f>
        <v>0</v>
      </c>
      <c r="BH235" s="168">
        <f>IF(N235="zníž. prenesená",J235,0)</f>
        <v>0</v>
      </c>
      <c r="BI235" s="168">
        <f>IF(N235="nulová",J235,0)</f>
        <v>0</v>
      </c>
      <c r="BJ235" s="18" t="s">
        <v>91</v>
      </c>
      <c r="BK235" s="168">
        <f>ROUND(I235*H235,2)</f>
        <v>0</v>
      </c>
      <c r="BL235" s="18" t="s">
        <v>208</v>
      </c>
      <c r="BM235" s="167" t="s">
        <v>861</v>
      </c>
    </row>
    <row r="236" spans="1:65" s="13" customFormat="1">
      <c r="B236" s="177"/>
      <c r="D236" s="178" t="s">
        <v>548</v>
      </c>
      <c r="E236" s="179" t="s">
        <v>1</v>
      </c>
      <c r="F236" s="180" t="s">
        <v>862</v>
      </c>
      <c r="H236" s="181">
        <v>41.65</v>
      </c>
      <c r="I236" s="182"/>
      <c r="L236" s="177"/>
      <c r="M236" s="183"/>
      <c r="N236" s="184"/>
      <c r="O236" s="184"/>
      <c r="P236" s="184"/>
      <c r="Q236" s="184"/>
      <c r="R236" s="184"/>
      <c r="S236" s="184"/>
      <c r="T236" s="185"/>
      <c r="AT236" s="179" t="s">
        <v>548</v>
      </c>
      <c r="AU236" s="179" t="s">
        <v>91</v>
      </c>
      <c r="AV236" s="13" t="s">
        <v>91</v>
      </c>
      <c r="AW236" s="13" t="s">
        <v>30</v>
      </c>
      <c r="AX236" s="13" t="s">
        <v>75</v>
      </c>
      <c r="AY236" s="179" t="s">
        <v>203</v>
      </c>
    </row>
    <row r="237" spans="1:65" s="14" customFormat="1">
      <c r="B237" s="186"/>
      <c r="D237" s="178" t="s">
        <v>548</v>
      </c>
      <c r="E237" s="187" t="s">
        <v>1</v>
      </c>
      <c r="F237" s="188" t="s">
        <v>550</v>
      </c>
      <c r="H237" s="189">
        <v>41.65</v>
      </c>
      <c r="I237" s="190"/>
      <c r="L237" s="186"/>
      <c r="M237" s="191"/>
      <c r="N237" s="192"/>
      <c r="O237" s="192"/>
      <c r="P237" s="192"/>
      <c r="Q237" s="192"/>
      <c r="R237" s="192"/>
      <c r="S237" s="192"/>
      <c r="T237" s="193"/>
      <c r="AT237" s="187" t="s">
        <v>548</v>
      </c>
      <c r="AU237" s="187" t="s">
        <v>91</v>
      </c>
      <c r="AV237" s="14" t="s">
        <v>208</v>
      </c>
      <c r="AW237" s="14" t="s">
        <v>30</v>
      </c>
      <c r="AX237" s="14" t="s">
        <v>83</v>
      </c>
      <c r="AY237" s="187" t="s">
        <v>203</v>
      </c>
    </row>
    <row r="238" spans="1:65" s="2" customFormat="1" ht="24.2" customHeight="1">
      <c r="A238" s="33"/>
      <c r="B238" s="154"/>
      <c r="C238" s="155" t="s">
        <v>277</v>
      </c>
      <c r="D238" s="155" t="s">
        <v>204</v>
      </c>
      <c r="E238" s="156" t="s">
        <v>863</v>
      </c>
      <c r="F238" s="157" t="s">
        <v>864</v>
      </c>
      <c r="G238" s="158" t="s">
        <v>221</v>
      </c>
      <c r="H238" s="159">
        <v>41.65</v>
      </c>
      <c r="I238" s="160"/>
      <c r="J238" s="161">
        <f>ROUND(I238*H238,2)</f>
        <v>0</v>
      </c>
      <c r="K238" s="162"/>
      <c r="L238" s="34"/>
      <c r="M238" s="163" t="s">
        <v>1</v>
      </c>
      <c r="N238" s="164" t="s">
        <v>41</v>
      </c>
      <c r="O238" s="62"/>
      <c r="P238" s="165">
        <f>O238*H238</f>
        <v>0</v>
      </c>
      <c r="Q238" s="165">
        <v>0</v>
      </c>
      <c r="R238" s="165">
        <f>Q238*H238</f>
        <v>0</v>
      </c>
      <c r="S238" s="165">
        <v>0</v>
      </c>
      <c r="T238" s="16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7" t="s">
        <v>208</v>
      </c>
      <c r="AT238" s="167" t="s">
        <v>204</v>
      </c>
      <c r="AU238" s="167" t="s">
        <v>91</v>
      </c>
      <c r="AY238" s="18" t="s">
        <v>203</v>
      </c>
      <c r="BE238" s="168">
        <f>IF(N238="základná",J238,0)</f>
        <v>0</v>
      </c>
      <c r="BF238" s="168">
        <f>IF(N238="znížená",J238,0)</f>
        <v>0</v>
      </c>
      <c r="BG238" s="168">
        <f>IF(N238="zákl. prenesená",J238,0)</f>
        <v>0</v>
      </c>
      <c r="BH238" s="168">
        <f>IF(N238="zníž. prenesená",J238,0)</f>
        <v>0</v>
      </c>
      <c r="BI238" s="168">
        <f>IF(N238="nulová",J238,0)</f>
        <v>0</v>
      </c>
      <c r="BJ238" s="18" t="s">
        <v>91</v>
      </c>
      <c r="BK238" s="168">
        <f>ROUND(I238*H238,2)</f>
        <v>0</v>
      </c>
      <c r="BL238" s="18" t="s">
        <v>208</v>
      </c>
      <c r="BM238" s="167" t="s">
        <v>865</v>
      </c>
    </row>
    <row r="239" spans="1:65" s="13" customFormat="1">
      <c r="B239" s="177"/>
      <c r="D239" s="178" t="s">
        <v>548</v>
      </c>
      <c r="E239" s="179" t="s">
        <v>1</v>
      </c>
      <c r="F239" s="180" t="s">
        <v>866</v>
      </c>
      <c r="H239" s="181">
        <v>41.65</v>
      </c>
      <c r="I239" s="182"/>
      <c r="L239" s="177"/>
      <c r="M239" s="183"/>
      <c r="N239" s="184"/>
      <c r="O239" s="184"/>
      <c r="P239" s="184"/>
      <c r="Q239" s="184"/>
      <c r="R239" s="184"/>
      <c r="S239" s="184"/>
      <c r="T239" s="185"/>
      <c r="AT239" s="179" t="s">
        <v>548</v>
      </c>
      <c r="AU239" s="179" t="s">
        <v>91</v>
      </c>
      <c r="AV239" s="13" t="s">
        <v>91</v>
      </c>
      <c r="AW239" s="13" t="s">
        <v>30</v>
      </c>
      <c r="AX239" s="13" t="s">
        <v>75</v>
      </c>
      <c r="AY239" s="179" t="s">
        <v>203</v>
      </c>
    </row>
    <row r="240" spans="1:65" s="14" customFormat="1">
      <c r="B240" s="186"/>
      <c r="D240" s="178" t="s">
        <v>548</v>
      </c>
      <c r="E240" s="187" t="s">
        <v>1</v>
      </c>
      <c r="F240" s="188" t="s">
        <v>550</v>
      </c>
      <c r="H240" s="189">
        <v>41.65</v>
      </c>
      <c r="I240" s="190"/>
      <c r="L240" s="186"/>
      <c r="M240" s="191"/>
      <c r="N240" s="192"/>
      <c r="O240" s="192"/>
      <c r="P240" s="192"/>
      <c r="Q240" s="192"/>
      <c r="R240" s="192"/>
      <c r="S240" s="192"/>
      <c r="T240" s="193"/>
      <c r="AT240" s="187" t="s">
        <v>548</v>
      </c>
      <c r="AU240" s="187" t="s">
        <v>91</v>
      </c>
      <c r="AV240" s="14" t="s">
        <v>208</v>
      </c>
      <c r="AW240" s="14" t="s">
        <v>30</v>
      </c>
      <c r="AX240" s="14" t="s">
        <v>83</v>
      </c>
      <c r="AY240" s="187" t="s">
        <v>203</v>
      </c>
    </row>
    <row r="241" spans="1:65" s="2" customFormat="1" ht="16.5" customHeight="1">
      <c r="A241" s="33"/>
      <c r="B241" s="154"/>
      <c r="C241" s="155" t="s">
        <v>7</v>
      </c>
      <c r="D241" s="155" t="s">
        <v>204</v>
      </c>
      <c r="E241" s="156" t="s">
        <v>867</v>
      </c>
      <c r="F241" s="157" t="s">
        <v>868</v>
      </c>
      <c r="G241" s="158" t="s">
        <v>249</v>
      </c>
      <c r="H241" s="159">
        <v>0.47699999999999998</v>
      </c>
      <c r="I241" s="160"/>
      <c r="J241" s="161">
        <f>ROUND(I241*H241,2)</f>
        <v>0</v>
      </c>
      <c r="K241" s="162"/>
      <c r="L241" s="34"/>
      <c r="M241" s="163" t="s">
        <v>1</v>
      </c>
      <c r="N241" s="164" t="s">
        <v>41</v>
      </c>
      <c r="O241" s="62"/>
      <c r="P241" s="165">
        <f>O241*H241</f>
        <v>0</v>
      </c>
      <c r="Q241" s="165">
        <v>1.0442400000000001</v>
      </c>
      <c r="R241" s="165">
        <f>Q241*H241</f>
        <v>0.49810248000000001</v>
      </c>
      <c r="S241" s="165">
        <v>0</v>
      </c>
      <c r="T241" s="166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7" t="s">
        <v>208</v>
      </c>
      <c r="AT241" s="167" t="s">
        <v>204</v>
      </c>
      <c r="AU241" s="167" t="s">
        <v>91</v>
      </c>
      <c r="AY241" s="18" t="s">
        <v>203</v>
      </c>
      <c r="BE241" s="168">
        <f>IF(N241="základná",J241,0)</f>
        <v>0</v>
      </c>
      <c r="BF241" s="168">
        <f>IF(N241="znížená",J241,0)</f>
        <v>0</v>
      </c>
      <c r="BG241" s="168">
        <f>IF(N241="zákl. prenesená",J241,0)</f>
        <v>0</v>
      </c>
      <c r="BH241" s="168">
        <f>IF(N241="zníž. prenesená",J241,0)</f>
        <v>0</v>
      </c>
      <c r="BI241" s="168">
        <f>IF(N241="nulová",J241,0)</f>
        <v>0</v>
      </c>
      <c r="BJ241" s="18" t="s">
        <v>91</v>
      </c>
      <c r="BK241" s="168">
        <f>ROUND(I241*H241,2)</f>
        <v>0</v>
      </c>
      <c r="BL241" s="18" t="s">
        <v>208</v>
      </c>
      <c r="BM241" s="167" t="s">
        <v>869</v>
      </c>
    </row>
    <row r="242" spans="1:65" s="13" customFormat="1">
      <c r="B242" s="177"/>
      <c r="D242" s="178" t="s">
        <v>548</v>
      </c>
      <c r="E242" s="179" t="s">
        <v>1</v>
      </c>
      <c r="F242" s="180" t="s">
        <v>870</v>
      </c>
      <c r="H242" s="181">
        <v>0.47699999999999998</v>
      </c>
      <c r="I242" s="182"/>
      <c r="L242" s="177"/>
      <c r="M242" s="183"/>
      <c r="N242" s="184"/>
      <c r="O242" s="184"/>
      <c r="P242" s="184"/>
      <c r="Q242" s="184"/>
      <c r="R242" s="184"/>
      <c r="S242" s="184"/>
      <c r="T242" s="185"/>
      <c r="AT242" s="179" t="s">
        <v>548</v>
      </c>
      <c r="AU242" s="179" t="s">
        <v>91</v>
      </c>
      <c r="AV242" s="13" t="s">
        <v>91</v>
      </c>
      <c r="AW242" s="13" t="s">
        <v>30</v>
      </c>
      <c r="AX242" s="13" t="s">
        <v>75</v>
      </c>
      <c r="AY242" s="179" t="s">
        <v>203</v>
      </c>
    </row>
    <row r="243" spans="1:65" s="14" customFormat="1">
      <c r="B243" s="186"/>
      <c r="D243" s="178" t="s">
        <v>548</v>
      </c>
      <c r="E243" s="187" t="s">
        <v>1</v>
      </c>
      <c r="F243" s="188" t="s">
        <v>871</v>
      </c>
      <c r="H243" s="189">
        <v>0.47699999999999998</v>
      </c>
      <c r="I243" s="190"/>
      <c r="L243" s="186"/>
      <c r="M243" s="191"/>
      <c r="N243" s="192"/>
      <c r="O243" s="192"/>
      <c r="P243" s="192"/>
      <c r="Q243" s="192"/>
      <c r="R243" s="192"/>
      <c r="S243" s="192"/>
      <c r="T243" s="193"/>
      <c r="AT243" s="187" t="s">
        <v>548</v>
      </c>
      <c r="AU243" s="187" t="s">
        <v>91</v>
      </c>
      <c r="AV243" s="14" t="s">
        <v>208</v>
      </c>
      <c r="AW243" s="14" t="s">
        <v>30</v>
      </c>
      <c r="AX243" s="14" t="s">
        <v>83</v>
      </c>
      <c r="AY243" s="187" t="s">
        <v>203</v>
      </c>
    </row>
    <row r="244" spans="1:65" s="2" customFormat="1" ht="16.5" customHeight="1">
      <c r="A244" s="33"/>
      <c r="B244" s="154"/>
      <c r="C244" s="155" t="s">
        <v>284</v>
      </c>
      <c r="D244" s="155" t="s">
        <v>204</v>
      </c>
      <c r="E244" s="156" t="s">
        <v>872</v>
      </c>
      <c r="F244" s="157" t="s">
        <v>873</v>
      </c>
      <c r="G244" s="158" t="s">
        <v>249</v>
      </c>
      <c r="H244" s="159">
        <v>0.33400000000000002</v>
      </c>
      <c r="I244" s="160"/>
      <c r="J244" s="161">
        <f>ROUND(I244*H244,2)</f>
        <v>0</v>
      </c>
      <c r="K244" s="162"/>
      <c r="L244" s="34"/>
      <c r="M244" s="163" t="s">
        <v>1</v>
      </c>
      <c r="N244" s="164" t="s">
        <v>41</v>
      </c>
      <c r="O244" s="62"/>
      <c r="P244" s="165">
        <f>O244*H244</f>
        <v>0</v>
      </c>
      <c r="Q244" s="165">
        <v>0.98900999999999994</v>
      </c>
      <c r="R244" s="165">
        <f>Q244*H244</f>
        <v>0.33032934000000003</v>
      </c>
      <c r="S244" s="165">
        <v>0</v>
      </c>
      <c r="T244" s="166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7" t="s">
        <v>208</v>
      </c>
      <c r="AT244" s="167" t="s">
        <v>204</v>
      </c>
      <c r="AU244" s="167" t="s">
        <v>91</v>
      </c>
      <c r="AY244" s="18" t="s">
        <v>203</v>
      </c>
      <c r="BE244" s="168">
        <f>IF(N244="základná",J244,0)</f>
        <v>0</v>
      </c>
      <c r="BF244" s="168">
        <f>IF(N244="znížená",J244,0)</f>
        <v>0</v>
      </c>
      <c r="BG244" s="168">
        <f>IF(N244="zákl. prenesená",J244,0)</f>
        <v>0</v>
      </c>
      <c r="BH244" s="168">
        <f>IF(N244="zníž. prenesená",J244,0)</f>
        <v>0</v>
      </c>
      <c r="BI244" s="168">
        <f>IF(N244="nulová",J244,0)</f>
        <v>0</v>
      </c>
      <c r="BJ244" s="18" t="s">
        <v>91</v>
      </c>
      <c r="BK244" s="168">
        <f>ROUND(I244*H244,2)</f>
        <v>0</v>
      </c>
      <c r="BL244" s="18" t="s">
        <v>208</v>
      </c>
      <c r="BM244" s="167" t="s">
        <v>874</v>
      </c>
    </row>
    <row r="245" spans="1:65" s="13" customFormat="1">
      <c r="B245" s="177"/>
      <c r="D245" s="178" t="s">
        <v>548</v>
      </c>
      <c r="E245" s="179" t="s">
        <v>1</v>
      </c>
      <c r="F245" s="180" t="s">
        <v>875</v>
      </c>
      <c r="H245" s="181">
        <v>0.33400000000000002</v>
      </c>
      <c r="I245" s="182"/>
      <c r="L245" s="177"/>
      <c r="M245" s="183"/>
      <c r="N245" s="184"/>
      <c r="O245" s="184"/>
      <c r="P245" s="184"/>
      <c r="Q245" s="184"/>
      <c r="R245" s="184"/>
      <c r="S245" s="184"/>
      <c r="T245" s="185"/>
      <c r="AT245" s="179" t="s">
        <v>548</v>
      </c>
      <c r="AU245" s="179" t="s">
        <v>91</v>
      </c>
      <c r="AV245" s="13" t="s">
        <v>91</v>
      </c>
      <c r="AW245" s="13" t="s">
        <v>30</v>
      </c>
      <c r="AX245" s="13" t="s">
        <v>75</v>
      </c>
      <c r="AY245" s="179" t="s">
        <v>203</v>
      </c>
    </row>
    <row r="246" spans="1:65" s="14" customFormat="1">
      <c r="B246" s="186"/>
      <c r="D246" s="178" t="s">
        <v>548</v>
      </c>
      <c r="E246" s="187" t="s">
        <v>1</v>
      </c>
      <c r="F246" s="188" t="s">
        <v>550</v>
      </c>
      <c r="H246" s="189">
        <v>0.33400000000000002</v>
      </c>
      <c r="I246" s="190"/>
      <c r="L246" s="186"/>
      <c r="M246" s="191"/>
      <c r="N246" s="192"/>
      <c r="O246" s="192"/>
      <c r="P246" s="192"/>
      <c r="Q246" s="192"/>
      <c r="R246" s="192"/>
      <c r="S246" s="192"/>
      <c r="T246" s="193"/>
      <c r="AT246" s="187" t="s">
        <v>548</v>
      </c>
      <c r="AU246" s="187" t="s">
        <v>91</v>
      </c>
      <c r="AV246" s="14" t="s">
        <v>208</v>
      </c>
      <c r="AW246" s="14" t="s">
        <v>30</v>
      </c>
      <c r="AX246" s="14" t="s">
        <v>83</v>
      </c>
      <c r="AY246" s="187" t="s">
        <v>203</v>
      </c>
    </row>
    <row r="247" spans="1:65" s="12" customFormat="1" ht="22.9" customHeight="1">
      <c r="B247" s="143"/>
      <c r="D247" s="144" t="s">
        <v>74</v>
      </c>
      <c r="E247" s="169" t="s">
        <v>876</v>
      </c>
      <c r="F247" s="169" t="s">
        <v>877</v>
      </c>
      <c r="I247" s="146"/>
      <c r="J247" s="170">
        <f>BK247</f>
        <v>0</v>
      </c>
      <c r="L247" s="143"/>
      <c r="M247" s="148"/>
      <c r="N247" s="149"/>
      <c r="O247" s="149"/>
      <c r="P247" s="150">
        <f>SUM(P248:P271)</f>
        <v>0</v>
      </c>
      <c r="Q247" s="149"/>
      <c r="R247" s="150">
        <f>SUM(R248:R271)</f>
        <v>227.08313199999998</v>
      </c>
      <c r="S247" s="149"/>
      <c r="T247" s="151">
        <f>SUM(T248:T271)</f>
        <v>0</v>
      </c>
      <c r="AR247" s="144" t="s">
        <v>83</v>
      </c>
      <c r="AT247" s="152" t="s">
        <v>74</v>
      </c>
      <c r="AU247" s="152" t="s">
        <v>83</v>
      </c>
      <c r="AY247" s="144" t="s">
        <v>203</v>
      </c>
      <c r="BK247" s="153">
        <f>SUM(BK248:BK271)</f>
        <v>0</v>
      </c>
    </row>
    <row r="248" spans="1:65" s="2" customFormat="1" ht="33" customHeight="1">
      <c r="A248" s="33"/>
      <c r="B248" s="154"/>
      <c r="C248" s="155" t="s">
        <v>237</v>
      </c>
      <c r="D248" s="155" t="s">
        <v>204</v>
      </c>
      <c r="E248" s="156" t="s">
        <v>878</v>
      </c>
      <c r="F248" s="157" t="s">
        <v>879</v>
      </c>
      <c r="G248" s="158" t="s">
        <v>221</v>
      </c>
      <c r="H248" s="159">
        <v>139.6</v>
      </c>
      <c r="I248" s="160"/>
      <c r="J248" s="161">
        <f>ROUND(I248*H248,2)</f>
        <v>0</v>
      </c>
      <c r="K248" s="162"/>
      <c r="L248" s="34"/>
      <c r="M248" s="163" t="s">
        <v>1</v>
      </c>
      <c r="N248" s="164" t="s">
        <v>41</v>
      </c>
      <c r="O248" s="62"/>
      <c r="P248" s="165">
        <f>O248*H248</f>
        <v>0</v>
      </c>
      <c r="Q248" s="165">
        <v>0.25331999999999999</v>
      </c>
      <c r="R248" s="165">
        <f>Q248*H248</f>
        <v>35.363471999999994</v>
      </c>
      <c r="S248" s="165">
        <v>0</v>
      </c>
      <c r="T248" s="166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7" t="s">
        <v>208</v>
      </c>
      <c r="AT248" s="167" t="s">
        <v>204</v>
      </c>
      <c r="AU248" s="167" t="s">
        <v>91</v>
      </c>
      <c r="AY248" s="18" t="s">
        <v>203</v>
      </c>
      <c r="BE248" s="168">
        <f>IF(N248="základná",J248,0)</f>
        <v>0</v>
      </c>
      <c r="BF248" s="168">
        <f>IF(N248="znížená",J248,0)</f>
        <v>0</v>
      </c>
      <c r="BG248" s="168">
        <f>IF(N248="zákl. prenesená",J248,0)</f>
        <v>0</v>
      </c>
      <c r="BH248" s="168">
        <f>IF(N248="zníž. prenesená",J248,0)</f>
        <v>0</v>
      </c>
      <c r="BI248" s="168">
        <f>IF(N248="nulová",J248,0)</f>
        <v>0</v>
      </c>
      <c r="BJ248" s="18" t="s">
        <v>91</v>
      </c>
      <c r="BK248" s="168">
        <f>ROUND(I248*H248,2)</f>
        <v>0</v>
      </c>
      <c r="BL248" s="18" t="s">
        <v>208</v>
      </c>
      <c r="BM248" s="167" t="s">
        <v>880</v>
      </c>
    </row>
    <row r="249" spans="1:65" s="15" customFormat="1">
      <c r="B249" s="194"/>
      <c r="D249" s="178" t="s">
        <v>548</v>
      </c>
      <c r="E249" s="195" t="s">
        <v>1</v>
      </c>
      <c r="F249" s="196" t="s">
        <v>881</v>
      </c>
      <c r="H249" s="195" t="s">
        <v>1</v>
      </c>
      <c r="I249" s="197"/>
      <c r="L249" s="194"/>
      <c r="M249" s="198"/>
      <c r="N249" s="199"/>
      <c r="O249" s="199"/>
      <c r="P249" s="199"/>
      <c r="Q249" s="199"/>
      <c r="R249" s="199"/>
      <c r="S249" s="199"/>
      <c r="T249" s="200"/>
      <c r="AT249" s="195" t="s">
        <v>548</v>
      </c>
      <c r="AU249" s="195" t="s">
        <v>91</v>
      </c>
      <c r="AV249" s="15" t="s">
        <v>83</v>
      </c>
      <c r="AW249" s="15" t="s">
        <v>30</v>
      </c>
      <c r="AX249" s="15" t="s">
        <v>75</v>
      </c>
      <c r="AY249" s="195" t="s">
        <v>203</v>
      </c>
    </row>
    <row r="250" spans="1:65" s="15" customFormat="1">
      <c r="B250" s="194"/>
      <c r="D250" s="178" t="s">
        <v>548</v>
      </c>
      <c r="E250" s="195" t="s">
        <v>1</v>
      </c>
      <c r="F250" s="196" t="s">
        <v>4253</v>
      </c>
      <c r="H250" s="195" t="s">
        <v>1</v>
      </c>
      <c r="I250" s="197"/>
      <c r="L250" s="194"/>
      <c r="M250" s="198"/>
      <c r="N250" s="199"/>
      <c r="O250" s="199"/>
      <c r="P250" s="199"/>
      <c r="Q250" s="199"/>
      <c r="R250" s="199"/>
      <c r="S250" s="199"/>
      <c r="T250" s="200"/>
      <c r="AT250" s="195" t="s">
        <v>548</v>
      </c>
      <c r="AU250" s="195" t="s">
        <v>91</v>
      </c>
      <c r="AV250" s="15" t="s">
        <v>83</v>
      </c>
      <c r="AW250" s="15" t="s">
        <v>30</v>
      </c>
      <c r="AX250" s="15" t="s">
        <v>75</v>
      </c>
      <c r="AY250" s="195" t="s">
        <v>203</v>
      </c>
    </row>
    <row r="251" spans="1:65" s="15" customFormat="1" ht="22.5">
      <c r="B251" s="194"/>
      <c r="D251" s="178" t="s">
        <v>548</v>
      </c>
      <c r="E251" s="195" t="s">
        <v>1</v>
      </c>
      <c r="F251" s="196" t="s">
        <v>882</v>
      </c>
      <c r="H251" s="195" t="s">
        <v>1</v>
      </c>
      <c r="I251" s="197"/>
      <c r="L251" s="194"/>
      <c r="M251" s="198"/>
      <c r="N251" s="199"/>
      <c r="O251" s="199"/>
      <c r="P251" s="199"/>
      <c r="Q251" s="199"/>
      <c r="R251" s="199"/>
      <c r="S251" s="199"/>
      <c r="T251" s="200"/>
      <c r="AT251" s="195" t="s">
        <v>548</v>
      </c>
      <c r="AU251" s="195" t="s">
        <v>91</v>
      </c>
      <c r="AV251" s="15" t="s">
        <v>83</v>
      </c>
      <c r="AW251" s="15" t="s">
        <v>30</v>
      </c>
      <c r="AX251" s="15" t="s">
        <v>75</v>
      </c>
      <c r="AY251" s="195" t="s">
        <v>203</v>
      </c>
    </row>
    <row r="252" spans="1:65" s="15" customFormat="1" ht="22.5">
      <c r="B252" s="194"/>
      <c r="D252" s="178" t="s">
        <v>548</v>
      </c>
      <c r="E252" s="195" t="s">
        <v>1</v>
      </c>
      <c r="F252" s="196" t="s">
        <v>883</v>
      </c>
      <c r="H252" s="195" t="s">
        <v>1</v>
      </c>
      <c r="I252" s="197"/>
      <c r="L252" s="194"/>
      <c r="M252" s="198"/>
      <c r="N252" s="199"/>
      <c r="O252" s="199"/>
      <c r="P252" s="199"/>
      <c r="Q252" s="199"/>
      <c r="R252" s="199"/>
      <c r="S252" s="199"/>
      <c r="T252" s="200"/>
      <c r="AT252" s="195" t="s">
        <v>548</v>
      </c>
      <c r="AU252" s="195" t="s">
        <v>91</v>
      </c>
      <c r="AV252" s="15" t="s">
        <v>83</v>
      </c>
      <c r="AW252" s="15" t="s">
        <v>30</v>
      </c>
      <c r="AX252" s="15" t="s">
        <v>75</v>
      </c>
      <c r="AY252" s="195" t="s">
        <v>203</v>
      </c>
    </row>
    <row r="253" spans="1:65" s="15" customFormat="1">
      <c r="B253" s="194"/>
      <c r="D253" s="178" t="s">
        <v>548</v>
      </c>
      <c r="E253" s="195" t="s">
        <v>1</v>
      </c>
      <c r="F253" s="196" t="s">
        <v>884</v>
      </c>
      <c r="H253" s="195" t="s">
        <v>1</v>
      </c>
      <c r="I253" s="197"/>
      <c r="L253" s="194"/>
      <c r="M253" s="198"/>
      <c r="N253" s="199"/>
      <c r="O253" s="199"/>
      <c r="P253" s="199"/>
      <c r="Q253" s="199"/>
      <c r="R253" s="199"/>
      <c r="S253" s="199"/>
      <c r="T253" s="200"/>
      <c r="AT253" s="195" t="s">
        <v>548</v>
      </c>
      <c r="AU253" s="195" t="s">
        <v>91</v>
      </c>
      <c r="AV253" s="15" t="s">
        <v>83</v>
      </c>
      <c r="AW253" s="15" t="s">
        <v>30</v>
      </c>
      <c r="AX253" s="15" t="s">
        <v>75</v>
      </c>
      <c r="AY253" s="195" t="s">
        <v>203</v>
      </c>
    </row>
    <row r="254" spans="1:65" s="15" customFormat="1">
      <c r="B254" s="194"/>
      <c r="D254" s="178" t="s">
        <v>548</v>
      </c>
      <c r="E254" s="195" t="s">
        <v>1</v>
      </c>
      <c r="F254" s="196" t="s">
        <v>885</v>
      </c>
      <c r="H254" s="195" t="s">
        <v>1</v>
      </c>
      <c r="I254" s="197"/>
      <c r="L254" s="194"/>
      <c r="M254" s="198"/>
      <c r="N254" s="199"/>
      <c r="O254" s="199"/>
      <c r="P254" s="199"/>
      <c r="Q254" s="199"/>
      <c r="R254" s="199"/>
      <c r="S254" s="199"/>
      <c r="T254" s="200"/>
      <c r="AT254" s="195" t="s">
        <v>548</v>
      </c>
      <c r="AU254" s="195" t="s">
        <v>91</v>
      </c>
      <c r="AV254" s="15" t="s">
        <v>83</v>
      </c>
      <c r="AW254" s="15" t="s">
        <v>30</v>
      </c>
      <c r="AX254" s="15" t="s">
        <v>75</v>
      </c>
      <c r="AY254" s="195" t="s">
        <v>203</v>
      </c>
    </row>
    <row r="255" spans="1:65" s="15" customFormat="1">
      <c r="B255" s="194"/>
      <c r="D255" s="178" t="s">
        <v>548</v>
      </c>
      <c r="E255" s="195" t="s">
        <v>1</v>
      </c>
      <c r="F255" s="196" t="s">
        <v>886</v>
      </c>
      <c r="H255" s="195" t="s">
        <v>1</v>
      </c>
      <c r="I255" s="197"/>
      <c r="L255" s="194"/>
      <c r="M255" s="198"/>
      <c r="N255" s="199"/>
      <c r="O255" s="199"/>
      <c r="P255" s="199"/>
      <c r="Q255" s="199"/>
      <c r="R255" s="199"/>
      <c r="S255" s="199"/>
      <c r="T255" s="200"/>
      <c r="AT255" s="195" t="s">
        <v>548</v>
      </c>
      <c r="AU255" s="195" t="s">
        <v>91</v>
      </c>
      <c r="AV255" s="15" t="s">
        <v>83</v>
      </c>
      <c r="AW255" s="15" t="s">
        <v>30</v>
      </c>
      <c r="AX255" s="15" t="s">
        <v>75</v>
      </c>
      <c r="AY255" s="195" t="s">
        <v>203</v>
      </c>
    </row>
    <row r="256" spans="1:65" s="15" customFormat="1">
      <c r="B256" s="194"/>
      <c r="D256" s="178" t="s">
        <v>548</v>
      </c>
      <c r="E256" s="195" t="s">
        <v>1</v>
      </c>
      <c r="F256" s="196" t="s">
        <v>887</v>
      </c>
      <c r="H256" s="195" t="s">
        <v>1</v>
      </c>
      <c r="I256" s="197"/>
      <c r="L256" s="194"/>
      <c r="M256" s="198"/>
      <c r="N256" s="199"/>
      <c r="O256" s="199"/>
      <c r="P256" s="199"/>
      <c r="Q256" s="199"/>
      <c r="R256" s="199"/>
      <c r="S256" s="199"/>
      <c r="T256" s="200"/>
      <c r="AT256" s="195" t="s">
        <v>548</v>
      </c>
      <c r="AU256" s="195" t="s">
        <v>91</v>
      </c>
      <c r="AV256" s="15" t="s">
        <v>83</v>
      </c>
      <c r="AW256" s="15" t="s">
        <v>30</v>
      </c>
      <c r="AX256" s="15" t="s">
        <v>75</v>
      </c>
      <c r="AY256" s="195" t="s">
        <v>203</v>
      </c>
    </row>
    <row r="257" spans="1:65" s="15" customFormat="1">
      <c r="B257" s="194"/>
      <c r="D257" s="178" t="s">
        <v>548</v>
      </c>
      <c r="E257" s="195" t="s">
        <v>1</v>
      </c>
      <c r="F257" s="196" t="s">
        <v>888</v>
      </c>
      <c r="H257" s="195" t="s">
        <v>1</v>
      </c>
      <c r="I257" s="197"/>
      <c r="L257" s="194"/>
      <c r="M257" s="198"/>
      <c r="N257" s="199"/>
      <c r="O257" s="199"/>
      <c r="P257" s="199"/>
      <c r="Q257" s="199"/>
      <c r="R257" s="199"/>
      <c r="S257" s="199"/>
      <c r="T257" s="200"/>
      <c r="AT257" s="195" t="s">
        <v>548</v>
      </c>
      <c r="AU257" s="195" t="s">
        <v>91</v>
      </c>
      <c r="AV257" s="15" t="s">
        <v>83</v>
      </c>
      <c r="AW257" s="15" t="s">
        <v>30</v>
      </c>
      <c r="AX257" s="15" t="s">
        <v>75</v>
      </c>
      <c r="AY257" s="195" t="s">
        <v>203</v>
      </c>
    </row>
    <row r="258" spans="1:65" s="13" customFormat="1">
      <c r="B258" s="177"/>
      <c r="D258" s="178" t="s">
        <v>548</v>
      </c>
      <c r="E258" s="179" t="s">
        <v>1</v>
      </c>
      <c r="F258" s="180" t="s">
        <v>731</v>
      </c>
      <c r="H258" s="181">
        <v>139.6</v>
      </c>
      <c r="I258" s="182"/>
      <c r="L258" s="177"/>
      <c r="M258" s="183"/>
      <c r="N258" s="184"/>
      <c r="O258" s="184"/>
      <c r="P258" s="184"/>
      <c r="Q258" s="184"/>
      <c r="R258" s="184"/>
      <c r="S258" s="184"/>
      <c r="T258" s="185"/>
      <c r="AT258" s="179" t="s">
        <v>548</v>
      </c>
      <c r="AU258" s="179" t="s">
        <v>91</v>
      </c>
      <c r="AV258" s="13" t="s">
        <v>91</v>
      </c>
      <c r="AW258" s="13" t="s">
        <v>30</v>
      </c>
      <c r="AX258" s="13" t="s">
        <v>75</v>
      </c>
      <c r="AY258" s="179" t="s">
        <v>203</v>
      </c>
    </row>
    <row r="259" spans="1:65" s="16" customFormat="1">
      <c r="B259" s="201"/>
      <c r="D259" s="178" t="s">
        <v>548</v>
      </c>
      <c r="E259" s="202" t="s">
        <v>729</v>
      </c>
      <c r="F259" s="203" t="s">
        <v>576</v>
      </c>
      <c r="H259" s="204">
        <v>139.6</v>
      </c>
      <c r="I259" s="205"/>
      <c r="L259" s="201"/>
      <c r="M259" s="206"/>
      <c r="N259" s="207"/>
      <c r="O259" s="207"/>
      <c r="P259" s="207"/>
      <c r="Q259" s="207"/>
      <c r="R259" s="207"/>
      <c r="S259" s="207"/>
      <c r="T259" s="208"/>
      <c r="AT259" s="202" t="s">
        <v>548</v>
      </c>
      <c r="AU259" s="202" t="s">
        <v>91</v>
      </c>
      <c r="AV259" s="16" t="s">
        <v>215</v>
      </c>
      <c r="AW259" s="16" t="s">
        <v>30</v>
      </c>
      <c r="AX259" s="16" t="s">
        <v>75</v>
      </c>
      <c r="AY259" s="202" t="s">
        <v>203</v>
      </c>
    </row>
    <row r="260" spans="1:65" s="14" customFormat="1">
      <c r="B260" s="186"/>
      <c r="D260" s="178" t="s">
        <v>548</v>
      </c>
      <c r="E260" s="187" t="s">
        <v>1</v>
      </c>
      <c r="F260" s="188" t="s">
        <v>550</v>
      </c>
      <c r="H260" s="189">
        <v>139.6</v>
      </c>
      <c r="I260" s="190"/>
      <c r="L260" s="186"/>
      <c r="M260" s="191"/>
      <c r="N260" s="192"/>
      <c r="O260" s="192"/>
      <c r="P260" s="192"/>
      <c r="Q260" s="192"/>
      <c r="R260" s="192"/>
      <c r="S260" s="192"/>
      <c r="T260" s="193"/>
      <c r="AT260" s="187" t="s">
        <v>548</v>
      </c>
      <c r="AU260" s="187" t="s">
        <v>91</v>
      </c>
      <c r="AV260" s="14" t="s">
        <v>208</v>
      </c>
      <c r="AW260" s="14" t="s">
        <v>30</v>
      </c>
      <c r="AX260" s="14" t="s">
        <v>83</v>
      </c>
      <c r="AY260" s="187" t="s">
        <v>203</v>
      </c>
    </row>
    <row r="261" spans="1:65" s="2" customFormat="1" ht="24.2" customHeight="1">
      <c r="A261" s="33"/>
      <c r="B261" s="154"/>
      <c r="C261" s="212" t="s">
        <v>291</v>
      </c>
      <c r="D261" s="212" t="s">
        <v>836</v>
      </c>
      <c r="E261" s="213" t="s">
        <v>889</v>
      </c>
      <c r="F261" s="214" t="s">
        <v>890</v>
      </c>
      <c r="G261" s="215" t="s">
        <v>221</v>
      </c>
      <c r="H261" s="216">
        <v>140.99600000000001</v>
      </c>
      <c r="I261" s="217"/>
      <c r="J261" s="218">
        <f>ROUND(I261*H261,2)</f>
        <v>0</v>
      </c>
      <c r="K261" s="219"/>
      <c r="L261" s="220"/>
      <c r="M261" s="221" t="s">
        <v>1</v>
      </c>
      <c r="N261" s="222" t="s">
        <v>41</v>
      </c>
      <c r="O261" s="62"/>
      <c r="P261" s="165">
        <f>O261*H261</f>
        <v>0</v>
      </c>
      <c r="Q261" s="165">
        <v>0.222</v>
      </c>
      <c r="R261" s="165">
        <f>Q261*H261</f>
        <v>31.301112000000003</v>
      </c>
      <c r="S261" s="165">
        <v>0</v>
      </c>
      <c r="T261" s="166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7" t="s">
        <v>234</v>
      </c>
      <c r="AT261" s="167" t="s">
        <v>836</v>
      </c>
      <c r="AU261" s="167" t="s">
        <v>91</v>
      </c>
      <c r="AY261" s="18" t="s">
        <v>203</v>
      </c>
      <c r="BE261" s="168">
        <f>IF(N261="základná",J261,0)</f>
        <v>0</v>
      </c>
      <c r="BF261" s="168">
        <f>IF(N261="znížená",J261,0)</f>
        <v>0</v>
      </c>
      <c r="BG261" s="168">
        <f>IF(N261="zákl. prenesená",J261,0)</f>
        <v>0</v>
      </c>
      <c r="BH261" s="168">
        <f>IF(N261="zníž. prenesená",J261,0)</f>
        <v>0</v>
      </c>
      <c r="BI261" s="168">
        <f>IF(N261="nulová",J261,0)</f>
        <v>0</v>
      </c>
      <c r="BJ261" s="18" t="s">
        <v>91</v>
      </c>
      <c r="BK261" s="168">
        <f>ROUND(I261*H261,2)</f>
        <v>0</v>
      </c>
      <c r="BL261" s="18" t="s">
        <v>208</v>
      </c>
      <c r="BM261" s="167" t="s">
        <v>891</v>
      </c>
    </row>
    <row r="262" spans="1:65" s="13" customFormat="1">
      <c r="B262" s="177"/>
      <c r="D262" s="178" t="s">
        <v>548</v>
      </c>
      <c r="F262" s="180" t="s">
        <v>892</v>
      </c>
      <c r="H262" s="181">
        <v>140.99600000000001</v>
      </c>
      <c r="I262" s="182"/>
      <c r="L262" s="177"/>
      <c r="M262" s="183"/>
      <c r="N262" s="184"/>
      <c r="O262" s="184"/>
      <c r="P262" s="184"/>
      <c r="Q262" s="184"/>
      <c r="R262" s="184"/>
      <c r="S262" s="184"/>
      <c r="T262" s="185"/>
      <c r="AT262" s="179" t="s">
        <v>548</v>
      </c>
      <c r="AU262" s="179" t="s">
        <v>91</v>
      </c>
      <c r="AV262" s="13" t="s">
        <v>91</v>
      </c>
      <c r="AW262" s="13" t="s">
        <v>3</v>
      </c>
      <c r="AX262" s="13" t="s">
        <v>83</v>
      </c>
      <c r="AY262" s="179" t="s">
        <v>203</v>
      </c>
    </row>
    <row r="263" spans="1:65" s="2" customFormat="1" ht="37.9" customHeight="1">
      <c r="A263" s="33"/>
      <c r="B263" s="154"/>
      <c r="C263" s="155" t="s">
        <v>241</v>
      </c>
      <c r="D263" s="155" t="s">
        <v>204</v>
      </c>
      <c r="E263" s="156" t="s">
        <v>893</v>
      </c>
      <c r="F263" s="157" t="s">
        <v>894</v>
      </c>
      <c r="G263" s="158" t="s">
        <v>221</v>
      </c>
      <c r="H263" s="159">
        <v>139.6</v>
      </c>
      <c r="I263" s="160"/>
      <c r="J263" s="161">
        <f>ROUND(I263*H263,2)</f>
        <v>0</v>
      </c>
      <c r="K263" s="162"/>
      <c r="L263" s="34"/>
      <c r="M263" s="163" t="s">
        <v>1</v>
      </c>
      <c r="N263" s="164" t="s">
        <v>41</v>
      </c>
      <c r="O263" s="62"/>
      <c r="P263" s="165">
        <f>O263*H263</f>
        <v>0</v>
      </c>
      <c r="Q263" s="165">
        <v>0.47885</v>
      </c>
      <c r="R263" s="165">
        <f>Q263*H263</f>
        <v>66.847459999999998</v>
      </c>
      <c r="S263" s="165">
        <v>0</v>
      </c>
      <c r="T263" s="166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7" t="s">
        <v>208</v>
      </c>
      <c r="AT263" s="167" t="s">
        <v>204</v>
      </c>
      <c r="AU263" s="167" t="s">
        <v>91</v>
      </c>
      <c r="AY263" s="18" t="s">
        <v>203</v>
      </c>
      <c r="BE263" s="168">
        <f>IF(N263="základná",J263,0)</f>
        <v>0</v>
      </c>
      <c r="BF263" s="168">
        <f>IF(N263="znížená",J263,0)</f>
        <v>0</v>
      </c>
      <c r="BG263" s="168">
        <f>IF(N263="zákl. prenesená",J263,0)</f>
        <v>0</v>
      </c>
      <c r="BH263" s="168">
        <f>IF(N263="zníž. prenesená",J263,0)</f>
        <v>0</v>
      </c>
      <c r="BI263" s="168">
        <f>IF(N263="nulová",J263,0)</f>
        <v>0</v>
      </c>
      <c r="BJ263" s="18" t="s">
        <v>91</v>
      </c>
      <c r="BK263" s="168">
        <f>ROUND(I263*H263,2)</f>
        <v>0</v>
      </c>
      <c r="BL263" s="18" t="s">
        <v>208</v>
      </c>
      <c r="BM263" s="167" t="s">
        <v>895</v>
      </c>
    </row>
    <row r="264" spans="1:65" s="13" customFormat="1">
      <c r="B264" s="177"/>
      <c r="D264" s="178" t="s">
        <v>548</v>
      </c>
      <c r="E264" s="179" t="s">
        <v>1</v>
      </c>
      <c r="F264" s="180" t="s">
        <v>729</v>
      </c>
      <c r="H264" s="181">
        <v>139.6</v>
      </c>
      <c r="I264" s="182"/>
      <c r="L264" s="177"/>
      <c r="M264" s="183"/>
      <c r="N264" s="184"/>
      <c r="O264" s="184"/>
      <c r="P264" s="184"/>
      <c r="Q264" s="184"/>
      <c r="R264" s="184"/>
      <c r="S264" s="184"/>
      <c r="T264" s="185"/>
      <c r="AT264" s="179" t="s">
        <v>548</v>
      </c>
      <c r="AU264" s="179" t="s">
        <v>91</v>
      </c>
      <c r="AV264" s="13" t="s">
        <v>91</v>
      </c>
      <c r="AW264" s="13" t="s">
        <v>30</v>
      </c>
      <c r="AX264" s="13" t="s">
        <v>75</v>
      </c>
      <c r="AY264" s="179" t="s">
        <v>203</v>
      </c>
    </row>
    <row r="265" spans="1:65" s="14" customFormat="1">
      <c r="B265" s="186"/>
      <c r="D265" s="178" t="s">
        <v>548</v>
      </c>
      <c r="E265" s="187" t="s">
        <v>1</v>
      </c>
      <c r="F265" s="188" t="s">
        <v>550</v>
      </c>
      <c r="H265" s="189">
        <v>139.6</v>
      </c>
      <c r="I265" s="190"/>
      <c r="L265" s="186"/>
      <c r="M265" s="191"/>
      <c r="N265" s="192"/>
      <c r="O265" s="192"/>
      <c r="P265" s="192"/>
      <c r="Q265" s="192"/>
      <c r="R265" s="192"/>
      <c r="S265" s="192"/>
      <c r="T265" s="193"/>
      <c r="AT265" s="187" t="s">
        <v>548</v>
      </c>
      <c r="AU265" s="187" t="s">
        <v>91</v>
      </c>
      <c r="AV265" s="14" t="s">
        <v>208</v>
      </c>
      <c r="AW265" s="14" t="s">
        <v>30</v>
      </c>
      <c r="AX265" s="14" t="s">
        <v>83</v>
      </c>
      <c r="AY265" s="187" t="s">
        <v>203</v>
      </c>
    </row>
    <row r="266" spans="1:65" s="2" customFormat="1" ht="55.5" customHeight="1">
      <c r="A266" s="33"/>
      <c r="B266" s="154"/>
      <c r="C266" s="155" t="s">
        <v>298</v>
      </c>
      <c r="D266" s="155" t="s">
        <v>204</v>
      </c>
      <c r="E266" s="156" t="s">
        <v>896</v>
      </c>
      <c r="F266" s="157" t="s">
        <v>897</v>
      </c>
      <c r="G266" s="158" t="s">
        <v>221</v>
      </c>
      <c r="H266" s="159">
        <v>139.6</v>
      </c>
      <c r="I266" s="160"/>
      <c r="J266" s="161">
        <f>ROUND(I266*H266,2)</f>
        <v>0</v>
      </c>
      <c r="K266" s="162"/>
      <c r="L266" s="34"/>
      <c r="M266" s="163" t="s">
        <v>1</v>
      </c>
      <c r="N266" s="164" t="s">
        <v>41</v>
      </c>
      <c r="O266" s="62"/>
      <c r="P266" s="165">
        <f>O266*H266</f>
        <v>0</v>
      </c>
      <c r="Q266" s="165">
        <v>0</v>
      </c>
      <c r="R266" s="165">
        <f>Q266*H266</f>
        <v>0</v>
      </c>
      <c r="S266" s="165">
        <v>0</v>
      </c>
      <c r="T266" s="166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7" t="s">
        <v>208</v>
      </c>
      <c r="AT266" s="167" t="s">
        <v>204</v>
      </c>
      <c r="AU266" s="167" t="s">
        <v>91</v>
      </c>
      <c r="AY266" s="18" t="s">
        <v>203</v>
      </c>
      <c r="BE266" s="168">
        <f>IF(N266="základná",J266,0)</f>
        <v>0</v>
      </c>
      <c r="BF266" s="168">
        <f>IF(N266="znížená",J266,0)</f>
        <v>0</v>
      </c>
      <c r="BG266" s="168">
        <f>IF(N266="zákl. prenesená",J266,0)</f>
        <v>0</v>
      </c>
      <c r="BH266" s="168">
        <f>IF(N266="zníž. prenesená",J266,0)</f>
        <v>0</v>
      </c>
      <c r="BI266" s="168">
        <f>IF(N266="nulová",J266,0)</f>
        <v>0</v>
      </c>
      <c r="BJ266" s="18" t="s">
        <v>91</v>
      </c>
      <c r="BK266" s="168">
        <f>ROUND(I266*H266,2)</f>
        <v>0</v>
      </c>
      <c r="BL266" s="18" t="s">
        <v>208</v>
      </c>
      <c r="BM266" s="167" t="s">
        <v>898</v>
      </c>
    </row>
    <row r="267" spans="1:65" s="13" customFormat="1">
      <c r="B267" s="177"/>
      <c r="D267" s="178" t="s">
        <v>548</v>
      </c>
      <c r="E267" s="179" t="s">
        <v>1</v>
      </c>
      <c r="F267" s="180" t="s">
        <v>729</v>
      </c>
      <c r="H267" s="181">
        <v>139.6</v>
      </c>
      <c r="I267" s="182"/>
      <c r="L267" s="177"/>
      <c r="M267" s="183"/>
      <c r="N267" s="184"/>
      <c r="O267" s="184"/>
      <c r="P267" s="184"/>
      <c r="Q267" s="184"/>
      <c r="R267" s="184"/>
      <c r="S267" s="184"/>
      <c r="T267" s="185"/>
      <c r="AT267" s="179" t="s">
        <v>548</v>
      </c>
      <c r="AU267" s="179" t="s">
        <v>91</v>
      </c>
      <c r="AV267" s="13" t="s">
        <v>91</v>
      </c>
      <c r="AW267" s="13" t="s">
        <v>30</v>
      </c>
      <c r="AX267" s="13" t="s">
        <v>75</v>
      </c>
      <c r="AY267" s="179" t="s">
        <v>203</v>
      </c>
    </row>
    <row r="268" spans="1:65" s="14" customFormat="1">
      <c r="B268" s="186"/>
      <c r="D268" s="178" t="s">
        <v>548</v>
      </c>
      <c r="E268" s="187" t="s">
        <v>1</v>
      </c>
      <c r="F268" s="188" t="s">
        <v>550</v>
      </c>
      <c r="H268" s="189">
        <v>139.6</v>
      </c>
      <c r="I268" s="190"/>
      <c r="L268" s="186"/>
      <c r="M268" s="191"/>
      <c r="N268" s="192"/>
      <c r="O268" s="192"/>
      <c r="P268" s="192"/>
      <c r="Q268" s="192"/>
      <c r="R268" s="192"/>
      <c r="S268" s="192"/>
      <c r="T268" s="193"/>
      <c r="AT268" s="187" t="s">
        <v>548</v>
      </c>
      <c r="AU268" s="187" t="s">
        <v>91</v>
      </c>
      <c r="AV268" s="14" t="s">
        <v>208</v>
      </c>
      <c r="AW268" s="14" t="s">
        <v>30</v>
      </c>
      <c r="AX268" s="14" t="s">
        <v>83</v>
      </c>
      <c r="AY268" s="187" t="s">
        <v>203</v>
      </c>
    </row>
    <row r="269" spans="1:65" s="2" customFormat="1" ht="33" customHeight="1">
      <c r="A269" s="33"/>
      <c r="B269" s="154"/>
      <c r="C269" s="155" t="s">
        <v>245</v>
      </c>
      <c r="D269" s="155" t="s">
        <v>204</v>
      </c>
      <c r="E269" s="156" t="s">
        <v>899</v>
      </c>
      <c r="F269" s="157" t="s">
        <v>900</v>
      </c>
      <c r="G269" s="158" t="s">
        <v>221</v>
      </c>
      <c r="H269" s="159">
        <v>139.6</v>
      </c>
      <c r="I269" s="160"/>
      <c r="J269" s="161">
        <f>ROUND(I269*H269,2)</f>
        <v>0</v>
      </c>
      <c r="K269" s="162"/>
      <c r="L269" s="34"/>
      <c r="M269" s="163" t="s">
        <v>1</v>
      </c>
      <c r="N269" s="164" t="s">
        <v>41</v>
      </c>
      <c r="O269" s="62"/>
      <c r="P269" s="165">
        <f>O269*H269</f>
        <v>0</v>
      </c>
      <c r="Q269" s="165">
        <v>0.67027999999999999</v>
      </c>
      <c r="R269" s="165">
        <f>Q269*H269</f>
        <v>93.571087999999989</v>
      </c>
      <c r="S269" s="165">
        <v>0</v>
      </c>
      <c r="T269" s="16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7" t="s">
        <v>208</v>
      </c>
      <c r="AT269" s="167" t="s">
        <v>204</v>
      </c>
      <c r="AU269" s="167" t="s">
        <v>91</v>
      </c>
      <c r="AY269" s="18" t="s">
        <v>203</v>
      </c>
      <c r="BE269" s="168">
        <f>IF(N269="základná",J269,0)</f>
        <v>0</v>
      </c>
      <c r="BF269" s="168">
        <f>IF(N269="znížená",J269,0)</f>
        <v>0</v>
      </c>
      <c r="BG269" s="168">
        <f>IF(N269="zákl. prenesená",J269,0)</f>
        <v>0</v>
      </c>
      <c r="BH269" s="168">
        <f>IF(N269="zníž. prenesená",J269,0)</f>
        <v>0</v>
      </c>
      <c r="BI269" s="168">
        <f>IF(N269="nulová",J269,0)</f>
        <v>0</v>
      </c>
      <c r="BJ269" s="18" t="s">
        <v>91</v>
      </c>
      <c r="BK269" s="168">
        <f>ROUND(I269*H269,2)</f>
        <v>0</v>
      </c>
      <c r="BL269" s="18" t="s">
        <v>208</v>
      </c>
      <c r="BM269" s="167" t="s">
        <v>901</v>
      </c>
    </row>
    <row r="270" spans="1:65" s="13" customFormat="1">
      <c r="B270" s="177"/>
      <c r="D270" s="178" t="s">
        <v>548</v>
      </c>
      <c r="E270" s="179" t="s">
        <v>1</v>
      </c>
      <c r="F270" s="180" t="s">
        <v>729</v>
      </c>
      <c r="H270" s="181">
        <v>139.6</v>
      </c>
      <c r="I270" s="182"/>
      <c r="L270" s="177"/>
      <c r="M270" s="183"/>
      <c r="N270" s="184"/>
      <c r="O270" s="184"/>
      <c r="P270" s="184"/>
      <c r="Q270" s="184"/>
      <c r="R270" s="184"/>
      <c r="S270" s="184"/>
      <c r="T270" s="185"/>
      <c r="AT270" s="179" t="s">
        <v>548</v>
      </c>
      <c r="AU270" s="179" t="s">
        <v>91</v>
      </c>
      <c r="AV270" s="13" t="s">
        <v>91</v>
      </c>
      <c r="AW270" s="13" t="s">
        <v>30</v>
      </c>
      <c r="AX270" s="13" t="s">
        <v>75</v>
      </c>
      <c r="AY270" s="179" t="s">
        <v>203</v>
      </c>
    </row>
    <row r="271" spans="1:65" s="14" customFormat="1">
      <c r="B271" s="186"/>
      <c r="D271" s="178" t="s">
        <v>548</v>
      </c>
      <c r="E271" s="187" t="s">
        <v>1</v>
      </c>
      <c r="F271" s="188" t="s">
        <v>550</v>
      </c>
      <c r="H271" s="189">
        <v>139.6</v>
      </c>
      <c r="I271" s="190"/>
      <c r="L271" s="186"/>
      <c r="M271" s="191"/>
      <c r="N271" s="192"/>
      <c r="O271" s="192"/>
      <c r="P271" s="192"/>
      <c r="Q271" s="192"/>
      <c r="R271" s="192"/>
      <c r="S271" s="192"/>
      <c r="T271" s="193"/>
      <c r="AT271" s="187" t="s">
        <v>548</v>
      </c>
      <c r="AU271" s="187" t="s">
        <v>91</v>
      </c>
      <c r="AV271" s="14" t="s">
        <v>208</v>
      </c>
      <c r="AW271" s="14" t="s">
        <v>30</v>
      </c>
      <c r="AX271" s="14" t="s">
        <v>83</v>
      </c>
      <c r="AY271" s="187" t="s">
        <v>203</v>
      </c>
    </row>
    <row r="272" spans="1:65" s="12" customFormat="1" ht="22.9" customHeight="1">
      <c r="B272" s="143"/>
      <c r="D272" s="144" t="s">
        <v>74</v>
      </c>
      <c r="E272" s="169" t="s">
        <v>902</v>
      </c>
      <c r="F272" s="169" t="s">
        <v>903</v>
      </c>
      <c r="I272" s="146"/>
      <c r="J272" s="170">
        <f>BK272</f>
        <v>0</v>
      </c>
      <c r="L272" s="143"/>
      <c r="M272" s="148"/>
      <c r="N272" s="149"/>
      <c r="O272" s="149"/>
      <c r="P272" s="150">
        <f>SUM(P273:P298)</f>
        <v>0</v>
      </c>
      <c r="Q272" s="149"/>
      <c r="R272" s="150">
        <f>SUM(R273:R298)</f>
        <v>1887.4545720000001</v>
      </c>
      <c r="S272" s="149"/>
      <c r="T272" s="151">
        <f>SUM(T273:T298)</f>
        <v>0</v>
      </c>
      <c r="AR272" s="144" t="s">
        <v>83</v>
      </c>
      <c r="AT272" s="152" t="s">
        <v>74</v>
      </c>
      <c r="AU272" s="152" t="s">
        <v>83</v>
      </c>
      <c r="AY272" s="144" t="s">
        <v>203</v>
      </c>
      <c r="BK272" s="153">
        <f>SUM(BK273:BK298)</f>
        <v>0</v>
      </c>
    </row>
    <row r="273" spans="1:65" s="2" customFormat="1" ht="49.15" customHeight="1">
      <c r="A273" s="33"/>
      <c r="B273" s="154"/>
      <c r="C273" s="155" t="s">
        <v>307</v>
      </c>
      <c r="D273" s="155" t="s">
        <v>204</v>
      </c>
      <c r="E273" s="156" t="s">
        <v>904</v>
      </c>
      <c r="F273" s="157" t="s">
        <v>905</v>
      </c>
      <c r="G273" s="158" t="s">
        <v>221</v>
      </c>
      <c r="H273" s="159">
        <v>1244.4000000000001</v>
      </c>
      <c r="I273" s="160"/>
      <c r="J273" s="161">
        <f>ROUND(I273*H273,2)</f>
        <v>0</v>
      </c>
      <c r="K273" s="162"/>
      <c r="L273" s="34"/>
      <c r="M273" s="163" t="s">
        <v>1</v>
      </c>
      <c r="N273" s="164" t="s">
        <v>41</v>
      </c>
      <c r="O273" s="62"/>
      <c r="P273" s="165">
        <f>O273*H273</f>
        <v>0</v>
      </c>
      <c r="Q273" s="165">
        <v>0.13800000000000001</v>
      </c>
      <c r="R273" s="165">
        <f>Q273*H273</f>
        <v>171.72720000000004</v>
      </c>
      <c r="S273" s="165">
        <v>0</v>
      </c>
      <c r="T273" s="166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7" t="s">
        <v>208</v>
      </c>
      <c r="AT273" s="167" t="s">
        <v>204</v>
      </c>
      <c r="AU273" s="167" t="s">
        <v>91</v>
      </c>
      <c r="AY273" s="18" t="s">
        <v>203</v>
      </c>
      <c r="BE273" s="168">
        <f>IF(N273="základná",J273,0)</f>
        <v>0</v>
      </c>
      <c r="BF273" s="168">
        <f>IF(N273="znížená",J273,0)</f>
        <v>0</v>
      </c>
      <c r="BG273" s="168">
        <f>IF(N273="zákl. prenesená",J273,0)</f>
        <v>0</v>
      </c>
      <c r="BH273" s="168">
        <f>IF(N273="zníž. prenesená",J273,0)</f>
        <v>0</v>
      </c>
      <c r="BI273" s="168">
        <f>IF(N273="nulová",J273,0)</f>
        <v>0</v>
      </c>
      <c r="BJ273" s="18" t="s">
        <v>91</v>
      </c>
      <c r="BK273" s="168">
        <f>ROUND(I273*H273,2)</f>
        <v>0</v>
      </c>
      <c r="BL273" s="18" t="s">
        <v>208</v>
      </c>
      <c r="BM273" s="167" t="s">
        <v>906</v>
      </c>
    </row>
    <row r="274" spans="1:65" s="15" customFormat="1">
      <c r="B274" s="194"/>
      <c r="D274" s="178" t="s">
        <v>548</v>
      </c>
      <c r="E274" s="195" t="s">
        <v>1</v>
      </c>
      <c r="F274" s="196" t="s">
        <v>907</v>
      </c>
      <c r="H274" s="195" t="s">
        <v>1</v>
      </c>
      <c r="I274" s="197"/>
      <c r="L274" s="194"/>
      <c r="M274" s="198"/>
      <c r="N274" s="199"/>
      <c r="O274" s="199"/>
      <c r="P274" s="199"/>
      <c r="Q274" s="199"/>
      <c r="R274" s="199"/>
      <c r="S274" s="199"/>
      <c r="T274" s="200"/>
      <c r="AT274" s="195" t="s">
        <v>548</v>
      </c>
      <c r="AU274" s="195" t="s">
        <v>91</v>
      </c>
      <c r="AV274" s="15" t="s">
        <v>83</v>
      </c>
      <c r="AW274" s="15" t="s">
        <v>30</v>
      </c>
      <c r="AX274" s="15" t="s">
        <v>75</v>
      </c>
      <c r="AY274" s="195" t="s">
        <v>203</v>
      </c>
    </row>
    <row r="275" spans="1:65" s="15" customFormat="1">
      <c r="B275" s="194"/>
      <c r="D275" s="178" t="s">
        <v>548</v>
      </c>
      <c r="E275" s="195" t="s">
        <v>1</v>
      </c>
      <c r="F275" s="196" t="s">
        <v>908</v>
      </c>
      <c r="H275" s="195" t="s">
        <v>1</v>
      </c>
      <c r="I275" s="197"/>
      <c r="L275" s="194"/>
      <c r="M275" s="198"/>
      <c r="N275" s="199"/>
      <c r="O275" s="199"/>
      <c r="P275" s="199"/>
      <c r="Q275" s="199"/>
      <c r="R275" s="199"/>
      <c r="S275" s="199"/>
      <c r="T275" s="200"/>
      <c r="AT275" s="195" t="s">
        <v>548</v>
      </c>
      <c r="AU275" s="195" t="s">
        <v>91</v>
      </c>
      <c r="AV275" s="15" t="s">
        <v>83</v>
      </c>
      <c r="AW275" s="15" t="s">
        <v>30</v>
      </c>
      <c r="AX275" s="15" t="s">
        <v>75</v>
      </c>
      <c r="AY275" s="195" t="s">
        <v>203</v>
      </c>
    </row>
    <row r="276" spans="1:65" s="15" customFormat="1">
      <c r="B276" s="194"/>
      <c r="D276" s="178" t="s">
        <v>548</v>
      </c>
      <c r="E276" s="195" t="s">
        <v>1</v>
      </c>
      <c r="F276" s="196" t="s">
        <v>909</v>
      </c>
      <c r="H276" s="195" t="s">
        <v>1</v>
      </c>
      <c r="I276" s="197"/>
      <c r="L276" s="194"/>
      <c r="M276" s="198"/>
      <c r="N276" s="199"/>
      <c r="O276" s="199"/>
      <c r="P276" s="199"/>
      <c r="Q276" s="199"/>
      <c r="R276" s="199"/>
      <c r="S276" s="199"/>
      <c r="T276" s="200"/>
      <c r="AT276" s="195" t="s">
        <v>548</v>
      </c>
      <c r="AU276" s="195" t="s">
        <v>91</v>
      </c>
      <c r="AV276" s="15" t="s">
        <v>83</v>
      </c>
      <c r="AW276" s="15" t="s">
        <v>30</v>
      </c>
      <c r="AX276" s="15" t="s">
        <v>75</v>
      </c>
      <c r="AY276" s="195" t="s">
        <v>203</v>
      </c>
    </row>
    <row r="277" spans="1:65" s="15" customFormat="1">
      <c r="B277" s="194"/>
      <c r="D277" s="178" t="s">
        <v>548</v>
      </c>
      <c r="E277" s="195" t="s">
        <v>1</v>
      </c>
      <c r="F277" s="196" t="s">
        <v>910</v>
      </c>
      <c r="H277" s="195" t="s">
        <v>1</v>
      </c>
      <c r="I277" s="197"/>
      <c r="L277" s="194"/>
      <c r="M277" s="198"/>
      <c r="N277" s="199"/>
      <c r="O277" s="199"/>
      <c r="P277" s="199"/>
      <c r="Q277" s="199"/>
      <c r="R277" s="199"/>
      <c r="S277" s="199"/>
      <c r="T277" s="200"/>
      <c r="AT277" s="195" t="s">
        <v>548</v>
      </c>
      <c r="AU277" s="195" t="s">
        <v>91</v>
      </c>
      <c r="AV277" s="15" t="s">
        <v>83</v>
      </c>
      <c r="AW277" s="15" t="s">
        <v>30</v>
      </c>
      <c r="AX277" s="15" t="s">
        <v>75</v>
      </c>
      <c r="AY277" s="195" t="s">
        <v>203</v>
      </c>
    </row>
    <row r="278" spans="1:65" s="15" customFormat="1">
      <c r="B278" s="194"/>
      <c r="D278" s="178" t="s">
        <v>548</v>
      </c>
      <c r="E278" s="195" t="s">
        <v>1</v>
      </c>
      <c r="F278" s="196" t="s">
        <v>911</v>
      </c>
      <c r="H278" s="195" t="s">
        <v>1</v>
      </c>
      <c r="I278" s="197"/>
      <c r="L278" s="194"/>
      <c r="M278" s="198"/>
      <c r="N278" s="199"/>
      <c r="O278" s="199"/>
      <c r="P278" s="199"/>
      <c r="Q278" s="199"/>
      <c r="R278" s="199"/>
      <c r="S278" s="199"/>
      <c r="T278" s="200"/>
      <c r="AT278" s="195" t="s">
        <v>548</v>
      </c>
      <c r="AU278" s="195" t="s">
        <v>91</v>
      </c>
      <c r="AV278" s="15" t="s">
        <v>83</v>
      </c>
      <c r="AW278" s="15" t="s">
        <v>30</v>
      </c>
      <c r="AX278" s="15" t="s">
        <v>75</v>
      </c>
      <c r="AY278" s="195" t="s">
        <v>203</v>
      </c>
    </row>
    <row r="279" spans="1:65" s="15" customFormat="1">
      <c r="B279" s="194"/>
      <c r="D279" s="178" t="s">
        <v>548</v>
      </c>
      <c r="E279" s="195" t="s">
        <v>1</v>
      </c>
      <c r="F279" s="196" t="s">
        <v>912</v>
      </c>
      <c r="H279" s="195" t="s">
        <v>1</v>
      </c>
      <c r="I279" s="197"/>
      <c r="L279" s="194"/>
      <c r="M279" s="198"/>
      <c r="N279" s="199"/>
      <c r="O279" s="199"/>
      <c r="P279" s="199"/>
      <c r="Q279" s="199"/>
      <c r="R279" s="199"/>
      <c r="S279" s="199"/>
      <c r="T279" s="200"/>
      <c r="AT279" s="195" t="s">
        <v>548</v>
      </c>
      <c r="AU279" s="195" t="s">
        <v>91</v>
      </c>
      <c r="AV279" s="15" t="s">
        <v>83</v>
      </c>
      <c r="AW279" s="15" t="s">
        <v>30</v>
      </c>
      <c r="AX279" s="15" t="s">
        <v>75</v>
      </c>
      <c r="AY279" s="195" t="s">
        <v>203</v>
      </c>
    </row>
    <row r="280" spans="1:65" s="15" customFormat="1">
      <c r="B280" s="194"/>
      <c r="D280" s="178" t="s">
        <v>548</v>
      </c>
      <c r="E280" s="195" t="s">
        <v>1</v>
      </c>
      <c r="F280" s="196" t="s">
        <v>913</v>
      </c>
      <c r="H280" s="195" t="s">
        <v>1</v>
      </c>
      <c r="I280" s="197"/>
      <c r="L280" s="194"/>
      <c r="M280" s="198"/>
      <c r="N280" s="199"/>
      <c r="O280" s="199"/>
      <c r="P280" s="199"/>
      <c r="Q280" s="199"/>
      <c r="R280" s="199"/>
      <c r="S280" s="199"/>
      <c r="T280" s="200"/>
      <c r="AT280" s="195" t="s">
        <v>548</v>
      </c>
      <c r="AU280" s="195" t="s">
        <v>91</v>
      </c>
      <c r="AV280" s="15" t="s">
        <v>83</v>
      </c>
      <c r="AW280" s="15" t="s">
        <v>30</v>
      </c>
      <c r="AX280" s="15" t="s">
        <v>75</v>
      </c>
      <c r="AY280" s="195" t="s">
        <v>203</v>
      </c>
    </row>
    <row r="281" spans="1:65" s="15" customFormat="1">
      <c r="B281" s="194"/>
      <c r="D281" s="178" t="s">
        <v>548</v>
      </c>
      <c r="E281" s="195" t="s">
        <v>1</v>
      </c>
      <c r="F281" s="196" t="s">
        <v>914</v>
      </c>
      <c r="H281" s="195" t="s">
        <v>1</v>
      </c>
      <c r="I281" s="197"/>
      <c r="L281" s="194"/>
      <c r="M281" s="198"/>
      <c r="N281" s="199"/>
      <c r="O281" s="199"/>
      <c r="P281" s="199"/>
      <c r="Q281" s="199"/>
      <c r="R281" s="199"/>
      <c r="S281" s="199"/>
      <c r="T281" s="200"/>
      <c r="AT281" s="195" t="s">
        <v>548</v>
      </c>
      <c r="AU281" s="195" t="s">
        <v>91</v>
      </c>
      <c r="AV281" s="15" t="s">
        <v>83</v>
      </c>
      <c r="AW281" s="15" t="s">
        <v>30</v>
      </c>
      <c r="AX281" s="15" t="s">
        <v>75</v>
      </c>
      <c r="AY281" s="195" t="s">
        <v>203</v>
      </c>
    </row>
    <row r="282" spans="1:65" s="15" customFormat="1">
      <c r="B282" s="194"/>
      <c r="D282" s="178" t="s">
        <v>548</v>
      </c>
      <c r="E282" s="195" t="s">
        <v>1</v>
      </c>
      <c r="F282" s="196" t="s">
        <v>887</v>
      </c>
      <c r="H282" s="195" t="s">
        <v>1</v>
      </c>
      <c r="I282" s="197"/>
      <c r="L282" s="194"/>
      <c r="M282" s="198"/>
      <c r="N282" s="199"/>
      <c r="O282" s="199"/>
      <c r="P282" s="199"/>
      <c r="Q282" s="199"/>
      <c r="R282" s="199"/>
      <c r="S282" s="199"/>
      <c r="T282" s="200"/>
      <c r="AT282" s="195" t="s">
        <v>548</v>
      </c>
      <c r="AU282" s="195" t="s">
        <v>91</v>
      </c>
      <c r="AV282" s="15" t="s">
        <v>83</v>
      </c>
      <c r="AW282" s="15" t="s">
        <v>30</v>
      </c>
      <c r="AX282" s="15" t="s">
        <v>75</v>
      </c>
      <c r="AY282" s="195" t="s">
        <v>203</v>
      </c>
    </row>
    <row r="283" spans="1:65" s="13" customFormat="1">
      <c r="B283" s="177"/>
      <c r="D283" s="178" t="s">
        <v>548</v>
      </c>
      <c r="E283" s="179" t="s">
        <v>1</v>
      </c>
      <c r="F283" s="180" t="s">
        <v>725</v>
      </c>
      <c r="H283" s="181">
        <v>1244.4000000000001</v>
      </c>
      <c r="I283" s="182"/>
      <c r="L283" s="177"/>
      <c r="M283" s="183"/>
      <c r="N283" s="184"/>
      <c r="O283" s="184"/>
      <c r="P283" s="184"/>
      <c r="Q283" s="184"/>
      <c r="R283" s="184"/>
      <c r="S283" s="184"/>
      <c r="T283" s="185"/>
      <c r="AT283" s="179" t="s">
        <v>548</v>
      </c>
      <c r="AU283" s="179" t="s">
        <v>91</v>
      </c>
      <c r="AV283" s="13" t="s">
        <v>91</v>
      </c>
      <c r="AW283" s="13" t="s">
        <v>30</v>
      </c>
      <c r="AX283" s="13" t="s">
        <v>75</v>
      </c>
      <c r="AY283" s="179" t="s">
        <v>203</v>
      </c>
    </row>
    <row r="284" spans="1:65" s="16" customFormat="1">
      <c r="B284" s="201"/>
      <c r="D284" s="178" t="s">
        <v>548</v>
      </c>
      <c r="E284" s="202" t="s">
        <v>723</v>
      </c>
      <c r="F284" s="203" t="s">
        <v>576</v>
      </c>
      <c r="H284" s="204">
        <v>1244.4000000000001</v>
      </c>
      <c r="I284" s="205"/>
      <c r="L284" s="201"/>
      <c r="M284" s="206"/>
      <c r="N284" s="207"/>
      <c r="O284" s="207"/>
      <c r="P284" s="207"/>
      <c r="Q284" s="207"/>
      <c r="R284" s="207"/>
      <c r="S284" s="207"/>
      <c r="T284" s="208"/>
      <c r="AT284" s="202" t="s">
        <v>548</v>
      </c>
      <c r="AU284" s="202" t="s">
        <v>91</v>
      </c>
      <c r="AV284" s="16" t="s">
        <v>215</v>
      </c>
      <c r="AW284" s="16" t="s">
        <v>30</v>
      </c>
      <c r="AX284" s="16" t="s">
        <v>75</v>
      </c>
      <c r="AY284" s="202" t="s">
        <v>203</v>
      </c>
    </row>
    <row r="285" spans="1:65" s="14" customFormat="1">
      <c r="B285" s="186"/>
      <c r="D285" s="178" t="s">
        <v>548</v>
      </c>
      <c r="E285" s="187" t="s">
        <v>1</v>
      </c>
      <c r="F285" s="188" t="s">
        <v>550</v>
      </c>
      <c r="H285" s="189">
        <v>1244.4000000000001</v>
      </c>
      <c r="I285" s="190"/>
      <c r="L285" s="186"/>
      <c r="M285" s="191"/>
      <c r="N285" s="192"/>
      <c r="O285" s="192"/>
      <c r="P285" s="192"/>
      <c r="Q285" s="192"/>
      <c r="R285" s="192"/>
      <c r="S285" s="192"/>
      <c r="T285" s="193"/>
      <c r="AT285" s="187" t="s">
        <v>548</v>
      </c>
      <c r="AU285" s="187" t="s">
        <v>91</v>
      </c>
      <c r="AV285" s="14" t="s">
        <v>208</v>
      </c>
      <c r="AW285" s="14" t="s">
        <v>30</v>
      </c>
      <c r="AX285" s="14" t="s">
        <v>83</v>
      </c>
      <c r="AY285" s="187" t="s">
        <v>203</v>
      </c>
    </row>
    <row r="286" spans="1:65" s="2" customFormat="1" ht="24.2" customHeight="1">
      <c r="A286" s="33"/>
      <c r="B286" s="154"/>
      <c r="C286" s="212" t="s">
        <v>250</v>
      </c>
      <c r="D286" s="212" t="s">
        <v>836</v>
      </c>
      <c r="E286" s="213" t="s">
        <v>915</v>
      </c>
      <c r="F286" s="214" t="s">
        <v>916</v>
      </c>
      <c r="G286" s="215" t="s">
        <v>221</v>
      </c>
      <c r="H286" s="216">
        <v>1270</v>
      </c>
      <c r="I286" s="217"/>
      <c r="J286" s="218">
        <f>ROUND(I286*H286,2)</f>
        <v>0</v>
      </c>
      <c r="K286" s="219"/>
      <c r="L286" s="220"/>
      <c r="M286" s="221" t="s">
        <v>1</v>
      </c>
      <c r="N286" s="222" t="s">
        <v>41</v>
      </c>
      <c r="O286" s="62"/>
      <c r="P286" s="165">
        <f>O286*H286</f>
        <v>0</v>
      </c>
      <c r="Q286" s="165">
        <v>0.22500000000000001</v>
      </c>
      <c r="R286" s="165">
        <f>Q286*H286</f>
        <v>285.75</v>
      </c>
      <c r="S286" s="165">
        <v>0</v>
      </c>
      <c r="T286" s="166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7" t="s">
        <v>234</v>
      </c>
      <c r="AT286" s="167" t="s">
        <v>836</v>
      </c>
      <c r="AU286" s="167" t="s">
        <v>91</v>
      </c>
      <c r="AY286" s="18" t="s">
        <v>203</v>
      </c>
      <c r="BE286" s="168">
        <f>IF(N286="základná",J286,0)</f>
        <v>0</v>
      </c>
      <c r="BF286" s="168">
        <f>IF(N286="znížená",J286,0)</f>
        <v>0</v>
      </c>
      <c r="BG286" s="168">
        <f>IF(N286="zákl. prenesená",J286,0)</f>
        <v>0</v>
      </c>
      <c r="BH286" s="168">
        <f>IF(N286="zníž. prenesená",J286,0)</f>
        <v>0</v>
      </c>
      <c r="BI286" s="168">
        <f>IF(N286="nulová",J286,0)</f>
        <v>0</v>
      </c>
      <c r="BJ286" s="18" t="s">
        <v>91</v>
      </c>
      <c r="BK286" s="168">
        <f>ROUND(I286*H286,2)</f>
        <v>0</v>
      </c>
      <c r="BL286" s="18" t="s">
        <v>208</v>
      </c>
      <c r="BM286" s="167" t="s">
        <v>917</v>
      </c>
    </row>
    <row r="287" spans="1:65" s="13" customFormat="1">
      <c r="B287" s="177"/>
      <c r="D287" s="178" t="s">
        <v>548</v>
      </c>
      <c r="E287" s="179" t="s">
        <v>1</v>
      </c>
      <c r="F287" s="180" t="s">
        <v>918</v>
      </c>
      <c r="H287" s="181">
        <v>1269.288</v>
      </c>
      <c r="I287" s="182"/>
      <c r="L287" s="177"/>
      <c r="M287" s="183"/>
      <c r="N287" s="184"/>
      <c r="O287" s="184"/>
      <c r="P287" s="184"/>
      <c r="Q287" s="184"/>
      <c r="R287" s="184"/>
      <c r="S287" s="184"/>
      <c r="T287" s="185"/>
      <c r="AT287" s="179" t="s">
        <v>548</v>
      </c>
      <c r="AU287" s="179" t="s">
        <v>91</v>
      </c>
      <c r="AV287" s="13" t="s">
        <v>91</v>
      </c>
      <c r="AW287" s="13" t="s">
        <v>30</v>
      </c>
      <c r="AX287" s="13" t="s">
        <v>75</v>
      </c>
      <c r="AY287" s="179" t="s">
        <v>203</v>
      </c>
    </row>
    <row r="288" spans="1:65" s="13" customFormat="1">
      <c r="B288" s="177"/>
      <c r="D288" s="178" t="s">
        <v>548</v>
      </c>
      <c r="E288" s="179" t="s">
        <v>1</v>
      </c>
      <c r="F288" s="180" t="s">
        <v>919</v>
      </c>
      <c r="H288" s="181">
        <v>0.71199999999999997</v>
      </c>
      <c r="I288" s="182"/>
      <c r="L288" s="177"/>
      <c r="M288" s="183"/>
      <c r="N288" s="184"/>
      <c r="O288" s="184"/>
      <c r="P288" s="184"/>
      <c r="Q288" s="184"/>
      <c r="R288" s="184"/>
      <c r="S288" s="184"/>
      <c r="T288" s="185"/>
      <c r="AT288" s="179" t="s">
        <v>548</v>
      </c>
      <c r="AU288" s="179" t="s">
        <v>91</v>
      </c>
      <c r="AV288" s="13" t="s">
        <v>91</v>
      </c>
      <c r="AW288" s="13" t="s">
        <v>30</v>
      </c>
      <c r="AX288" s="13" t="s">
        <v>75</v>
      </c>
      <c r="AY288" s="179" t="s">
        <v>203</v>
      </c>
    </row>
    <row r="289" spans="1:65" s="14" customFormat="1">
      <c r="B289" s="186"/>
      <c r="D289" s="178" t="s">
        <v>548</v>
      </c>
      <c r="E289" s="187" t="s">
        <v>1</v>
      </c>
      <c r="F289" s="188" t="s">
        <v>550</v>
      </c>
      <c r="H289" s="189">
        <v>1270</v>
      </c>
      <c r="I289" s="190"/>
      <c r="L289" s="186"/>
      <c r="M289" s="191"/>
      <c r="N289" s="192"/>
      <c r="O289" s="192"/>
      <c r="P289" s="192"/>
      <c r="Q289" s="192"/>
      <c r="R289" s="192"/>
      <c r="S289" s="192"/>
      <c r="T289" s="193"/>
      <c r="AT289" s="187" t="s">
        <v>548</v>
      </c>
      <c r="AU289" s="187" t="s">
        <v>91</v>
      </c>
      <c r="AV289" s="14" t="s">
        <v>208</v>
      </c>
      <c r="AW289" s="14" t="s">
        <v>30</v>
      </c>
      <c r="AX289" s="14" t="s">
        <v>83</v>
      </c>
      <c r="AY289" s="187" t="s">
        <v>203</v>
      </c>
    </row>
    <row r="290" spans="1:65" s="2" customFormat="1" ht="37.9" customHeight="1">
      <c r="A290" s="33"/>
      <c r="B290" s="154"/>
      <c r="C290" s="155" t="s">
        <v>314</v>
      </c>
      <c r="D290" s="155" t="s">
        <v>204</v>
      </c>
      <c r="E290" s="156" t="s">
        <v>893</v>
      </c>
      <c r="F290" s="157" t="s">
        <v>894</v>
      </c>
      <c r="G290" s="158" t="s">
        <v>221</v>
      </c>
      <c r="H290" s="159">
        <v>1244.4000000000001</v>
      </c>
      <c r="I290" s="160"/>
      <c r="J290" s="161">
        <f>ROUND(I290*H290,2)</f>
        <v>0</v>
      </c>
      <c r="K290" s="162"/>
      <c r="L290" s="34"/>
      <c r="M290" s="163" t="s">
        <v>1</v>
      </c>
      <c r="N290" s="164" t="s">
        <v>41</v>
      </c>
      <c r="O290" s="62"/>
      <c r="P290" s="165">
        <f>O290*H290</f>
        <v>0</v>
      </c>
      <c r="Q290" s="165">
        <v>0.47885</v>
      </c>
      <c r="R290" s="165">
        <f>Q290*H290</f>
        <v>595.88094000000001</v>
      </c>
      <c r="S290" s="165">
        <v>0</v>
      </c>
      <c r="T290" s="166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7" t="s">
        <v>208</v>
      </c>
      <c r="AT290" s="167" t="s">
        <v>204</v>
      </c>
      <c r="AU290" s="167" t="s">
        <v>91</v>
      </c>
      <c r="AY290" s="18" t="s">
        <v>203</v>
      </c>
      <c r="BE290" s="168">
        <f>IF(N290="základná",J290,0)</f>
        <v>0</v>
      </c>
      <c r="BF290" s="168">
        <f>IF(N290="znížená",J290,0)</f>
        <v>0</v>
      </c>
      <c r="BG290" s="168">
        <f>IF(N290="zákl. prenesená",J290,0)</f>
        <v>0</v>
      </c>
      <c r="BH290" s="168">
        <f>IF(N290="zníž. prenesená",J290,0)</f>
        <v>0</v>
      </c>
      <c r="BI290" s="168">
        <f>IF(N290="nulová",J290,0)</f>
        <v>0</v>
      </c>
      <c r="BJ290" s="18" t="s">
        <v>91</v>
      </c>
      <c r="BK290" s="168">
        <f>ROUND(I290*H290,2)</f>
        <v>0</v>
      </c>
      <c r="BL290" s="18" t="s">
        <v>208</v>
      </c>
      <c r="BM290" s="167" t="s">
        <v>920</v>
      </c>
    </row>
    <row r="291" spans="1:65" s="13" customFormat="1">
      <c r="B291" s="177"/>
      <c r="D291" s="178" t="s">
        <v>548</v>
      </c>
      <c r="E291" s="179" t="s">
        <v>1</v>
      </c>
      <c r="F291" s="180" t="s">
        <v>723</v>
      </c>
      <c r="H291" s="181">
        <v>1244.4000000000001</v>
      </c>
      <c r="I291" s="182"/>
      <c r="L291" s="177"/>
      <c r="M291" s="183"/>
      <c r="N291" s="184"/>
      <c r="O291" s="184"/>
      <c r="P291" s="184"/>
      <c r="Q291" s="184"/>
      <c r="R291" s="184"/>
      <c r="S291" s="184"/>
      <c r="T291" s="185"/>
      <c r="AT291" s="179" t="s">
        <v>548</v>
      </c>
      <c r="AU291" s="179" t="s">
        <v>91</v>
      </c>
      <c r="AV291" s="13" t="s">
        <v>91</v>
      </c>
      <c r="AW291" s="13" t="s">
        <v>30</v>
      </c>
      <c r="AX291" s="13" t="s">
        <v>75</v>
      </c>
      <c r="AY291" s="179" t="s">
        <v>203</v>
      </c>
    </row>
    <row r="292" spans="1:65" s="14" customFormat="1">
      <c r="B292" s="186"/>
      <c r="D292" s="178" t="s">
        <v>548</v>
      </c>
      <c r="E292" s="187" t="s">
        <v>1</v>
      </c>
      <c r="F292" s="188" t="s">
        <v>550</v>
      </c>
      <c r="H292" s="189">
        <v>1244.4000000000001</v>
      </c>
      <c r="I292" s="190"/>
      <c r="L292" s="186"/>
      <c r="M292" s="191"/>
      <c r="N292" s="192"/>
      <c r="O292" s="192"/>
      <c r="P292" s="192"/>
      <c r="Q292" s="192"/>
      <c r="R292" s="192"/>
      <c r="S292" s="192"/>
      <c r="T292" s="193"/>
      <c r="AT292" s="187" t="s">
        <v>548</v>
      </c>
      <c r="AU292" s="187" t="s">
        <v>91</v>
      </c>
      <c r="AV292" s="14" t="s">
        <v>208</v>
      </c>
      <c r="AW292" s="14" t="s">
        <v>30</v>
      </c>
      <c r="AX292" s="14" t="s">
        <v>83</v>
      </c>
      <c r="AY292" s="187" t="s">
        <v>203</v>
      </c>
    </row>
    <row r="293" spans="1:65" s="2" customFormat="1" ht="55.5" customHeight="1">
      <c r="A293" s="33"/>
      <c r="B293" s="154"/>
      <c r="C293" s="155" t="s">
        <v>258</v>
      </c>
      <c r="D293" s="155" t="s">
        <v>204</v>
      </c>
      <c r="E293" s="156" t="s">
        <v>896</v>
      </c>
      <c r="F293" s="157" t="s">
        <v>897</v>
      </c>
      <c r="G293" s="158" t="s">
        <v>221</v>
      </c>
      <c r="H293" s="159">
        <v>1244.4000000000001</v>
      </c>
      <c r="I293" s="160"/>
      <c r="J293" s="161">
        <f>ROUND(I293*H293,2)</f>
        <v>0</v>
      </c>
      <c r="K293" s="162"/>
      <c r="L293" s="34"/>
      <c r="M293" s="163" t="s">
        <v>1</v>
      </c>
      <c r="N293" s="164" t="s">
        <v>41</v>
      </c>
      <c r="O293" s="62"/>
      <c r="P293" s="165">
        <f>O293*H293</f>
        <v>0</v>
      </c>
      <c r="Q293" s="165">
        <v>0</v>
      </c>
      <c r="R293" s="165">
        <f>Q293*H293</f>
        <v>0</v>
      </c>
      <c r="S293" s="165">
        <v>0</v>
      </c>
      <c r="T293" s="166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7" t="s">
        <v>208</v>
      </c>
      <c r="AT293" s="167" t="s">
        <v>204</v>
      </c>
      <c r="AU293" s="167" t="s">
        <v>91</v>
      </c>
      <c r="AY293" s="18" t="s">
        <v>203</v>
      </c>
      <c r="BE293" s="168">
        <f>IF(N293="základná",J293,0)</f>
        <v>0</v>
      </c>
      <c r="BF293" s="168">
        <f>IF(N293="znížená",J293,0)</f>
        <v>0</v>
      </c>
      <c r="BG293" s="168">
        <f>IF(N293="zákl. prenesená",J293,0)</f>
        <v>0</v>
      </c>
      <c r="BH293" s="168">
        <f>IF(N293="zníž. prenesená",J293,0)</f>
        <v>0</v>
      </c>
      <c r="BI293" s="168">
        <f>IF(N293="nulová",J293,0)</f>
        <v>0</v>
      </c>
      <c r="BJ293" s="18" t="s">
        <v>91</v>
      </c>
      <c r="BK293" s="168">
        <f>ROUND(I293*H293,2)</f>
        <v>0</v>
      </c>
      <c r="BL293" s="18" t="s">
        <v>208</v>
      </c>
      <c r="BM293" s="167" t="s">
        <v>921</v>
      </c>
    </row>
    <row r="294" spans="1:65" s="13" customFormat="1">
      <c r="B294" s="177"/>
      <c r="D294" s="178" t="s">
        <v>548</v>
      </c>
      <c r="E294" s="179" t="s">
        <v>1</v>
      </c>
      <c r="F294" s="180" t="s">
        <v>723</v>
      </c>
      <c r="H294" s="181">
        <v>1244.4000000000001</v>
      </c>
      <c r="I294" s="182"/>
      <c r="L294" s="177"/>
      <c r="M294" s="183"/>
      <c r="N294" s="184"/>
      <c r="O294" s="184"/>
      <c r="P294" s="184"/>
      <c r="Q294" s="184"/>
      <c r="R294" s="184"/>
      <c r="S294" s="184"/>
      <c r="T294" s="185"/>
      <c r="AT294" s="179" t="s">
        <v>548</v>
      </c>
      <c r="AU294" s="179" t="s">
        <v>91</v>
      </c>
      <c r="AV294" s="13" t="s">
        <v>91</v>
      </c>
      <c r="AW294" s="13" t="s">
        <v>30</v>
      </c>
      <c r="AX294" s="13" t="s">
        <v>75</v>
      </c>
      <c r="AY294" s="179" t="s">
        <v>203</v>
      </c>
    </row>
    <row r="295" spans="1:65" s="14" customFormat="1">
      <c r="B295" s="186"/>
      <c r="D295" s="178" t="s">
        <v>548</v>
      </c>
      <c r="E295" s="187" t="s">
        <v>1</v>
      </c>
      <c r="F295" s="188" t="s">
        <v>550</v>
      </c>
      <c r="H295" s="189">
        <v>1244.4000000000001</v>
      </c>
      <c r="I295" s="190"/>
      <c r="L295" s="186"/>
      <c r="M295" s="191"/>
      <c r="N295" s="192"/>
      <c r="O295" s="192"/>
      <c r="P295" s="192"/>
      <c r="Q295" s="192"/>
      <c r="R295" s="192"/>
      <c r="S295" s="192"/>
      <c r="T295" s="193"/>
      <c r="AT295" s="187" t="s">
        <v>548</v>
      </c>
      <c r="AU295" s="187" t="s">
        <v>91</v>
      </c>
      <c r="AV295" s="14" t="s">
        <v>208</v>
      </c>
      <c r="AW295" s="14" t="s">
        <v>30</v>
      </c>
      <c r="AX295" s="14" t="s">
        <v>83</v>
      </c>
      <c r="AY295" s="187" t="s">
        <v>203</v>
      </c>
    </row>
    <row r="296" spans="1:65" s="2" customFormat="1" ht="33" customHeight="1">
      <c r="A296" s="33"/>
      <c r="B296" s="154"/>
      <c r="C296" s="155" t="s">
        <v>321</v>
      </c>
      <c r="D296" s="155" t="s">
        <v>204</v>
      </c>
      <c r="E296" s="156" t="s">
        <v>899</v>
      </c>
      <c r="F296" s="157" t="s">
        <v>900</v>
      </c>
      <c r="G296" s="158" t="s">
        <v>221</v>
      </c>
      <c r="H296" s="159">
        <v>1244.4000000000001</v>
      </c>
      <c r="I296" s="160"/>
      <c r="J296" s="161">
        <f>ROUND(I296*H296,2)</f>
        <v>0</v>
      </c>
      <c r="K296" s="162"/>
      <c r="L296" s="34"/>
      <c r="M296" s="163" t="s">
        <v>1</v>
      </c>
      <c r="N296" s="164" t="s">
        <v>41</v>
      </c>
      <c r="O296" s="62"/>
      <c r="P296" s="165">
        <f>O296*H296</f>
        <v>0</v>
      </c>
      <c r="Q296" s="165">
        <v>0.67027999999999999</v>
      </c>
      <c r="R296" s="165">
        <f>Q296*H296</f>
        <v>834.09643200000005</v>
      </c>
      <c r="S296" s="165">
        <v>0</v>
      </c>
      <c r="T296" s="166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7" t="s">
        <v>208</v>
      </c>
      <c r="AT296" s="167" t="s">
        <v>204</v>
      </c>
      <c r="AU296" s="167" t="s">
        <v>91</v>
      </c>
      <c r="AY296" s="18" t="s">
        <v>203</v>
      </c>
      <c r="BE296" s="168">
        <f>IF(N296="základná",J296,0)</f>
        <v>0</v>
      </c>
      <c r="BF296" s="168">
        <f>IF(N296="znížená",J296,0)</f>
        <v>0</v>
      </c>
      <c r="BG296" s="168">
        <f>IF(N296="zákl. prenesená",J296,0)</f>
        <v>0</v>
      </c>
      <c r="BH296" s="168">
        <f>IF(N296="zníž. prenesená",J296,0)</f>
        <v>0</v>
      </c>
      <c r="BI296" s="168">
        <f>IF(N296="nulová",J296,0)</f>
        <v>0</v>
      </c>
      <c r="BJ296" s="18" t="s">
        <v>91</v>
      </c>
      <c r="BK296" s="168">
        <f>ROUND(I296*H296,2)</f>
        <v>0</v>
      </c>
      <c r="BL296" s="18" t="s">
        <v>208</v>
      </c>
      <c r="BM296" s="167" t="s">
        <v>922</v>
      </c>
    </row>
    <row r="297" spans="1:65" s="13" customFormat="1">
      <c r="B297" s="177"/>
      <c r="D297" s="178" t="s">
        <v>548</v>
      </c>
      <c r="E297" s="179" t="s">
        <v>1</v>
      </c>
      <c r="F297" s="180" t="s">
        <v>723</v>
      </c>
      <c r="H297" s="181">
        <v>1244.4000000000001</v>
      </c>
      <c r="I297" s="182"/>
      <c r="L297" s="177"/>
      <c r="M297" s="183"/>
      <c r="N297" s="184"/>
      <c r="O297" s="184"/>
      <c r="P297" s="184"/>
      <c r="Q297" s="184"/>
      <c r="R297" s="184"/>
      <c r="S297" s="184"/>
      <c r="T297" s="185"/>
      <c r="AT297" s="179" t="s">
        <v>548</v>
      </c>
      <c r="AU297" s="179" t="s">
        <v>91</v>
      </c>
      <c r="AV297" s="13" t="s">
        <v>91</v>
      </c>
      <c r="AW297" s="13" t="s">
        <v>30</v>
      </c>
      <c r="AX297" s="13" t="s">
        <v>75</v>
      </c>
      <c r="AY297" s="179" t="s">
        <v>203</v>
      </c>
    </row>
    <row r="298" spans="1:65" s="14" customFormat="1">
      <c r="B298" s="186"/>
      <c r="D298" s="178" t="s">
        <v>548</v>
      </c>
      <c r="E298" s="187" t="s">
        <v>1</v>
      </c>
      <c r="F298" s="188" t="s">
        <v>550</v>
      </c>
      <c r="H298" s="189">
        <v>1244.4000000000001</v>
      </c>
      <c r="I298" s="190"/>
      <c r="L298" s="186"/>
      <c r="M298" s="191"/>
      <c r="N298" s="192"/>
      <c r="O298" s="192"/>
      <c r="P298" s="192"/>
      <c r="Q298" s="192"/>
      <c r="R298" s="192"/>
      <c r="S298" s="192"/>
      <c r="T298" s="193"/>
      <c r="AT298" s="187" t="s">
        <v>548</v>
      </c>
      <c r="AU298" s="187" t="s">
        <v>91</v>
      </c>
      <c r="AV298" s="14" t="s">
        <v>208</v>
      </c>
      <c r="AW298" s="14" t="s">
        <v>30</v>
      </c>
      <c r="AX298" s="14" t="s">
        <v>83</v>
      </c>
      <c r="AY298" s="187" t="s">
        <v>203</v>
      </c>
    </row>
    <row r="299" spans="1:65" s="12" customFormat="1" ht="22.9" customHeight="1">
      <c r="B299" s="143"/>
      <c r="D299" s="144" t="s">
        <v>74</v>
      </c>
      <c r="E299" s="169" t="s">
        <v>923</v>
      </c>
      <c r="F299" s="169" t="s">
        <v>924</v>
      </c>
      <c r="I299" s="146"/>
      <c r="J299" s="170">
        <f>BK299</f>
        <v>0</v>
      </c>
      <c r="L299" s="143"/>
      <c r="M299" s="148"/>
      <c r="N299" s="149"/>
      <c r="O299" s="149"/>
      <c r="P299" s="150">
        <f>SUM(P300:P322)</f>
        <v>0</v>
      </c>
      <c r="Q299" s="149"/>
      <c r="R299" s="150">
        <f>SUM(R300:R322)</f>
        <v>270.14817500000004</v>
      </c>
      <c r="S299" s="149"/>
      <c r="T299" s="151">
        <f>SUM(T300:T322)</f>
        <v>0</v>
      </c>
      <c r="AR299" s="144" t="s">
        <v>83</v>
      </c>
      <c r="AT299" s="152" t="s">
        <v>74</v>
      </c>
      <c r="AU299" s="152" t="s">
        <v>83</v>
      </c>
      <c r="AY299" s="144" t="s">
        <v>203</v>
      </c>
      <c r="BK299" s="153">
        <f>SUM(BK300:BK322)</f>
        <v>0</v>
      </c>
    </row>
    <row r="300" spans="1:65" s="2" customFormat="1" ht="33" customHeight="1">
      <c r="A300" s="33"/>
      <c r="B300" s="154"/>
      <c r="C300" s="155" t="s">
        <v>262</v>
      </c>
      <c r="D300" s="155" t="s">
        <v>204</v>
      </c>
      <c r="E300" s="156" t="s">
        <v>925</v>
      </c>
      <c r="F300" s="157" t="s">
        <v>926</v>
      </c>
      <c r="G300" s="158" t="s">
        <v>221</v>
      </c>
      <c r="H300" s="159">
        <v>173.5</v>
      </c>
      <c r="I300" s="160"/>
      <c r="J300" s="161">
        <f>ROUND(I300*H300,2)</f>
        <v>0</v>
      </c>
      <c r="K300" s="162"/>
      <c r="L300" s="34"/>
      <c r="M300" s="163" t="s">
        <v>1</v>
      </c>
      <c r="N300" s="164" t="s">
        <v>41</v>
      </c>
      <c r="O300" s="62"/>
      <c r="P300" s="165">
        <f>O300*H300</f>
        <v>0</v>
      </c>
      <c r="Q300" s="165">
        <v>0.1837</v>
      </c>
      <c r="R300" s="165">
        <f>Q300*H300</f>
        <v>31.871950000000002</v>
      </c>
      <c r="S300" s="165">
        <v>0</v>
      </c>
      <c r="T300" s="166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7" t="s">
        <v>208</v>
      </c>
      <c r="AT300" s="167" t="s">
        <v>204</v>
      </c>
      <c r="AU300" s="167" t="s">
        <v>91</v>
      </c>
      <c r="AY300" s="18" t="s">
        <v>203</v>
      </c>
      <c r="BE300" s="168">
        <f>IF(N300="základná",J300,0)</f>
        <v>0</v>
      </c>
      <c r="BF300" s="168">
        <f>IF(N300="znížená",J300,0)</f>
        <v>0</v>
      </c>
      <c r="BG300" s="168">
        <f>IF(N300="zákl. prenesená",J300,0)</f>
        <v>0</v>
      </c>
      <c r="BH300" s="168">
        <f>IF(N300="zníž. prenesená",J300,0)</f>
        <v>0</v>
      </c>
      <c r="BI300" s="168">
        <f>IF(N300="nulová",J300,0)</f>
        <v>0</v>
      </c>
      <c r="BJ300" s="18" t="s">
        <v>91</v>
      </c>
      <c r="BK300" s="168">
        <f>ROUND(I300*H300,2)</f>
        <v>0</v>
      </c>
      <c r="BL300" s="18" t="s">
        <v>208</v>
      </c>
      <c r="BM300" s="167" t="s">
        <v>927</v>
      </c>
    </row>
    <row r="301" spans="1:65" s="15" customFormat="1">
      <c r="B301" s="194"/>
      <c r="D301" s="178" t="s">
        <v>548</v>
      </c>
      <c r="E301" s="195" t="s">
        <v>1</v>
      </c>
      <c r="F301" s="196" t="s">
        <v>928</v>
      </c>
      <c r="H301" s="195" t="s">
        <v>1</v>
      </c>
      <c r="I301" s="197"/>
      <c r="L301" s="194"/>
      <c r="M301" s="198"/>
      <c r="N301" s="199"/>
      <c r="O301" s="199"/>
      <c r="P301" s="199"/>
      <c r="Q301" s="199"/>
      <c r="R301" s="199"/>
      <c r="S301" s="199"/>
      <c r="T301" s="200"/>
      <c r="AT301" s="195" t="s">
        <v>548</v>
      </c>
      <c r="AU301" s="195" t="s">
        <v>91</v>
      </c>
      <c r="AV301" s="15" t="s">
        <v>83</v>
      </c>
      <c r="AW301" s="15" t="s">
        <v>30</v>
      </c>
      <c r="AX301" s="15" t="s">
        <v>75</v>
      </c>
      <c r="AY301" s="195" t="s">
        <v>203</v>
      </c>
    </row>
    <row r="302" spans="1:65" s="15" customFormat="1">
      <c r="B302" s="194"/>
      <c r="D302" s="178" t="s">
        <v>548</v>
      </c>
      <c r="E302" s="195" t="s">
        <v>1</v>
      </c>
      <c r="F302" s="196" t="s">
        <v>929</v>
      </c>
      <c r="H302" s="195" t="s">
        <v>1</v>
      </c>
      <c r="I302" s="197"/>
      <c r="L302" s="194"/>
      <c r="M302" s="198"/>
      <c r="N302" s="199"/>
      <c r="O302" s="199"/>
      <c r="P302" s="199"/>
      <c r="Q302" s="199"/>
      <c r="R302" s="199"/>
      <c r="S302" s="199"/>
      <c r="T302" s="200"/>
      <c r="AT302" s="195" t="s">
        <v>548</v>
      </c>
      <c r="AU302" s="195" t="s">
        <v>91</v>
      </c>
      <c r="AV302" s="15" t="s">
        <v>83</v>
      </c>
      <c r="AW302" s="15" t="s">
        <v>30</v>
      </c>
      <c r="AX302" s="15" t="s">
        <v>75</v>
      </c>
      <c r="AY302" s="195" t="s">
        <v>203</v>
      </c>
    </row>
    <row r="303" spans="1:65" s="15" customFormat="1">
      <c r="B303" s="194"/>
      <c r="D303" s="178" t="s">
        <v>548</v>
      </c>
      <c r="E303" s="195" t="s">
        <v>1</v>
      </c>
      <c r="F303" s="196" t="s">
        <v>910</v>
      </c>
      <c r="H303" s="195" t="s">
        <v>1</v>
      </c>
      <c r="I303" s="197"/>
      <c r="L303" s="194"/>
      <c r="M303" s="198"/>
      <c r="N303" s="199"/>
      <c r="O303" s="199"/>
      <c r="P303" s="199"/>
      <c r="Q303" s="199"/>
      <c r="R303" s="199"/>
      <c r="S303" s="199"/>
      <c r="T303" s="200"/>
      <c r="AT303" s="195" t="s">
        <v>548</v>
      </c>
      <c r="AU303" s="195" t="s">
        <v>91</v>
      </c>
      <c r="AV303" s="15" t="s">
        <v>83</v>
      </c>
      <c r="AW303" s="15" t="s">
        <v>30</v>
      </c>
      <c r="AX303" s="15" t="s">
        <v>75</v>
      </c>
      <c r="AY303" s="195" t="s">
        <v>203</v>
      </c>
    </row>
    <row r="304" spans="1:65" s="15" customFormat="1">
      <c r="B304" s="194"/>
      <c r="D304" s="178" t="s">
        <v>548</v>
      </c>
      <c r="E304" s="195" t="s">
        <v>1</v>
      </c>
      <c r="F304" s="196" t="s">
        <v>884</v>
      </c>
      <c r="H304" s="195" t="s">
        <v>1</v>
      </c>
      <c r="I304" s="197"/>
      <c r="L304" s="194"/>
      <c r="M304" s="198"/>
      <c r="N304" s="199"/>
      <c r="O304" s="199"/>
      <c r="P304" s="199"/>
      <c r="Q304" s="199"/>
      <c r="R304" s="199"/>
      <c r="S304" s="199"/>
      <c r="T304" s="200"/>
      <c r="AT304" s="195" t="s">
        <v>548</v>
      </c>
      <c r="AU304" s="195" t="s">
        <v>91</v>
      </c>
      <c r="AV304" s="15" t="s">
        <v>83</v>
      </c>
      <c r="AW304" s="15" t="s">
        <v>30</v>
      </c>
      <c r="AX304" s="15" t="s">
        <v>75</v>
      </c>
      <c r="AY304" s="195" t="s">
        <v>203</v>
      </c>
    </row>
    <row r="305" spans="1:65" s="15" customFormat="1">
      <c r="B305" s="194"/>
      <c r="D305" s="178" t="s">
        <v>548</v>
      </c>
      <c r="E305" s="195" t="s">
        <v>1</v>
      </c>
      <c r="F305" s="196" t="s">
        <v>912</v>
      </c>
      <c r="H305" s="195" t="s">
        <v>1</v>
      </c>
      <c r="I305" s="197"/>
      <c r="L305" s="194"/>
      <c r="M305" s="198"/>
      <c r="N305" s="199"/>
      <c r="O305" s="199"/>
      <c r="P305" s="199"/>
      <c r="Q305" s="199"/>
      <c r="R305" s="199"/>
      <c r="S305" s="199"/>
      <c r="T305" s="200"/>
      <c r="AT305" s="195" t="s">
        <v>548</v>
      </c>
      <c r="AU305" s="195" t="s">
        <v>91</v>
      </c>
      <c r="AV305" s="15" t="s">
        <v>83</v>
      </c>
      <c r="AW305" s="15" t="s">
        <v>30</v>
      </c>
      <c r="AX305" s="15" t="s">
        <v>75</v>
      </c>
      <c r="AY305" s="195" t="s">
        <v>203</v>
      </c>
    </row>
    <row r="306" spans="1:65" s="15" customFormat="1">
      <c r="B306" s="194"/>
      <c r="D306" s="178" t="s">
        <v>548</v>
      </c>
      <c r="E306" s="195" t="s">
        <v>1</v>
      </c>
      <c r="F306" s="196" t="s">
        <v>913</v>
      </c>
      <c r="H306" s="195" t="s">
        <v>1</v>
      </c>
      <c r="I306" s="197"/>
      <c r="L306" s="194"/>
      <c r="M306" s="198"/>
      <c r="N306" s="199"/>
      <c r="O306" s="199"/>
      <c r="P306" s="199"/>
      <c r="Q306" s="199"/>
      <c r="R306" s="199"/>
      <c r="S306" s="199"/>
      <c r="T306" s="200"/>
      <c r="AT306" s="195" t="s">
        <v>548</v>
      </c>
      <c r="AU306" s="195" t="s">
        <v>91</v>
      </c>
      <c r="AV306" s="15" t="s">
        <v>83</v>
      </c>
      <c r="AW306" s="15" t="s">
        <v>30</v>
      </c>
      <c r="AX306" s="15" t="s">
        <v>75</v>
      </c>
      <c r="AY306" s="195" t="s">
        <v>203</v>
      </c>
    </row>
    <row r="307" spans="1:65" s="15" customFormat="1">
      <c r="B307" s="194"/>
      <c r="D307" s="178" t="s">
        <v>548</v>
      </c>
      <c r="E307" s="195" t="s">
        <v>1</v>
      </c>
      <c r="F307" s="196" t="s">
        <v>914</v>
      </c>
      <c r="H307" s="195" t="s">
        <v>1</v>
      </c>
      <c r="I307" s="197"/>
      <c r="L307" s="194"/>
      <c r="M307" s="198"/>
      <c r="N307" s="199"/>
      <c r="O307" s="199"/>
      <c r="P307" s="199"/>
      <c r="Q307" s="199"/>
      <c r="R307" s="199"/>
      <c r="S307" s="199"/>
      <c r="T307" s="200"/>
      <c r="AT307" s="195" t="s">
        <v>548</v>
      </c>
      <c r="AU307" s="195" t="s">
        <v>91</v>
      </c>
      <c r="AV307" s="15" t="s">
        <v>83</v>
      </c>
      <c r="AW307" s="15" t="s">
        <v>30</v>
      </c>
      <c r="AX307" s="15" t="s">
        <v>75</v>
      </c>
      <c r="AY307" s="195" t="s">
        <v>203</v>
      </c>
    </row>
    <row r="308" spans="1:65" s="15" customFormat="1">
      <c r="B308" s="194"/>
      <c r="D308" s="178" t="s">
        <v>548</v>
      </c>
      <c r="E308" s="195" t="s">
        <v>1</v>
      </c>
      <c r="F308" s="196" t="s">
        <v>887</v>
      </c>
      <c r="H308" s="195" t="s">
        <v>1</v>
      </c>
      <c r="I308" s="197"/>
      <c r="L308" s="194"/>
      <c r="M308" s="198"/>
      <c r="N308" s="199"/>
      <c r="O308" s="199"/>
      <c r="P308" s="199"/>
      <c r="Q308" s="199"/>
      <c r="R308" s="199"/>
      <c r="S308" s="199"/>
      <c r="T308" s="200"/>
      <c r="AT308" s="195" t="s">
        <v>548</v>
      </c>
      <c r="AU308" s="195" t="s">
        <v>91</v>
      </c>
      <c r="AV308" s="15" t="s">
        <v>83</v>
      </c>
      <c r="AW308" s="15" t="s">
        <v>30</v>
      </c>
      <c r="AX308" s="15" t="s">
        <v>75</v>
      </c>
      <c r="AY308" s="195" t="s">
        <v>203</v>
      </c>
    </row>
    <row r="309" spans="1:65" s="13" customFormat="1">
      <c r="B309" s="177"/>
      <c r="D309" s="178" t="s">
        <v>548</v>
      </c>
      <c r="E309" s="179" t="s">
        <v>1</v>
      </c>
      <c r="F309" s="180" t="s">
        <v>728</v>
      </c>
      <c r="H309" s="181">
        <v>173.5</v>
      </c>
      <c r="I309" s="182"/>
      <c r="L309" s="177"/>
      <c r="M309" s="183"/>
      <c r="N309" s="184"/>
      <c r="O309" s="184"/>
      <c r="P309" s="184"/>
      <c r="Q309" s="184"/>
      <c r="R309" s="184"/>
      <c r="S309" s="184"/>
      <c r="T309" s="185"/>
      <c r="AT309" s="179" t="s">
        <v>548</v>
      </c>
      <c r="AU309" s="179" t="s">
        <v>91</v>
      </c>
      <c r="AV309" s="13" t="s">
        <v>91</v>
      </c>
      <c r="AW309" s="13" t="s">
        <v>30</v>
      </c>
      <c r="AX309" s="13" t="s">
        <v>75</v>
      </c>
      <c r="AY309" s="179" t="s">
        <v>203</v>
      </c>
    </row>
    <row r="310" spans="1:65" s="16" customFormat="1">
      <c r="B310" s="201"/>
      <c r="D310" s="178" t="s">
        <v>548</v>
      </c>
      <c r="E310" s="202" t="s">
        <v>726</v>
      </c>
      <c r="F310" s="203" t="s">
        <v>576</v>
      </c>
      <c r="H310" s="204">
        <v>173.5</v>
      </c>
      <c r="I310" s="205"/>
      <c r="L310" s="201"/>
      <c r="M310" s="206"/>
      <c r="N310" s="207"/>
      <c r="O310" s="207"/>
      <c r="P310" s="207"/>
      <c r="Q310" s="207"/>
      <c r="R310" s="207"/>
      <c r="S310" s="207"/>
      <c r="T310" s="208"/>
      <c r="AT310" s="202" t="s">
        <v>548</v>
      </c>
      <c r="AU310" s="202" t="s">
        <v>91</v>
      </c>
      <c r="AV310" s="16" t="s">
        <v>215</v>
      </c>
      <c r="AW310" s="16" t="s">
        <v>30</v>
      </c>
      <c r="AX310" s="16" t="s">
        <v>75</v>
      </c>
      <c r="AY310" s="202" t="s">
        <v>203</v>
      </c>
    </row>
    <row r="311" spans="1:65" s="14" customFormat="1">
      <c r="B311" s="186"/>
      <c r="D311" s="178" t="s">
        <v>548</v>
      </c>
      <c r="E311" s="187" t="s">
        <v>1</v>
      </c>
      <c r="F311" s="188" t="s">
        <v>550</v>
      </c>
      <c r="H311" s="189">
        <v>173.5</v>
      </c>
      <c r="I311" s="190"/>
      <c r="L311" s="186"/>
      <c r="M311" s="191"/>
      <c r="N311" s="192"/>
      <c r="O311" s="192"/>
      <c r="P311" s="192"/>
      <c r="Q311" s="192"/>
      <c r="R311" s="192"/>
      <c r="S311" s="192"/>
      <c r="T311" s="193"/>
      <c r="AT311" s="187" t="s">
        <v>548</v>
      </c>
      <c r="AU311" s="187" t="s">
        <v>91</v>
      </c>
      <c r="AV311" s="14" t="s">
        <v>208</v>
      </c>
      <c r="AW311" s="14" t="s">
        <v>30</v>
      </c>
      <c r="AX311" s="14" t="s">
        <v>83</v>
      </c>
      <c r="AY311" s="187" t="s">
        <v>203</v>
      </c>
    </row>
    <row r="312" spans="1:65" s="2" customFormat="1" ht="24.2" customHeight="1">
      <c r="A312" s="33"/>
      <c r="B312" s="154"/>
      <c r="C312" s="212" t="s">
        <v>328</v>
      </c>
      <c r="D312" s="212" t="s">
        <v>836</v>
      </c>
      <c r="E312" s="213" t="s">
        <v>930</v>
      </c>
      <c r="F312" s="214" t="s">
        <v>931</v>
      </c>
      <c r="G312" s="215" t="s">
        <v>221</v>
      </c>
      <c r="H312" s="216">
        <v>175.23500000000001</v>
      </c>
      <c r="I312" s="217"/>
      <c r="J312" s="218">
        <f>ROUND(I312*H312,2)</f>
        <v>0</v>
      </c>
      <c r="K312" s="219"/>
      <c r="L312" s="220"/>
      <c r="M312" s="221" t="s">
        <v>1</v>
      </c>
      <c r="N312" s="222" t="s">
        <v>41</v>
      </c>
      <c r="O312" s="62"/>
      <c r="P312" s="165">
        <f>O312*H312</f>
        <v>0</v>
      </c>
      <c r="Q312" s="165">
        <v>0.222</v>
      </c>
      <c r="R312" s="165">
        <f>Q312*H312</f>
        <v>38.902170000000005</v>
      </c>
      <c r="S312" s="165">
        <v>0</v>
      </c>
      <c r="T312" s="166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7" t="s">
        <v>234</v>
      </c>
      <c r="AT312" s="167" t="s">
        <v>836</v>
      </c>
      <c r="AU312" s="167" t="s">
        <v>91</v>
      </c>
      <c r="AY312" s="18" t="s">
        <v>203</v>
      </c>
      <c r="BE312" s="168">
        <f>IF(N312="základná",J312,0)</f>
        <v>0</v>
      </c>
      <c r="BF312" s="168">
        <f>IF(N312="znížená",J312,0)</f>
        <v>0</v>
      </c>
      <c r="BG312" s="168">
        <f>IF(N312="zákl. prenesená",J312,0)</f>
        <v>0</v>
      </c>
      <c r="BH312" s="168">
        <f>IF(N312="zníž. prenesená",J312,0)</f>
        <v>0</v>
      </c>
      <c r="BI312" s="168">
        <f>IF(N312="nulová",J312,0)</f>
        <v>0</v>
      </c>
      <c r="BJ312" s="18" t="s">
        <v>91</v>
      </c>
      <c r="BK312" s="168">
        <f>ROUND(I312*H312,2)</f>
        <v>0</v>
      </c>
      <c r="BL312" s="18" t="s">
        <v>208</v>
      </c>
      <c r="BM312" s="167" t="s">
        <v>932</v>
      </c>
    </row>
    <row r="313" spans="1:65" s="13" customFormat="1">
      <c r="B313" s="177"/>
      <c r="D313" s="178" t="s">
        <v>548</v>
      </c>
      <c r="F313" s="180" t="s">
        <v>933</v>
      </c>
      <c r="H313" s="181">
        <v>175.23500000000001</v>
      </c>
      <c r="I313" s="182"/>
      <c r="L313" s="177"/>
      <c r="M313" s="183"/>
      <c r="N313" s="184"/>
      <c r="O313" s="184"/>
      <c r="P313" s="184"/>
      <c r="Q313" s="184"/>
      <c r="R313" s="184"/>
      <c r="S313" s="184"/>
      <c r="T313" s="185"/>
      <c r="AT313" s="179" t="s">
        <v>548</v>
      </c>
      <c r="AU313" s="179" t="s">
        <v>91</v>
      </c>
      <c r="AV313" s="13" t="s">
        <v>91</v>
      </c>
      <c r="AW313" s="13" t="s">
        <v>3</v>
      </c>
      <c r="AX313" s="13" t="s">
        <v>83</v>
      </c>
      <c r="AY313" s="179" t="s">
        <v>203</v>
      </c>
    </row>
    <row r="314" spans="1:65" s="2" customFormat="1" ht="37.9" customHeight="1">
      <c r="A314" s="33"/>
      <c r="B314" s="154"/>
      <c r="C314" s="155" t="s">
        <v>265</v>
      </c>
      <c r="D314" s="155" t="s">
        <v>204</v>
      </c>
      <c r="E314" s="156" t="s">
        <v>893</v>
      </c>
      <c r="F314" s="157" t="s">
        <v>894</v>
      </c>
      <c r="G314" s="158" t="s">
        <v>221</v>
      </c>
      <c r="H314" s="159">
        <v>173.5</v>
      </c>
      <c r="I314" s="160"/>
      <c r="J314" s="161">
        <f>ROUND(I314*H314,2)</f>
        <v>0</v>
      </c>
      <c r="K314" s="162"/>
      <c r="L314" s="34"/>
      <c r="M314" s="163" t="s">
        <v>1</v>
      </c>
      <c r="N314" s="164" t="s">
        <v>41</v>
      </c>
      <c r="O314" s="62"/>
      <c r="P314" s="165">
        <f>O314*H314</f>
        <v>0</v>
      </c>
      <c r="Q314" s="165">
        <v>0.47885</v>
      </c>
      <c r="R314" s="165">
        <f>Q314*H314</f>
        <v>83.080474999999993</v>
      </c>
      <c r="S314" s="165">
        <v>0</v>
      </c>
      <c r="T314" s="166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7" t="s">
        <v>208</v>
      </c>
      <c r="AT314" s="167" t="s">
        <v>204</v>
      </c>
      <c r="AU314" s="167" t="s">
        <v>91</v>
      </c>
      <c r="AY314" s="18" t="s">
        <v>203</v>
      </c>
      <c r="BE314" s="168">
        <f>IF(N314="základná",J314,0)</f>
        <v>0</v>
      </c>
      <c r="BF314" s="168">
        <f>IF(N314="znížená",J314,0)</f>
        <v>0</v>
      </c>
      <c r="BG314" s="168">
        <f>IF(N314="zákl. prenesená",J314,0)</f>
        <v>0</v>
      </c>
      <c r="BH314" s="168">
        <f>IF(N314="zníž. prenesená",J314,0)</f>
        <v>0</v>
      </c>
      <c r="BI314" s="168">
        <f>IF(N314="nulová",J314,0)</f>
        <v>0</v>
      </c>
      <c r="BJ314" s="18" t="s">
        <v>91</v>
      </c>
      <c r="BK314" s="168">
        <f>ROUND(I314*H314,2)</f>
        <v>0</v>
      </c>
      <c r="BL314" s="18" t="s">
        <v>208</v>
      </c>
      <c r="BM314" s="167" t="s">
        <v>934</v>
      </c>
    </row>
    <row r="315" spans="1:65" s="13" customFormat="1">
      <c r="B315" s="177"/>
      <c r="D315" s="178" t="s">
        <v>548</v>
      </c>
      <c r="E315" s="179" t="s">
        <v>1</v>
      </c>
      <c r="F315" s="180" t="s">
        <v>726</v>
      </c>
      <c r="H315" s="181">
        <v>173.5</v>
      </c>
      <c r="I315" s="182"/>
      <c r="L315" s="177"/>
      <c r="M315" s="183"/>
      <c r="N315" s="184"/>
      <c r="O315" s="184"/>
      <c r="P315" s="184"/>
      <c r="Q315" s="184"/>
      <c r="R315" s="184"/>
      <c r="S315" s="184"/>
      <c r="T315" s="185"/>
      <c r="AT315" s="179" t="s">
        <v>548</v>
      </c>
      <c r="AU315" s="179" t="s">
        <v>91</v>
      </c>
      <c r="AV315" s="13" t="s">
        <v>91</v>
      </c>
      <c r="AW315" s="13" t="s">
        <v>30</v>
      </c>
      <c r="AX315" s="13" t="s">
        <v>75</v>
      </c>
      <c r="AY315" s="179" t="s">
        <v>203</v>
      </c>
    </row>
    <row r="316" spans="1:65" s="14" customFormat="1">
      <c r="B316" s="186"/>
      <c r="D316" s="178" t="s">
        <v>548</v>
      </c>
      <c r="E316" s="187" t="s">
        <v>1</v>
      </c>
      <c r="F316" s="188" t="s">
        <v>550</v>
      </c>
      <c r="H316" s="189">
        <v>173.5</v>
      </c>
      <c r="I316" s="190"/>
      <c r="L316" s="186"/>
      <c r="M316" s="191"/>
      <c r="N316" s="192"/>
      <c r="O316" s="192"/>
      <c r="P316" s="192"/>
      <c r="Q316" s="192"/>
      <c r="R316" s="192"/>
      <c r="S316" s="192"/>
      <c r="T316" s="193"/>
      <c r="AT316" s="187" t="s">
        <v>548</v>
      </c>
      <c r="AU316" s="187" t="s">
        <v>91</v>
      </c>
      <c r="AV316" s="14" t="s">
        <v>208</v>
      </c>
      <c r="AW316" s="14" t="s">
        <v>30</v>
      </c>
      <c r="AX316" s="14" t="s">
        <v>83</v>
      </c>
      <c r="AY316" s="187" t="s">
        <v>203</v>
      </c>
    </row>
    <row r="317" spans="1:65" s="2" customFormat="1" ht="55.5" customHeight="1">
      <c r="A317" s="33"/>
      <c r="B317" s="154"/>
      <c r="C317" s="155" t="s">
        <v>337</v>
      </c>
      <c r="D317" s="155" t="s">
        <v>204</v>
      </c>
      <c r="E317" s="156" t="s">
        <v>896</v>
      </c>
      <c r="F317" s="157" t="s">
        <v>897</v>
      </c>
      <c r="G317" s="158" t="s">
        <v>221</v>
      </c>
      <c r="H317" s="159">
        <v>173.5</v>
      </c>
      <c r="I317" s="160"/>
      <c r="J317" s="161">
        <f>ROUND(I317*H317,2)</f>
        <v>0</v>
      </c>
      <c r="K317" s="162"/>
      <c r="L317" s="34"/>
      <c r="M317" s="163" t="s">
        <v>1</v>
      </c>
      <c r="N317" s="164" t="s">
        <v>41</v>
      </c>
      <c r="O317" s="62"/>
      <c r="P317" s="165">
        <f>O317*H317</f>
        <v>0</v>
      </c>
      <c r="Q317" s="165">
        <v>0</v>
      </c>
      <c r="R317" s="165">
        <f>Q317*H317</f>
        <v>0</v>
      </c>
      <c r="S317" s="165">
        <v>0</v>
      </c>
      <c r="T317" s="166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7" t="s">
        <v>208</v>
      </c>
      <c r="AT317" s="167" t="s">
        <v>204</v>
      </c>
      <c r="AU317" s="167" t="s">
        <v>91</v>
      </c>
      <c r="AY317" s="18" t="s">
        <v>203</v>
      </c>
      <c r="BE317" s="168">
        <f>IF(N317="základná",J317,0)</f>
        <v>0</v>
      </c>
      <c r="BF317" s="168">
        <f>IF(N317="znížená",J317,0)</f>
        <v>0</v>
      </c>
      <c r="BG317" s="168">
        <f>IF(N317="zákl. prenesená",J317,0)</f>
        <v>0</v>
      </c>
      <c r="BH317" s="168">
        <f>IF(N317="zníž. prenesená",J317,0)</f>
        <v>0</v>
      </c>
      <c r="BI317" s="168">
        <f>IF(N317="nulová",J317,0)</f>
        <v>0</v>
      </c>
      <c r="BJ317" s="18" t="s">
        <v>91</v>
      </c>
      <c r="BK317" s="168">
        <f>ROUND(I317*H317,2)</f>
        <v>0</v>
      </c>
      <c r="BL317" s="18" t="s">
        <v>208</v>
      </c>
      <c r="BM317" s="167" t="s">
        <v>935</v>
      </c>
    </row>
    <row r="318" spans="1:65" s="13" customFormat="1">
      <c r="B318" s="177"/>
      <c r="D318" s="178" t="s">
        <v>548</v>
      </c>
      <c r="E318" s="179" t="s">
        <v>1</v>
      </c>
      <c r="F318" s="180" t="s">
        <v>726</v>
      </c>
      <c r="H318" s="181">
        <v>173.5</v>
      </c>
      <c r="I318" s="182"/>
      <c r="L318" s="177"/>
      <c r="M318" s="183"/>
      <c r="N318" s="184"/>
      <c r="O318" s="184"/>
      <c r="P318" s="184"/>
      <c r="Q318" s="184"/>
      <c r="R318" s="184"/>
      <c r="S318" s="184"/>
      <c r="T318" s="185"/>
      <c r="AT318" s="179" t="s">
        <v>548</v>
      </c>
      <c r="AU318" s="179" t="s">
        <v>91</v>
      </c>
      <c r="AV318" s="13" t="s">
        <v>91</v>
      </c>
      <c r="AW318" s="13" t="s">
        <v>30</v>
      </c>
      <c r="AX318" s="13" t="s">
        <v>75</v>
      </c>
      <c r="AY318" s="179" t="s">
        <v>203</v>
      </c>
    </row>
    <row r="319" spans="1:65" s="14" customFormat="1">
      <c r="B319" s="186"/>
      <c r="D319" s="178" t="s">
        <v>548</v>
      </c>
      <c r="E319" s="187" t="s">
        <v>1</v>
      </c>
      <c r="F319" s="188" t="s">
        <v>550</v>
      </c>
      <c r="H319" s="189">
        <v>173.5</v>
      </c>
      <c r="I319" s="190"/>
      <c r="L319" s="186"/>
      <c r="M319" s="191"/>
      <c r="N319" s="192"/>
      <c r="O319" s="192"/>
      <c r="P319" s="192"/>
      <c r="Q319" s="192"/>
      <c r="R319" s="192"/>
      <c r="S319" s="192"/>
      <c r="T319" s="193"/>
      <c r="AT319" s="187" t="s">
        <v>548</v>
      </c>
      <c r="AU319" s="187" t="s">
        <v>91</v>
      </c>
      <c r="AV319" s="14" t="s">
        <v>208</v>
      </c>
      <c r="AW319" s="14" t="s">
        <v>30</v>
      </c>
      <c r="AX319" s="14" t="s">
        <v>83</v>
      </c>
      <c r="AY319" s="187" t="s">
        <v>203</v>
      </c>
    </row>
    <row r="320" spans="1:65" s="2" customFormat="1" ht="33" customHeight="1">
      <c r="A320" s="33"/>
      <c r="B320" s="154"/>
      <c r="C320" s="155" t="s">
        <v>271</v>
      </c>
      <c r="D320" s="155" t="s">
        <v>204</v>
      </c>
      <c r="E320" s="156" t="s">
        <v>899</v>
      </c>
      <c r="F320" s="157" t="s">
        <v>900</v>
      </c>
      <c r="G320" s="158" t="s">
        <v>221</v>
      </c>
      <c r="H320" s="159">
        <v>173.5</v>
      </c>
      <c r="I320" s="160"/>
      <c r="J320" s="161">
        <f>ROUND(I320*H320,2)</f>
        <v>0</v>
      </c>
      <c r="K320" s="162"/>
      <c r="L320" s="34"/>
      <c r="M320" s="163" t="s">
        <v>1</v>
      </c>
      <c r="N320" s="164" t="s">
        <v>41</v>
      </c>
      <c r="O320" s="62"/>
      <c r="P320" s="165">
        <f>O320*H320</f>
        <v>0</v>
      </c>
      <c r="Q320" s="165">
        <v>0.67027999999999999</v>
      </c>
      <c r="R320" s="165">
        <f>Q320*H320</f>
        <v>116.29357999999999</v>
      </c>
      <c r="S320" s="165">
        <v>0</v>
      </c>
      <c r="T320" s="166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7" t="s">
        <v>208</v>
      </c>
      <c r="AT320" s="167" t="s">
        <v>204</v>
      </c>
      <c r="AU320" s="167" t="s">
        <v>91</v>
      </c>
      <c r="AY320" s="18" t="s">
        <v>203</v>
      </c>
      <c r="BE320" s="168">
        <f>IF(N320="základná",J320,0)</f>
        <v>0</v>
      </c>
      <c r="BF320" s="168">
        <f>IF(N320="znížená",J320,0)</f>
        <v>0</v>
      </c>
      <c r="BG320" s="168">
        <f>IF(N320="zákl. prenesená",J320,0)</f>
        <v>0</v>
      </c>
      <c r="BH320" s="168">
        <f>IF(N320="zníž. prenesená",J320,0)</f>
        <v>0</v>
      </c>
      <c r="BI320" s="168">
        <f>IF(N320="nulová",J320,0)</f>
        <v>0</v>
      </c>
      <c r="BJ320" s="18" t="s">
        <v>91</v>
      </c>
      <c r="BK320" s="168">
        <f>ROUND(I320*H320,2)</f>
        <v>0</v>
      </c>
      <c r="BL320" s="18" t="s">
        <v>208</v>
      </c>
      <c r="BM320" s="167" t="s">
        <v>936</v>
      </c>
    </row>
    <row r="321" spans="1:65" s="13" customFormat="1">
      <c r="B321" s="177"/>
      <c r="D321" s="178" t="s">
        <v>548</v>
      </c>
      <c r="E321" s="179" t="s">
        <v>1</v>
      </c>
      <c r="F321" s="180" t="s">
        <v>726</v>
      </c>
      <c r="H321" s="181">
        <v>173.5</v>
      </c>
      <c r="I321" s="182"/>
      <c r="L321" s="177"/>
      <c r="M321" s="183"/>
      <c r="N321" s="184"/>
      <c r="O321" s="184"/>
      <c r="P321" s="184"/>
      <c r="Q321" s="184"/>
      <c r="R321" s="184"/>
      <c r="S321" s="184"/>
      <c r="T321" s="185"/>
      <c r="AT321" s="179" t="s">
        <v>548</v>
      </c>
      <c r="AU321" s="179" t="s">
        <v>91</v>
      </c>
      <c r="AV321" s="13" t="s">
        <v>91</v>
      </c>
      <c r="AW321" s="13" t="s">
        <v>30</v>
      </c>
      <c r="AX321" s="13" t="s">
        <v>75</v>
      </c>
      <c r="AY321" s="179" t="s">
        <v>203</v>
      </c>
    </row>
    <row r="322" spans="1:65" s="14" customFormat="1">
      <c r="B322" s="186"/>
      <c r="D322" s="178" t="s">
        <v>548</v>
      </c>
      <c r="E322" s="187" t="s">
        <v>1</v>
      </c>
      <c r="F322" s="188" t="s">
        <v>550</v>
      </c>
      <c r="H322" s="189">
        <v>173.5</v>
      </c>
      <c r="I322" s="190"/>
      <c r="L322" s="186"/>
      <c r="M322" s="191"/>
      <c r="N322" s="192"/>
      <c r="O322" s="192"/>
      <c r="P322" s="192"/>
      <c r="Q322" s="192"/>
      <c r="R322" s="192"/>
      <c r="S322" s="192"/>
      <c r="T322" s="193"/>
      <c r="AT322" s="187" t="s">
        <v>548</v>
      </c>
      <c r="AU322" s="187" t="s">
        <v>91</v>
      </c>
      <c r="AV322" s="14" t="s">
        <v>208</v>
      </c>
      <c r="AW322" s="14" t="s">
        <v>30</v>
      </c>
      <c r="AX322" s="14" t="s">
        <v>83</v>
      </c>
      <c r="AY322" s="187" t="s">
        <v>203</v>
      </c>
    </row>
    <row r="323" spans="1:65" s="12" customFormat="1" ht="22.9" customHeight="1">
      <c r="B323" s="143"/>
      <c r="D323" s="144" t="s">
        <v>74</v>
      </c>
      <c r="E323" s="169" t="s">
        <v>937</v>
      </c>
      <c r="F323" s="169" t="s">
        <v>938</v>
      </c>
      <c r="I323" s="146"/>
      <c r="J323" s="170">
        <f>BK323</f>
        <v>0</v>
      </c>
      <c r="L323" s="143"/>
      <c r="M323" s="148"/>
      <c r="N323" s="149"/>
      <c r="O323" s="149"/>
      <c r="P323" s="150">
        <f>SUM(P324:P349)</f>
        <v>0</v>
      </c>
      <c r="Q323" s="149"/>
      <c r="R323" s="150">
        <f>SUM(R324:R349)</f>
        <v>480.03707500000002</v>
      </c>
      <c r="S323" s="149"/>
      <c r="T323" s="151">
        <f>SUM(T324:T349)</f>
        <v>0</v>
      </c>
      <c r="AR323" s="144" t="s">
        <v>83</v>
      </c>
      <c r="AT323" s="152" t="s">
        <v>74</v>
      </c>
      <c r="AU323" s="152" t="s">
        <v>83</v>
      </c>
      <c r="AY323" s="144" t="s">
        <v>203</v>
      </c>
      <c r="BK323" s="153">
        <f>SUM(BK324:BK349)</f>
        <v>0</v>
      </c>
    </row>
    <row r="324" spans="1:65" s="2" customFormat="1" ht="24.2" customHeight="1">
      <c r="A324" s="33"/>
      <c r="B324" s="154"/>
      <c r="C324" s="155" t="s">
        <v>345</v>
      </c>
      <c r="D324" s="155" t="s">
        <v>204</v>
      </c>
      <c r="E324" s="156" t="s">
        <v>939</v>
      </c>
      <c r="F324" s="157" t="s">
        <v>940</v>
      </c>
      <c r="G324" s="158" t="s">
        <v>221</v>
      </c>
      <c r="H324" s="159">
        <v>329.3</v>
      </c>
      <c r="I324" s="160"/>
      <c r="J324" s="161">
        <f>ROUND(I324*H324,2)</f>
        <v>0</v>
      </c>
      <c r="K324" s="162"/>
      <c r="L324" s="34"/>
      <c r="M324" s="163" t="s">
        <v>1</v>
      </c>
      <c r="N324" s="164" t="s">
        <v>41</v>
      </c>
      <c r="O324" s="62"/>
      <c r="P324" s="165">
        <f>O324*H324</f>
        <v>0</v>
      </c>
      <c r="Q324" s="165">
        <v>0.18547</v>
      </c>
      <c r="R324" s="165">
        <f>Q324*H324</f>
        <v>61.075271000000001</v>
      </c>
      <c r="S324" s="165">
        <v>0</v>
      </c>
      <c r="T324" s="166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7" t="s">
        <v>208</v>
      </c>
      <c r="AT324" s="167" t="s">
        <v>204</v>
      </c>
      <c r="AU324" s="167" t="s">
        <v>91</v>
      </c>
      <c r="AY324" s="18" t="s">
        <v>203</v>
      </c>
      <c r="BE324" s="168">
        <f>IF(N324="základná",J324,0)</f>
        <v>0</v>
      </c>
      <c r="BF324" s="168">
        <f>IF(N324="znížená",J324,0)</f>
        <v>0</v>
      </c>
      <c r="BG324" s="168">
        <f>IF(N324="zákl. prenesená",J324,0)</f>
        <v>0</v>
      </c>
      <c r="BH324" s="168">
        <f>IF(N324="zníž. prenesená",J324,0)</f>
        <v>0</v>
      </c>
      <c r="BI324" s="168">
        <f>IF(N324="nulová",J324,0)</f>
        <v>0</v>
      </c>
      <c r="BJ324" s="18" t="s">
        <v>91</v>
      </c>
      <c r="BK324" s="168">
        <f>ROUND(I324*H324,2)</f>
        <v>0</v>
      </c>
      <c r="BL324" s="18" t="s">
        <v>208</v>
      </c>
      <c r="BM324" s="167" t="s">
        <v>941</v>
      </c>
    </row>
    <row r="325" spans="1:65" s="15" customFormat="1">
      <c r="B325" s="194"/>
      <c r="D325" s="178" t="s">
        <v>548</v>
      </c>
      <c r="E325" s="195" t="s">
        <v>1</v>
      </c>
      <c r="F325" s="196" t="s">
        <v>942</v>
      </c>
      <c r="H325" s="195" t="s">
        <v>1</v>
      </c>
      <c r="I325" s="197"/>
      <c r="L325" s="194"/>
      <c r="M325" s="198"/>
      <c r="N325" s="199"/>
      <c r="O325" s="199"/>
      <c r="P325" s="199"/>
      <c r="Q325" s="199"/>
      <c r="R325" s="199"/>
      <c r="S325" s="199"/>
      <c r="T325" s="200"/>
      <c r="AT325" s="195" t="s">
        <v>548</v>
      </c>
      <c r="AU325" s="195" t="s">
        <v>91</v>
      </c>
      <c r="AV325" s="15" t="s">
        <v>83</v>
      </c>
      <c r="AW325" s="15" t="s">
        <v>30</v>
      </c>
      <c r="AX325" s="15" t="s">
        <v>75</v>
      </c>
      <c r="AY325" s="195" t="s">
        <v>203</v>
      </c>
    </row>
    <row r="326" spans="1:65" s="15" customFormat="1" ht="22.5">
      <c r="B326" s="194"/>
      <c r="D326" s="178" t="s">
        <v>548</v>
      </c>
      <c r="E326" s="195" t="s">
        <v>1</v>
      </c>
      <c r="F326" s="196" t="s">
        <v>943</v>
      </c>
      <c r="H326" s="195" t="s">
        <v>1</v>
      </c>
      <c r="I326" s="197"/>
      <c r="L326" s="194"/>
      <c r="M326" s="198"/>
      <c r="N326" s="199"/>
      <c r="O326" s="199"/>
      <c r="P326" s="199"/>
      <c r="Q326" s="199"/>
      <c r="R326" s="199"/>
      <c r="S326" s="199"/>
      <c r="T326" s="200"/>
      <c r="AT326" s="195" t="s">
        <v>548</v>
      </c>
      <c r="AU326" s="195" t="s">
        <v>91</v>
      </c>
      <c r="AV326" s="15" t="s">
        <v>83</v>
      </c>
      <c r="AW326" s="15" t="s">
        <v>30</v>
      </c>
      <c r="AX326" s="15" t="s">
        <v>75</v>
      </c>
      <c r="AY326" s="195" t="s">
        <v>203</v>
      </c>
    </row>
    <row r="327" spans="1:65" s="15" customFormat="1">
      <c r="B327" s="194"/>
      <c r="D327" s="178" t="s">
        <v>548</v>
      </c>
      <c r="E327" s="195" t="s">
        <v>1</v>
      </c>
      <c r="F327" s="196" t="s">
        <v>910</v>
      </c>
      <c r="H327" s="195" t="s">
        <v>1</v>
      </c>
      <c r="I327" s="197"/>
      <c r="L327" s="194"/>
      <c r="M327" s="198"/>
      <c r="N327" s="199"/>
      <c r="O327" s="199"/>
      <c r="P327" s="199"/>
      <c r="Q327" s="199"/>
      <c r="R327" s="199"/>
      <c r="S327" s="199"/>
      <c r="T327" s="200"/>
      <c r="AT327" s="195" t="s">
        <v>548</v>
      </c>
      <c r="AU327" s="195" t="s">
        <v>91</v>
      </c>
      <c r="AV327" s="15" t="s">
        <v>83</v>
      </c>
      <c r="AW327" s="15" t="s">
        <v>30</v>
      </c>
      <c r="AX327" s="15" t="s">
        <v>75</v>
      </c>
      <c r="AY327" s="195" t="s">
        <v>203</v>
      </c>
    </row>
    <row r="328" spans="1:65" s="15" customFormat="1">
      <c r="B328" s="194"/>
      <c r="D328" s="178" t="s">
        <v>548</v>
      </c>
      <c r="E328" s="195" t="s">
        <v>1</v>
      </c>
      <c r="F328" s="196" t="s">
        <v>944</v>
      </c>
      <c r="H328" s="195" t="s">
        <v>1</v>
      </c>
      <c r="I328" s="197"/>
      <c r="L328" s="194"/>
      <c r="M328" s="198"/>
      <c r="N328" s="199"/>
      <c r="O328" s="199"/>
      <c r="P328" s="199"/>
      <c r="Q328" s="199"/>
      <c r="R328" s="199"/>
      <c r="S328" s="199"/>
      <c r="T328" s="200"/>
      <c r="AT328" s="195" t="s">
        <v>548</v>
      </c>
      <c r="AU328" s="195" t="s">
        <v>91</v>
      </c>
      <c r="AV328" s="15" t="s">
        <v>83</v>
      </c>
      <c r="AW328" s="15" t="s">
        <v>30</v>
      </c>
      <c r="AX328" s="15" t="s">
        <v>75</v>
      </c>
      <c r="AY328" s="195" t="s">
        <v>203</v>
      </c>
    </row>
    <row r="329" spans="1:65" s="15" customFormat="1">
      <c r="B329" s="194"/>
      <c r="D329" s="178" t="s">
        <v>548</v>
      </c>
      <c r="E329" s="195" t="s">
        <v>1</v>
      </c>
      <c r="F329" s="196" t="s">
        <v>912</v>
      </c>
      <c r="H329" s="195" t="s">
        <v>1</v>
      </c>
      <c r="I329" s="197"/>
      <c r="L329" s="194"/>
      <c r="M329" s="198"/>
      <c r="N329" s="199"/>
      <c r="O329" s="199"/>
      <c r="P329" s="199"/>
      <c r="Q329" s="199"/>
      <c r="R329" s="199"/>
      <c r="S329" s="199"/>
      <c r="T329" s="200"/>
      <c r="AT329" s="195" t="s">
        <v>548</v>
      </c>
      <c r="AU329" s="195" t="s">
        <v>91</v>
      </c>
      <c r="AV329" s="15" t="s">
        <v>83</v>
      </c>
      <c r="AW329" s="15" t="s">
        <v>30</v>
      </c>
      <c r="AX329" s="15" t="s">
        <v>75</v>
      </c>
      <c r="AY329" s="195" t="s">
        <v>203</v>
      </c>
    </row>
    <row r="330" spans="1:65" s="15" customFormat="1">
      <c r="B330" s="194"/>
      <c r="D330" s="178" t="s">
        <v>548</v>
      </c>
      <c r="E330" s="195" t="s">
        <v>1</v>
      </c>
      <c r="F330" s="196" t="s">
        <v>913</v>
      </c>
      <c r="H330" s="195" t="s">
        <v>1</v>
      </c>
      <c r="I330" s="197"/>
      <c r="L330" s="194"/>
      <c r="M330" s="198"/>
      <c r="N330" s="199"/>
      <c r="O330" s="199"/>
      <c r="P330" s="199"/>
      <c r="Q330" s="199"/>
      <c r="R330" s="199"/>
      <c r="S330" s="199"/>
      <c r="T330" s="200"/>
      <c r="AT330" s="195" t="s">
        <v>548</v>
      </c>
      <c r="AU330" s="195" t="s">
        <v>91</v>
      </c>
      <c r="AV330" s="15" t="s">
        <v>83</v>
      </c>
      <c r="AW330" s="15" t="s">
        <v>30</v>
      </c>
      <c r="AX330" s="15" t="s">
        <v>75</v>
      </c>
      <c r="AY330" s="195" t="s">
        <v>203</v>
      </c>
    </row>
    <row r="331" spans="1:65" s="15" customFormat="1">
      <c r="B331" s="194"/>
      <c r="D331" s="178" t="s">
        <v>548</v>
      </c>
      <c r="E331" s="195" t="s">
        <v>1</v>
      </c>
      <c r="F331" s="196" t="s">
        <v>914</v>
      </c>
      <c r="H331" s="195" t="s">
        <v>1</v>
      </c>
      <c r="I331" s="197"/>
      <c r="L331" s="194"/>
      <c r="M331" s="198"/>
      <c r="N331" s="199"/>
      <c r="O331" s="199"/>
      <c r="P331" s="199"/>
      <c r="Q331" s="199"/>
      <c r="R331" s="199"/>
      <c r="S331" s="199"/>
      <c r="T331" s="200"/>
      <c r="AT331" s="195" t="s">
        <v>548</v>
      </c>
      <c r="AU331" s="195" t="s">
        <v>91</v>
      </c>
      <c r="AV331" s="15" t="s">
        <v>83</v>
      </c>
      <c r="AW331" s="15" t="s">
        <v>30</v>
      </c>
      <c r="AX331" s="15" t="s">
        <v>75</v>
      </c>
      <c r="AY331" s="195" t="s">
        <v>203</v>
      </c>
    </row>
    <row r="332" spans="1:65" s="15" customFormat="1">
      <c r="B332" s="194"/>
      <c r="D332" s="178" t="s">
        <v>548</v>
      </c>
      <c r="E332" s="195" t="s">
        <v>1</v>
      </c>
      <c r="F332" s="196" t="s">
        <v>887</v>
      </c>
      <c r="H332" s="195" t="s">
        <v>1</v>
      </c>
      <c r="I332" s="197"/>
      <c r="L332" s="194"/>
      <c r="M332" s="198"/>
      <c r="N332" s="199"/>
      <c r="O332" s="199"/>
      <c r="P332" s="199"/>
      <c r="Q332" s="199"/>
      <c r="R332" s="199"/>
      <c r="S332" s="199"/>
      <c r="T332" s="200"/>
      <c r="AT332" s="195" t="s">
        <v>548</v>
      </c>
      <c r="AU332" s="195" t="s">
        <v>91</v>
      </c>
      <c r="AV332" s="15" t="s">
        <v>83</v>
      </c>
      <c r="AW332" s="15" t="s">
        <v>30</v>
      </c>
      <c r="AX332" s="15" t="s">
        <v>75</v>
      </c>
      <c r="AY332" s="195" t="s">
        <v>203</v>
      </c>
    </row>
    <row r="333" spans="1:65" s="13" customFormat="1">
      <c r="B333" s="177"/>
      <c r="D333" s="178" t="s">
        <v>548</v>
      </c>
      <c r="E333" s="179" t="s">
        <v>1</v>
      </c>
      <c r="F333" s="180" t="s">
        <v>752</v>
      </c>
      <c r="H333" s="181">
        <v>329.3</v>
      </c>
      <c r="I333" s="182"/>
      <c r="L333" s="177"/>
      <c r="M333" s="183"/>
      <c r="N333" s="184"/>
      <c r="O333" s="184"/>
      <c r="P333" s="184"/>
      <c r="Q333" s="184"/>
      <c r="R333" s="184"/>
      <c r="S333" s="184"/>
      <c r="T333" s="185"/>
      <c r="AT333" s="179" t="s">
        <v>548</v>
      </c>
      <c r="AU333" s="179" t="s">
        <v>91</v>
      </c>
      <c r="AV333" s="13" t="s">
        <v>91</v>
      </c>
      <c r="AW333" s="13" t="s">
        <v>30</v>
      </c>
      <c r="AX333" s="13" t="s">
        <v>75</v>
      </c>
      <c r="AY333" s="179" t="s">
        <v>203</v>
      </c>
    </row>
    <row r="334" spans="1:65" s="16" customFormat="1">
      <c r="B334" s="201"/>
      <c r="D334" s="178" t="s">
        <v>548</v>
      </c>
      <c r="E334" s="202" t="s">
        <v>750</v>
      </c>
      <c r="F334" s="203" t="s">
        <v>576</v>
      </c>
      <c r="H334" s="204">
        <v>329.3</v>
      </c>
      <c r="I334" s="205"/>
      <c r="L334" s="201"/>
      <c r="M334" s="206"/>
      <c r="N334" s="207"/>
      <c r="O334" s="207"/>
      <c r="P334" s="207"/>
      <c r="Q334" s="207"/>
      <c r="R334" s="207"/>
      <c r="S334" s="207"/>
      <c r="T334" s="208"/>
      <c r="AT334" s="202" t="s">
        <v>548</v>
      </c>
      <c r="AU334" s="202" t="s">
        <v>91</v>
      </c>
      <c r="AV334" s="16" t="s">
        <v>215</v>
      </c>
      <c r="AW334" s="16" t="s">
        <v>30</v>
      </c>
      <c r="AX334" s="16" t="s">
        <v>75</v>
      </c>
      <c r="AY334" s="202" t="s">
        <v>203</v>
      </c>
    </row>
    <row r="335" spans="1:65" s="14" customFormat="1">
      <c r="B335" s="186"/>
      <c r="D335" s="178" t="s">
        <v>548</v>
      </c>
      <c r="E335" s="187" t="s">
        <v>1</v>
      </c>
      <c r="F335" s="188" t="s">
        <v>550</v>
      </c>
      <c r="H335" s="189">
        <v>329.3</v>
      </c>
      <c r="I335" s="190"/>
      <c r="L335" s="186"/>
      <c r="M335" s="191"/>
      <c r="N335" s="192"/>
      <c r="O335" s="192"/>
      <c r="P335" s="192"/>
      <c r="Q335" s="192"/>
      <c r="R335" s="192"/>
      <c r="S335" s="192"/>
      <c r="T335" s="193"/>
      <c r="AT335" s="187" t="s">
        <v>548</v>
      </c>
      <c r="AU335" s="187" t="s">
        <v>91</v>
      </c>
      <c r="AV335" s="14" t="s">
        <v>208</v>
      </c>
      <c r="AW335" s="14" t="s">
        <v>30</v>
      </c>
      <c r="AX335" s="14" t="s">
        <v>83</v>
      </c>
      <c r="AY335" s="187" t="s">
        <v>203</v>
      </c>
    </row>
    <row r="336" spans="1:65" s="2" customFormat="1" ht="16.5" customHeight="1">
      <c r="A336" s="33"/>
      <c r="B336" s="154"/>
      <c r="C336" s="155" t="s">
        <v>276</v>
      </c>
      <c r="D336" s="155" t="s">
        <v>204</v>
      </c>
      <c r="E336" s="156" t="s">
        <v>945</v>
      </c>
      <c r="F336" s="157" t="s">
        <v>946</v>
      </c>
      <c r="G336" s="158" t="s">
        <v>221</v>
      </c>
      <c r="H336" s="159">
        <v>329.3</v>
      </c>
      <c r="I336" s="160"/>
      <c r="J336" s="161">
        <f>ROUND(I336*H336,2)</f>
        <v>0</v>
      </c>
      <c r="K336" s="162"/>
      <c r="L336" s="34"/>
      <c r="M336" s="163" t="s">
        <v>1</v>
      </c>
      <c r="N336" s="164" t="s">
        <v>41</v>
      </c>
      <c r="O336" s="62"/>
      <c r="P336" s="165">
        <f>O336*H336</f>
        <v>0</v>
      </c>
      <c r="Q336" s="165">
        <v>0.1002</v>
      </c>
      <c r="R336" s="165">
        <f>Q336*H336</f>
        <v>32.99586</v>
      </c>
      <c r="S336" s="165">
        <v>0</v>
      </c>
      <c r="T336" s="166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7" t="s">
        <v>208</v>
      </c>
      <c r="AT336" s="167" t="s">
        <v>204</v>
      </c>
      <c r="AU336" s="167" t="s">
        <v>91</v>
      </c>
      <c r="AY336" s="18" t="s">
        <v>203</v>
      </c>
      <c r="BE336" s="168">
        <f>IF(N336="základná",J336,0)</f>
        <v>0</v>
      </c>
      <c r="BF336" s="168">
        <f>IF(N336="znížená",J336,0)</f>
        <v>0</v>
      </c>
      <c r="BG336" s="168">
        <f>IF(N336="zákl. prenesená",J336,0)</f>
        <v>0</v>
      </c>
      <c r="BH336" s="168">
        <f>IF(N336="zníž. prenesená",J336,0)</f>
        <v>0</v>
      </c>
      <c r="BI336" s="168">
        <f>IF(N336="nulová",J336,0)</f>
        <v>0</v>
      </c>
      <c r="BJ336" s="18" t="s">
        <v>91</v>
      </c>
      <c r="BK336" s="168">
        <f>ROUND(I336*H336,2)</f>
        <v>0</v>
      </c>
      <c r="BL336" s="18" t="s">
        <v>208</v>
      </c>
      <c r="BM336" s="167" t="s">
        <v>947</v>
      </c>
    </row>
    <row r="337" spans="1:65" s="13" customFormat="1">
      <c r="B337" s="177"/>
      <c r="D337" s="178" t="s">
        <v>548</v>
      </c>
      <c r="E337" s="179" t="s">
        <v>1</v>
      </c>
      <c r="F337" s="180" t="s">
        <v>750</v>
      </c>
      <c r="H337" s="181">
        <v>329.3</v>
      </c>
      <c r="I337" s="182"/>
      <c r="L337" s="177"/>
      <c r="M337" s="183"/>
      <c r="N337" s="184"/>
      <c r="O337" s="184"/>
      <c r="P337" s="184"/>
      <c r="Q337" s="184"/>
      <c r="R337" s="184"/>
      <c r="S337" s="184"/>
      <c r="T337" s="185"/>
      <c r="AT337" s="179" t="s">
        <v>548</v>
      </c>
      <c r="AU337" s="179" t="s">
        <v>91</v>
      </c>
      <c r="AV337" s="13" t="s">
        <v>91</v>
      </c>
      <c r="AW337" s="13" t="s">
        <v>30</v>
      </c>
      <c r="AX337" s="13" t="s">
        <v>75</v>
      </c>
      <c r="AY337" s="179" t="s">
        <v>203</v>
      </c>
    </row>
    <row r="338" spans="1:65" s="14" customFormat="1">
      <c r="B338" s="186"/>
      <c r="D338" s="178" t="s">
        <v>548</v>
      </c>
      <c r="E338" s="187" t="s">
        <v>1</v>
      </c>
      <c r="F338" s="188" t="s">
        <v>550</v>
      </c>
      <c r="H338" s="189">
        <v>329.3</v>
      </c>
      <c r="I338" s="190"/>
      <c r="L338" s="186"/>
      <c r="M338" s="191"/>
      <c r="N338" s="192"/>
      <c r="O338" s="192"/>
      <c r="P338" s="192"/>
      <c r="Q338" s="192"/>
      <c r="R338" s="192"/>
      <c r="S338" s="192"/>
      <c r="T338" s="193"/>
      <c r="AT338" s="187" t="s">
        <v>548</v>
      </c>
      <c r="AU338" s="187" t="s">
        <v>91</v>
      </c>
      <c r="AV338" s="14" t="s">
        <v>208</v>
      </c>
      <c r="AW338" s="14" t="s">
        <v>30</v>
      </c>
      <c r="AX338" s="14" t="s">
        <v>83</v>
      </c>
      <c r="AY338" s="187" t="s">
        <v>203</v>
      </c>
    </row>
    <row r="339" spans="1:65" s="2" customFormat="1" ht="37.9" customHeight="1">
      <c r="A339" s="33"/>
      <c r="B339" s="154"/>
      <c r="C339" s="212" t="s">
        <v>354</v>
      </c>
      <c r="D339" s="212" t="s">
        <v>836</v>
      </c>
      <c r="E339" s="213" t="s">
        <v>948</v>
      </c>
      <c r="F339" s="214" t="s">
        <v>949</v>
      </c>
      <c r="G339" s="215" t="s">
        <v>221</v>
      </c>
      <c r="H339" s="216">
        <v>335.88600000000002</v>
      </c>
      <c r="I339" s="217"/>
      <c r="J339" s="218">
        <f>ROUND(I339*H339,2)</f>
        <v>0</v>
      </c>
      <c r="K339" s="219"/>
      <c r="L339" s="220"/>
      <c r="M339" s="221" t="s">
        <v>1</v>
      </c>
      <c r="N339" s="222" t="s">
        <v>41</v>
      </c>
      <c r="O339" s="62"/>
      <c r="P339" s="165">
        <f>O339*H339</f>
        <v>0</v>
      </c>
      <c r="Q339" s="165">
        <v>2.2499999999999999E-2</v>
      </c>
      <c r="R339" s="165">
        <f>Q339*H339</f>
        <v>7.5574349999999999</v>
      </c>
      <c r="S339" s="165">
        <v>0</v>
      </c>
      <c r="T339" s="166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7" t="s">
        <v>234</v>
      </c>
      <c r="AT339" s="167" t="s">
        <v>836</v>
      </c>
      <c r="AU339" s="167" t="s">
        <v>91</v>
      </c>
      <c r="AY339" s="18" t="s">
        <v>203</v>
      </c>
      <c r="BE339" s="168">
        <f>IF(N339="základná",J339,0)</f>
        <v>0</v>
      </c>
      <c r="BF339" s="168">
        <f>IF(N339="znížená",J339,0)</f>
        <v>0</v>
      </c>
      <c r="BG339" s="168">
        <f>IF(N339="zákl. prenesená",J339,0)</f>
        <v>0</v>
      </c>
      <c r="BH339" s="168">
        <f>IF(N339="zníž. prenesená",J339,0)</f>
        <v>0</v>
      </c>
      <c r="BI339" s="168">
        <f>IF(N339="nulová",J339,0)</f>
        <v>0</v>
      </c>
      <c r="BJ339" s="18" t="s">
        <v>91</v>
      </c>
      <c r="BK339" s="168">
        <f>ROUND(I339*H339,2)</f>
        <v>0</v>
      </c>
      <c r="BL339" s="18" t="s">
        <v>208</v>
      </c>
      <c r="BM339" s="167" t="s">
        <v>950</v>
      </c>
    </row>
    <row r="340" spans="1:65" s="13" customFormat="1">
      <c r="B340" s="177"/>
      <c r="D340" s="178" t="s">
        <v>548</v>
      </c>
      <c r="E340" s="179" t="s">
        <v>1</v>
      </c>
      <c r="F340" s="180" t="s">
        <v>951</v>
      </c>
      <c r="H340" s="181">
        <v>335.88600000000002</v>
      </c>
      <c r="I340" s="182"/>
      <c r="L340" s="177"/>
      <c r="M340" s="183"/>
      <c r="N340" s="184"/>
      <c r="O340" s="184"/>
      <c r="P340" s="184"/>
      <c r="Q340" s="184"/>
      <c r="R340" s="184"/>
      <c r="S340" s="184"/>
      <c r="T340" s="185"/>
      <c r="AT340" s="179" t="s">
        <v>548</v>
      </c>
      <c r="AU340" s="179" t="s">
        <v>91</v>
      </c>
      <c r="AV340" s="13" t="s">
        <v>91</v>
      </c>
      <c r="AW340" s="13" t="s">
        <v>30</v>
      </c>
      <c r="AX340" s="13" t="s">
        <v>83</v>
      </c>
      <c r="AY340" s="179" t="s">
        <v>203</v>
      </c>
    </row>
    <row r="341" spans="1:65" s="2" customFormat="1" ht="37.9" customHeight="1">
      <c r="A341" s="33"/>
      <c r="B341" s="154"/>
      <c r="C341" s="155" t="s">
        <v>280</v>
      </c>
      <c r="D341" s="155" t="s">
        <v>204</v>
      </c>
      <c r="E341" s="156" t="s">
        <v>893</v>
      </c>
      <c r="F341" s="157" t="s">
        <v>894</v>
      </c>
      <c r="G341" s="158" t="s">
        <v>221</v>
      </c>
      <c r="H341" s="159">
        <v>329.3</v>
      </c>
      <c r="I341" s="160"/>
      <c r="J341" s="161">
        <f>ROUND(I341*H341,2)</f>
        <v>0</v>
      </c>
      <c r="K341" s="162"/>
      <c r="L341" s="34"/>
      <c r="M341" s="163" t="s">
        <v>1</v>
      </c>
      <c r="N341" s="164" t="s">
        <v>41</v>
      </c>
      <c r="O341" s="62"/>
      <c r="P341" s="165">
        <f>O341*H341</f>
        <v>0</v>
      </c>
      <c r="Q341" s="165">
        <v>0.47885</v>
      </c>
      <c r="R341" s="165">
        <f>Q341*H341</f>
        <v>157.685305</v>
      </c>
      <c r="S341" s="165">
        <v>0</v>
      </c>
      <c r="T341" s="166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7" t="s">
        <v>208</v>
      </c>
      <c r="AT341" s="167" t="s">
        <v>204</v>
      </c>
      <c r="AU341" s="167" t="s">
        <v>91</v>
      </c>
      <c r="AY341" s="18" t="s">
        <v>203</v>
      </c>
      <c r="BE341" s="168">
        <f>IF(N341="základná",J341,0)</f>
        <v>0</v>
      </c>
      <c r="BF341" s="168">
        <f>IF(N341="znížená",J341,0)</f>
        <v>0</v>
      </c>
      <c r="BG341" s="168">
        <f>IF(N341="zákl. prenesená",J341,0)</f>
        <v>0</v>
      </c>
      <c r="BH341" s="168">
        <f>IF(N341="zníž. prenesená",J341,0)</f>
        <v>0</v>
      </c>
      <c r="BI341" s="168">
        <f>IF(N341="nulová",J341,0)</f>
        <v>0</v>
      </c>
      <c r="BJ341" s="18" t="s">
        <v>91</v>
      </c>
      <c r="BK341" s="168">
        <f>ROUND(I341*H341,2)</f>
        <v>0</v>
      </c>
      <c r="BL341" s="18" t="s">
        <v>208</v>
      </c>
      <c r="BM341" s="167" t="s">
        <v>952</v>
      </c>
    </row>
    <row r="342" spans="1:65" s="13" customFormat="1">
      <c r="B342" s="177"/>
      <c r="D342" s="178" t="s">
        <v>548</v>
      </c>
      <c r="E342" s="179" t="s">
        <v>1</v>
      </c>
      <c r="F342" s="180" t="s">
        <v>750</v>
      </c>
      <c r="H342" s="181">
        <v>329.3</v>
      </c>
      <c r="I342" s="182"/>
      <c r="L342" s="177"/>
      <c r="M342" s="183"/>
      <c r="N342" s="184"/>
      <c r="O342" s="184"/>
      <c r="P342" s="184"/>
      <c r="Q342" s="184"/>
      <c r="R342" s="184"/>
      <c r="S342" s="184"/>
      <c r="T342" s="185"/>
      <c r="AT342" s="179" t="s">
        <v>548</v>
      </c>
      <c r="AU342" s="179" t="s">
        <v>91</v>
      </c>
      <c r="AV342" s="13" t="s">
        <v>91</v>
      </c>
      <c r="AW342" s="13" t="s">
        <v>30</v>
      </c>
      <c r="AX342" s="13" t="s">
        <v>75</v>
      </c>
      <c r="AY342" s="179" t="s">
        <v>203</v>
      </c>
    </row>
    <row r="343" spans="1:65" s="14" customFormat="1">
      <c r="B343" s="186"/>
      <c r="D343" s="178" t="s">
        <v>548</v>
      </c>
      <c r="E343" s="187" t="s">
        <v>1</v>
      </c>
      <c r="F343" s="188" t="s">
        <v>550</v>
      </c>
      <c r="H343" s="189">
        <v>329.3</v>
      </c>
      <c r="I343" s="190"/>
      <c r="L343" s="186"/>
      <c r="M343" s="191"/>
      <c r="N343" s="192"/>
      <c r="O343" s="192"/>
      <c r="P343" s="192"/>
      <c r="Q343" s="192"/>
      <c r="R343" s="192"/>
      <c r="S343" s="192"/>
      <c r="T343" s="193"/>
      <c r="AT343" s="187" t="s">
        <v>548</v>
      </c>
      <c r="AU343" s="187" t="s">
        <v>91</v>
      </c>
      <c r="AV343" s="14" t="s">
        <v>208</v>
      </c>
      <c r="AW343" s="14" t="s">
        <v>30</v>
      </c>
      <c r="AX343" s="14" t="s">
        <v>83</v>
      </c>
      <c r="AY343" s="187" t="s">
        <v>203</v>
      </c>
    </row>
    <row r="344" spans="1:65" s="2" customFormat="1" ht="55.5" customHeight="1">
      <c r="A344" s="33"/>
      <c r="B344" s="154"/>
      <c r="C344" s="155" t="s">
        <v>361</v>
      </c>
      <c r="D344" s="155" t="s">
        <v>204</v>
      </c>
      <c r="E344" s="156" t="s">
        <v>896</v>
      </c>
      <c r="F344" s="157" t="s">
        <v>897</v>
      </c>
      <c r="G344" s="158" t="s">
        <v>221</v>
      </c>
      <c r="H344" s="159">
        <v>329.3</v>
      </c>
      <c r="I344" s="160"/>
      <c r="J344" s="161">
        <f>ROUND(I344*H344,2)</f>
        <v>0</v>
      </c>
      <c r="K344" s="162"/>
      <c r="L344" s="34"/>
      <c r="M344" s="163" t="s">
        <v>1</v>
      </c>
      <c r="N344" s="164" t="s">
        <v>41</v>
      </c>
      <c r="O344" s="62"/>
      <c r="P344" s="165">
        <f>O344*H344</f>
        <v>0</v>
      </c>
      <c r="Q344" s="165">
        <v>0</v>
      </c>
      <c r="R344" s="165">
        <f>Q344*H344</f>
        <v>0</v>
      </c>
      <c r="S344" s="165">
        <v>0</v>
      </c>
      <c r="T344" s="166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7" t="s">
        <v>208</v>
      </c>
      <c r="AT344" s="167" t="s">
        <v>204</v>
      </c>
      <c r="AU344" s="167" t="s">
        <v>91</v>
      </c>
      <c r="AY344" s="18" t="s">
        <v>203</v>
      </c>
      <c r="BE344" s="168">
        <f>IF(N344="základná",J344,0)</f>
        <v>0</v>
      </c>
      <c r="BF344" s="168">
        <f>IF(N344="znížená",J344,0)</f>
        <v>0</v>
      </c>
      <c r="BG344" s="168">
        <f>IF(N344="zákl. prenesená",J344,0)</f>
        <v>0</v>
      </c>
      <c r="BH344" s="168">
        <f>IF(N344="zníž. prenesená",J344,0)</f>
        <v>0</v>
      </c>
      <c r="BI344" s="168">
        <f>IF(N344="nulová",J344,0)</f>
        <v>0</v>
      </c>
      <c r="BJ344" s="18" t="s">
        <v>91</v>
      </c>
      <c r="BK344" s="168">
        <f>ROUND(I344*H344,2)</f>
        <v>0</v>
      </c>
      <c r="BL344" s="18" t="s">
        <v>208</v>
      </c>
      <c r="BM344" s="167" t="s">
        <v>953</v>
      </c>
    </row>
    <row r="345" spans="1:65" s="13" customFormat="1">
      <c r="B345" s="177"/>
      <c r="D345" s="178" t="s">
        <v>548</v>
      </c>
      <c r="E345" s="179" t="s">
        <v>1</v>
      </c>
      <c r="F345" s="180" t="s">
        <v>750</v>
      </c>
      <c r="H345" s="181">
        <v>329.3</v>
      </c>
      <c r="I345" s="182"/>
      <c r="L345" s="177"/>
      <c r="M345" s="183"/>
      <c r="N345" s="184"/>
      <c r="O345" s="184"/>
      <c r="P345" s="184"/>
      <c r="Q345" s="184"/>
      <c r="R345" s="184"/>
      <c r="S345" s="184"/>
      <c r="T345" s="185"/>
      <c r="AT345" s="179" t="s">
        <v>548</v>
      </c>
      <c r="AU345" s="179" t="s">
        <v>91</v>
      </c>
      <c r="AV345" s="13" t="s">
        <v>91</v>
      </c>
      <c r="AW345" s="13" t="s">
        <v>30</v>
      </c>
      <c r="AX345" s="13" t="s">
        <v>75</v>
      </c>
      <c r="AY345" s="179" t="s">
        <v>203</v>
      </c>
    </row>
    <row r="346" spans="1:65" s="14" customFormat="1">
      <c r="B346" s="186"/>
      <c r="D346" s="178" t="s">
        <v>548</v>
      </c>
      <c r="E346" s="187" t="s">
        <v>1</v>
      </c>
      <c r="F346" s="188" t="s">
        <v>550</v>
      </c>
      <c r="H346" s="189">
        <v>329.3</v>
      </c>
      <c r="I346" s="190"/>
      <c r="L346" s="186"/>
      <c r="M346" s="191"/>
      <c r="N346" s="192"/>
      <c r="O346" s="192"/>
      <c r="P346" s="192"/>
      <c r="Q346" s="192"/>
      <c r="R346" s="192"/>
      <c r="S346" s="192"/>
      <c r="T346" s="193"/>
      <c r="AT346" s="187" t="s">
        <v>548</v>
      </c>
      <c r="AU346" s="187" t="s">
        <v>91</v>
      </c>
      <c r="AV346" s="14" t="s">
        <v>208</v>
      </c>
      <c r="AW346" s="14" t="s">
        <v>30</v>
      </c>
      <c r="AX346" s="14" t="s">
        <v>83</v>
      </c>
      <c r="AY346" s="187" t="s">
        <v>203</v>
      </c>
    </row>
    <row r="347" spans="1:65" s="2" customFormat="1" ht="33" customHeight="1">
      <c r="A347" s="33"/>
      <c r="B347" s="154"/>
      <c r="C347" s="155" t="s">
        <v>283</v>
      </c>
      <c r="D347" s="155" t="s">
        <v>204</v>
      </c>
      <c r="E347" s="156" t="s">
        <v>899</v>
      </c>
      <c r="F347" s="157" t="s">
        <v>900</v>
      </c>
      <c r="G347" s="158" t="s">
        <v>221</v>
      </c>
      <c r="H347" s="159">
        <v>329.3</v>
      </c>
      <c r="I347" s="160"/>
      <c r="J347" s="161">
        <f>ROUND(I347*H347,2)</f>
        <v>0</v>
      </c>
      <c r="K347" s="162"/>
      <c r="L347" s="34"/>
      <c r="M347" s="163" t="s">
        <v>1</v>
      </c>
      <c r="N347" s="164" t="s">
        <v>41</v>
      </c>
      <c r="O347" s="62"/>
      <c r="P347" s="165">
        <f>O347*H347</f>
        <v>0</v>
      </c>
      <c r="Q347" s="165">
        <v>0.67027999999999999</v>
      </c>
      <c r="R347" s="165">
        <f>Q347*H347</f>
        <v>220.72320400000001</v>
      </c>
      <c r="S347" s="165">
        <v>0</v>
      </c>
      <c r="T347" s="166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7" t="s">
        <v>208</v>
      </c>
      <c r="AT347" s="167" t="s">
        <v>204</v>
      </c>
      <c r="AU347" s="167" t="s">
        <v>91</v>
      </c>
      <c r="AY347" s="18" t="s">
        <v>203</v>
      </c>
      <c r="BE347" s="168">
        <f>IF(N347="základná",J347,0)</f>
        <v>0</v>
      </c>
      <c r="BF347" s="168">
        <f>IF(N347="znížená",J347,0)</f>
        <v>0</v>
      </c>
      <c r="BG347" s="168">
        <f>IF(N347="zákl. prenesená",J347,0)</f>
        <v>0</v>
      </c>
      <c r="BH347" s="168">
        <f>IF(N347="zníž. prenesená",J347,0)</f>
        <v>0</v>
      </c>
      <c r="BI347" s="168">
        <f>IF(N347="nulová",J347,0)</f>
        <v>0</v>
      </c>
      <c r="BJ347" s="18" t="s">
        <v>91</v>
      </c>
      <c r="BK347" s="168">
        <f>ROUND(I347*H347,2)</f>
        <v>0</v>
      </c>
      <c r="BL347" s="18" t="s">
        <v>208</v>
      </c>
      <c r="BM347" s="167" t="s">
        <v>954</v>
      </c>
    </row>
    <row r="348" spans="1:65" s="13" customFormat="1">
      <c r="B348" s="177"/>
      <c r="D348" s="178" t="s">
        <v>548</v>
      </c>
      <c r="E348" s="179" t="s">
        <v>1</v>
      </c>
      <c r="F348" s="180" t="s">
        <v>750</v>
      </c>
      <c r="H348" s="181">
        <v>329.3</v>
      </c>
      <c r="I348" s="182"/>
      <c r="L348" s="177"/>
      <c r="M348" s="183"/>
      <c r="N348" s="184"/>
      <c r="O348" s="184"/>
      <c r="P348" s="184"/>
      <c r="Q348" s="184"/>
      <c r="R348" s="184"/>
      <c r="S348" s="184"/>
      <c r="T348" s="185"/>
      <c r="AT348" s="179" t="s">
        <v>548</v>
      </c>
      <c r="AU348" s="179" t="s">
        <v>91</v>
      </c>
      <c r="AV348" s="13" t="s">
        <v>91</v>
      </c>
      <c r="AW348" s="13" t="s">
        <v>30</v>
      </c>
      <c r="AX348" s="13" t="s">
        <v>75</v>
      </c>
      <c r="AY348" s="179" t="s">
        <v>203</v>
      </c>
    </row>
    <row r="349" spans="1:65" s="14" customFormat="1">
      <c r="B349" s="186"/>
      <c r="D349" s="178" t="s">
        <v>548</v>
      </c>
      <c r="E349" s="187" t="s">
        <v>1</v>
      </c>
      <c r="F349" s="188" t="s">
        <v>550</v>
      </c>
      <c r="H349" s="189">
        <v>329.3</v>
      </c>
      <c r="I349" s="190"/>
      <c r="L349" s="186"/>
      <c r="M349" s="191"/>
      <c r="N349" s="192"/>
      <c r="O349" s="192"/>
      <c r="P349" s="192"/>
      <c r="Q349" s="192"/>
      <c r="R349" s="192"/>
      <c r="S349" s="192"/>
      <c r="T349" s="193"/>
      <c r="AT349" s="187" t="s">
        <v>548</v>
      </c>
      <c r="AU349" s="187" t="s">
        <v>91</v>
      </c>
      <c r="AV349" s="14" t="s">
        <v>208</v>
      </c>
      <c r="AW349" s="14" t="s">
        <v>30</v>
      </c>
      <c r="AX349" s="14" t="s">
        <v>83</v>
      </c>
      <c r="AY349" s="187" t="s">
        <v>203</v>
      </c>
    </row>
    <row r="350" spans="1:65" s="12" customFormat="1" ht="22.9" customHeight="1">
      <c r="B350" s="143"/>
      <c r="D350" s="144" t="s">
        <v>74</v>
      </c>
      <c r="E350" s="169" t="s">
        <v>955</v>
      </c>
      <c r="F350" s="169" t="s">
        <v>956</v>
      </c>
      <c r="I350" s="146"/>
      <c r="J350" s="170">
        <f>BK350</f>
        <v>0</v>
      </c>
      <c r="L350" s="143"/>
      <c r="M350" s="148"/>
      <c r="N350" s="149"/>
      <c r="O350" s="149"/>
      <c r="P350" s="150">
        <f>SUM(P351:P371)</f>
        <v>0</v>
      </c>
      <c r="Q350" s="149"/>
      <c r="R350" s="150">
        <f>SUM(R351:R371)</f>
        <v>225.94264799999999</v>
      </c>
      <c r="S350" s="149"/>
      <c r="T350" s="151">
        <f>SUM(T351:T371)</f>
        <v>0</v>
      </c>
      <c r="AR350" s="144" t="s">
        <v>83</v>
      </c>
      <c r="AT350" s="152" t="s">
        <v>74</v>
      </c>
      <c r="AU350" s="152" t="s">
        <v>83</v>
      </c>
      <c r="AY350" s="144" t="s">
        <v>203</v>
      </c>
      <c r="BK350" s="153">
        <f>SUM(BK351:BK371)</f>
        <v>0</v>
      </c>
    </row>
    <row r="351" spans="1:65" s="2" customFormat="1" ht="44.25" customHeight="1">
      <c r="A351" s="33"/>
      <c r="B351" s="154"/>
      <c r="C351" s="155" t="s">
        <v>368</v>
      </c>
      <c r="D351" s="155" t="s">
        <v>204</v>
      </c>
      <c r="E351" s="156" t="s">
        <v>957</v>
      </c>
      <c r="F351" s="157" t="s">
        <v>958</v>
      </c>
      <c r="G351" s="158" t="s">
        <v>221</v>
      </c>
      <c r="H351" s="159">
        <v>138.1</v>
      </c>
      <c r="I351" s="160"/>
      <c r="J351" s="161">
        <f>ROUND(I351*H351,2)</f>
        <v>0</v>
      </c>
      <c r="K351" s="162"/>
      <c r="L351" s="34"/>
      <c r="M351" s="163" t="s">
        <v>1</v>
      </c>
      <c r="N351" s="164" t="s">
        <v>41</v>
      </c>
      <c r="O351" s="62"/>
      <c r="P351" s="165">
        <f>O351*H351</f>
        <v>0</v>
      </c>
      <c r="Q351" s="165">
        <v>0.60665999999999998</v>
      </c>
      <c r="R351" s="165">
        <f>Q351*H351</f>
        <v>83.779745999999989</v>
      </c>
      <c r="S351" s="165">
        <v>0</v>
      </c>
      <c r="T351" s="166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7" t="s">
        <v>208</v>
      </c>
      <c r="AT351" s="167" t="s">
        <v>204</v>
      </c>
      <c r="AU351" s="167" t="s">
        <v>91</v>
      </c>
      <c r="AY351" s="18" t="s">
        <v>203</v>
      </c>
      <c r="BE351" s="168">
        <f>IF(N351="základná",J351,0)</f>
        <v>0</v>
      </c>
      <c r="BF351" s="168">
        <f>IF(N351="znížená",J351,0)</f>
        <v>0</v>
      </c>
      <c r="BG351" s="168">
        <f>IF(N351="zákl. prenesená",J351,0)</f>
        <v>0</v>
      </c>
      <c r="BH351" s="168">
        <f>IF(N351="zníž. prenesená",J351,0)</f>
        <v>0</v>
      </c>
      <c r="BI351" s="168">
        <f>IF(N351="nulová",J351,0)</f>
        <v>0</v>
      </c>
      <c r="BJ351" s="18" t="s">
        <v>91</v>
      </c>
      <c r="BK351" s="168">
        <f>ROUND(I351*H351,2)</f>
        <v>0</v>
      </c>
      <c r="BL351" s="18" t="s">
        <v>208</v>
      </c>
      <c r="BM351" s="167" t="s">
        <v>959</v>
      </c>
    </row>
    <row r="352" spans="1:65" s="15" customFormat="1">
      <c r="B352" s="194"/>
      <c r="D352" s="178" t="s">
        <v>548</v>
      </c>
      <c r="E352" s="195" t="s">
        <v>1</v>
      </c>
      <c r="F352" s="196" t="s">
        <v>960</v>
      </c>
      <c r="H352" s="195" t="s">
        <v>1</v>
      </c>
      <c r="I352" s="197"/>
      <c r="L352" s="194"/>
      <c r="M352" s="198"/>
      <c r="N352" s="199"/>
      <c r="O352" s="199"/>
      <c r="P352" s="199"/>
      <c r="Q352" s="199"/>
      <c r="R352" s="199"/>
      <c r="S352" s="199"/>
      <c r="T352" s="200"/>
      <c r="AT352" s="195" t="s">
        <v>548</v>
      </c>
      <c r="AU352" s="195" t="s">
        <v>91</v>
      </c>
      <c r="AV352" s="15" t="s">
        <v>83</v>
      </c>
      <c r="AW352" s="15" t="s">
        <v>30</v>
      </c>
      <c r="AX352" s="15" t="s">
        <v>75</v>
      </c>
      <c r="AY352" s="195" t="s">
        <v>203</v>
      </c>
    </row>
    <row r="353" spans="1:65" s="15" customFormat="1">
      <c r="B353" s="194"/>
      <c r="D353" s="178" t="s">
        <v>548</v>
      </c>
      <c r="E353" s="195" t="s">
        <v>1</v>
      </c>
      <c r="F353" s="196" t="s">
        <v>961</v>
      </c>
      <c r="H353" s="195" t="s">
        <v>1</v>
      </c>
      <c r="I353" s="197"/>
      <c r="L353" s="194"/>
      <c r="M353" s="198"/>
      <c r="N353" s="199"/>
      <c r="O353" s="199"/>
      <c r="P353" s="199"/>
      <c r="Q353" s="199"/>
      <c r="R353" s="199"/>
      <c r="S353" s="199"/>
      <c r="T353" s="200"/>
      <c r="AT353" s="195" t="s">
        <v>548</v>
      </c>
      <c r="AU353" s="195" t="s">
        <v>91</v>
      </c>
      <c r="AV353" s="15" t="s">
        <v>83</v>
      </c>
      <c r="AW353" s="15" t="s">
        <v>30</v>
      </c>
      <c r="AX353" s="15" t="s">
        <v>75</v>
      </c>
      <c r="AY353" s="195" t="s">
        <v>203</v>
      </c>
    </row>
    <row r="354" spans="1:65" s="15" customFormat="1" ht="22.5">
      <c r="B354" s="194"/>
      <c r="D354" s="178" t="s">
        <v>548</v>
      </c>
      <c r="E354" s="195" t="s">
        <v>1</v>
      </c>
      <c r="F354" s="196" t="s">
        <v>962</v>
      </c>
      <c r="H354" s="195" t="s">
        <v>1</v>
      </c>
      <c r="I354" s="197"/>
      <c r="L354" s="194"/>
      <c r="M354" s="198"/>
      <c r="N354" s="199"/>
      <c r="O354" s="199"/>
      <c r="P354" s="199"/>
      <c r="Q354" s="199"/>
      <c r="R354" s="199"/>
      <c r="S354" s="199"/>
      <c r="T354" s="200"/>
      <c r="AT354" s="195" t="s">
        <v>548</v>
      </c>
      <c r="AU354" s="195" t="s">
        <v>91</v>
      </c>
      <c r="AV354" s="15" t="s">
        <v>83</v>
      </c>
      <c r="AW354" s="15" t="s">
        <v>30</v>
      </c>
      <c r="AX354" s="15" t="s">
        <v>75</v>
      </c>
      <c r="AY354" s="195" t="s">
        <v>203</v>
      </c>
    </row>
    <row r="355" spans="1:65" s="15" customFormat="1" ht="22.5">
      <c r="B355" s="194"/>
      <c r="D355" s="178" t="s">
        <v>548</v>
      </c>
      <c r="E355" s="195" t="s">
        <v>1</v>
      </c>
      <c r="F355" s="196" t="s">
        <v>963</v>
      </c>
      <c r="H355" s="195" t="s">
        <v>1</v>
      </c>
      <c r="I355" s="197"/>
      <c r="L355" s="194"/>
      <c r="M355" s="198"/>
      <c r="N355" s="199"/>
      <c r="O355" s="199"/>
      <c r="P355" s="199"/>
      <c r="Q355" s="199"/>
      <c r="R355" s="199"/>
      <c r="S355" s="199"/>
      <c r="T355" s="200"/>
      <c r="AT355" s="195" t="s">
        <v>548</v>
      </c>
      <c r="AU355" s="195" t="s">
        <v>91</v>
      </c>
      <c r="AV355" s="15" t="s">
        <v>83</v>
      </c>
      <c r="AW355" s="15" t="s">
        <v>30</v>
      </c>
      <c r="AX355" s="15" t="s">
        <v>75</v>
      </c>
      <c r="AY355" s="195" t="s">
        <v>203</v>
      </c>
    </row>
    <row r="356" spans="1:65" s="15" customFormat="1">
      <c r="B356" s="194"/>
      <c r="D356" s="178" t="s">
        <v>548</v>
      </c>
      <c r="E356" s="195" t="s">
        <v>1</v>
      </c>
      <c r="F356" s="196" t="s">
        <v>884</v>
      </c>
      <c r="H356" s="195" t="s">
        <v>1</v>
      </c>
      <c r="I356" s="197"/>
      <c r="L356" s="194"/>
      <c r="M356" s="198"/>
      <c r="N356" s="199"/>
      <c r="O356" s="199"/>
      <c r="P356" s="199"/>
      <c r="Q356" s="199"/>
      <c r="R356" s="199"/>
      <c r="S356" s="199"/>
      <c r="T356" s="200"/>
      <c r="AT356" s="195" t="s">
        <v>548</v>
      </c>
      <c r="AU356" s="195" t="s">
        <v>91</v>
      </c>
      <c r="AV356" s="15" t="s">
        <v>83</v>
      </c>
      <c r="AW356" s="15" t="s">
        <v>30</v>
      </c>
      <c r="AX356" s="15" t="s">
        <v>75</v>
      </c>
      <c r="AY356" s="195" t="s">
        <v>203</v>
      </c>
    </row>
    <row r="357" spans="1:65" s="15" customFormat="1">
      <c r="B357" s="194"/>
      <c r="D357" s="178" t="s">
        <v>548</v>
      </c>
      <c r="E357" s="195" t="s">
        <v>1</v>
      </c>
      <c r="F357" s="196" t="s">
        <v>964</v>
      </c>
      <c r="H357" s="195" t="s">
        <v>1</v>
      </c>
      <c r="I357" s="197"/>
      <c r="L357" s="194"/>
      <c r="M357" s="198"/>
      <c r="N357" s="199"/>
      <c r="O357" s="199"/>
      <c r="P357" s="199"/>
      <c r="Q357" s="199"/>
      <c r="R357" s="199"/>
      <c r="S357" s="199"/>
      <c r="T357" s="200"/>
      <c r="AT357" s="195" t="s">
        <v>548</v>
      </c>
      <c r="AU357" s="195" t="s">
        <v>91</v>
      </c>
      <c r="AV357" s="15" t="s">
        <v>83</v>
      </c>
      <c r="AW357" s="15" t="s">
        <v>30</v>
      </c>
      <c r="AX357" s="15" t="s">
        <v>75</v>
      </c>
      <c r="AY357" s="195" t="s">
        <v>203</v>
      </c>
    </row>
    <row r="358" spans="1:65" s="15" customFormat="1">
      <c r="B358" s="194"/>
      <c r="D358" s="178" t="s">
        <v>548</v>
      </c>
      <c r="E358" s="195" t="s">
        <v>1</v>
      </c>
      <c r="F358" s="196" t="s">
        <v>913</v>
      </c>
      <c r="H358" s="195" t="s">
        <v>1</v>
      </c>
      <c r="I358" s="197"/>
      <c r="L358" s="194"/>
      <c r="M358" s="198"/>
      <c r="N358" s="199"/>
      <c r="O358" s="199"/>
      <c r="P358" s="199"/>
      <c r="Q358" s="199"/>
      <c r="R358" s="199"/>
      <c r="S358" s="199"/>
      <c r="T358" s="200"/>
      <c r="AT358" s="195" t="s">
        <v>548</v>
      </c>
      <c r="AU358" s="195" t="s">
        <v>91</v>
      </c>
      <c r="AV358" s="15" t="s">
        <v>83</v>
      </c>
      <c r="AW358" s="15" t="s">
        <v>30</v>
      </c>
      <c r="AX358" s="15" t="s">
        <v>75</v>
      </c>
      <c r="AY358" s="195" t="s">
        <v>203</v>
      </c>
    </row>
    <row r="359" spans="1:65" s="15" customFormat="1">
      <c r="B359" s="194"/>
      <c r="D359" s="178" t="s">
        <v>548</v>
      </c>
      <c r="E359" s="195" t="s">
        <v>1</v>
      </c>
      <c r="F359" s="196" t="s">
        <v>965</v>
      </c>
      <c r="H359" s="195" t="s">
        <v>1</v>
      </c>
      <c r="I359" s="197"/>
      <c r="L359" s="194"/>
      <c r="M359" s="198"/>
      <c r="N359" s="199"/>
      <c r="O359" s="199"/>
      <c r="P359" s="199"/>
      <c r="Q359" s="199"/>
      <c r="R359" s="199"/>
      <c r="S359" s="199"/>
      <c r="T359" s="200"/>
      <c r="AT359" s="195" t="s">
        <v>548</v>
      </c>
      <c r="AU359" s="195" t="s">
        <v>91</v>
      </c>
      <c r="AV359" s="15" t="s">
        <v>83</v>
      </c>
      <c r="AW359" s="15" t="s">
        <v>30</v>
      </c>
      <c r="AX359" s="15" t="s">
        <v>75</v>
      </c>
      <c r="AY359" s="195" t="s">
        <v>203</v>
      </c>
    </row>
    <row r="360" spans="1:65" s="15" customFormat="1">
      <c r="B360" s="194"/>
      <c r="D360" s="178" t="s">
        <v>548</v>
      </c>
      <c r="E360" s="195" t="s">
        <v>1</v>
      </c>
      <c r="F360" s="196" t="s">
        <v>887</v>
      </c>
      <c r="H360" s="195" t="s">
        <v>1</v>
      </c>
      <c r="I360" s="197"/>
      <c r="L360" s="194"/>
      <c r="M360" s="198"/>
      <c r="N360" s="199"/>
      <c r="O360" s="199"/>
      <c r="P360" s="199"/>
      <c r="Q360" s="199"/>
      <c r="R360" s="199"/>
      <c r="S360" s="199"/>
      <c r="T360" s="200"/>
      <c r="AT360" s="195" t="s">
        <v>548</v>
      </c>
      <c r="AU360" s="195" t="s">
        <v>91</v>
      </c>
      <c r="AV360" s="15" t="s">
        <v>83</v>
      </c>
      <c r="AW360" s="15" t="s">
        <v>30</v>
      </c>
      <c r="AX360" s="15" t="s">
        <v>75</v>
      </c>
      <c r="AY360" s="195" t="s">
        <v>203</v>
      </c>
    </row>
    <row r="361" spans="1:65" s="13" customFormat="1">
      <c r="B361" s="177"/>
      <c r="D361" s="178" t="s">
        <v>548</v>
      </c>
      <c r="E361" s="179" t="s">
        <v>735</v>
      </c>
      <c r="F361" s="180" t="s">
        <v>737</v>
      </c>
      <c r="H361" s="181">
        <v>138.1</v>
      </c>
      <c r="I361" s="182"/>
      <c r="L361" s="177"/>
      <c r="M361" s="183"/>
      <c r="N361" s="184"/>
      <c r="O361" s="184"/>
      <c r="P361" s="184"/>
      <c r="Q361" s="184"/>
      <c r="R361" s="184"/>
      <c r="S361" s="184"/>
      <c r="T361" s="185"/>
      <c r="AT361" s="179" t="s">
        <v>548</v>
      </c>
      <c r="AU361" s="179" t="s">
        <v>91</v>
      </c>
      <c r="AV361" s="13" t="s">
        <v>91</v>
      </c>
      <c r="AW361" s="13" t="s">
        <v>30</v>
      </c>
      <c r="AX361" s="13" t="s">
        <v>75</v>
      </c>
      <c r="AY361" s="179" t="s">
        <v>203</v>
      </c>
    </row>
    <row r="362" spans="1:65" s="14" customFormat="1">
      <c r="B362" s="186"/>
      <c r="D362" s="178" t="s">
        <v>548</v>
      </c>
      <c r="E362" s="187" t="s">
        <v>1</v>
      </c>
      <c r="F362" s="188" t="s">
        <v>550</v>
      </c>
      <c r="H362" s="189">
        <v>138.1</v>
      </c>
      <c r="I362" s="190"/>
      <c r="L362" s="186"/>
      <c r="M362" s="191"/>
      <c r="N362" s="192"/>
      <c r="O362" s="192"/>
      <c r="P362" s="192"/>
      <c r="Q362" s="192"/>
      <c r="R362" s="192"/>
      <c r="S362" s="192"/>
      <c r="T362" s="193"/>
      <c r="AT362" s="187" t="s">
        <v>548</v>
      </c>
      <c r="AU362" s="187" t="s">
        <v>91</v>
      </c>
      <c r="AV362" s="14" t="s">
        <v>208</v>
      </c>
      <c r="AW362" s="14" t="s">
        <v>30</v>
      </c>
      <c r="AX362" s="14" t="s">
        <v>83</v>
      </c>
      <c r="AY362" s="187" t="s">
        <v>203</v>
      </c>
    </row>
    <row r="363" spans="1:65" s="2" customFormat="1" ht="37.9" customHeight="1">
      <c r="A363" s="33"/>
      <c r="B363" s="154"/>
      <c r="C363" s="155" t="s">
        <v>287</v>
      </c>
      <c r="D363" s="155" t="s">
        <v>204</v>
      </c>
      <c r="E363" s="156" t="s">
        <v>966</v>
      </c>
      <c r="F363" s="157" t="s">
        <v>967</v>
      </c>
      <c r="G363" s="158" t="s">
        <v>221</v>
      </c>
      <c r="H363" s="159">
        <v>138.1</v>
      </c>
      <c r="I363" s="160"/>
      <c r="J363" s="161">
        <f>ROUND(I363*H363,2)</f>
        <v>0</v>
      </c>
      <c r="K363" s="162"/>
      <c r="L363" s="34"/>
      <c r="M363" s="163" t="s">
        <v>1</v>
      </c>
      <c r="N363" s="164" t="s">
        <v>41</v>
      </c>
      <c r="O363" s="62"/>
      <c r="P363" s="165">
        <f>O363*H363</f>
        <v>0</v>
      </c>
      <c r="Q363" s="165">
        <v>0.35914000000000001</v>
      </c>
      <c r="R363" s="165">
        <f>Q363*H363</f>
        <v>49.597234</v>
      </c>
      <c r="S363" s="165">
        <v>0</v>
      </c>
      <c r="T363" s="166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7" t="s">
        <v>208</v>
      </c>
      <c r="AT363" s="167" t="s">
        <v>204</v>
      </c>
      <c r="AU363" s="167" t="s">
        <v>91</v>
      </c>
      <c r="AY363" s="18" t="s">
        <v>203</v>
      </c>
      <c r="BE363" s="168">
        <f>IF(N363="základná",J363,0)</f>
        <v>0</v>
      </c>
      <c r="BF363" s="168">
        <f>IF(N363="znížená",J363,0)</f>
        <v>0</v>
      </c>
      <c r="BG363" s="168">
        <f>IF(N363="zákl. prenesená",J363,0)</f>
        <v>0</v>
      </c>
      <c r="BH363" s="168">
        <f>IF(N363="zníž. prenesená",J363,0)</f>
        <v>0</v>
      </c>
      <c r="BI363" s="168">
        <f>IF(N363="nulová",J363,0)</f>
        <v>0</v>
      </c>
      <c r="BJ363" s="18" t="s">
        <v>91</v>
      </c>
      <c r="BK363" s="168">
        <f>ROUND(I363*H363,2)</f>
        <v>0</v>
      </c>
      <c r="BL363" s="18" t="s">
        <v>208</v>
      </c>
      <c r="BM363" s="167" t="s">
        <v>968</v>
      </c>
    </row>
    <row r="364" spans="1:65" s="13" customFormat="1">
      <c r="B364" s="177"/>
      <c r="D364" s="178" t="s">
        <v>548</v>
      </c>
      <c r="E364" s="179" t="s">
        <v>1</v>
      </c>
      <c r="F364" s="180" t="s">
        <v>735</v>
      </c>
      <c r="H364" s="181">
        <v>138.1</v>
      </c>
      <c r="I364" s="182"/>
      <c r="L364" s="177"/>
      <c r="M364" s="183"/>
      <c r="N364" s="184"/>
      <c r="O364" s="184"/>
      <c r="P364" s="184"/>
      <c r="Q364" s="184"/>
      <c r="R364" s="184"/>
      <c r="S364" s="184"/>
      <c r="T364" s="185"/>
      <c r="AT364" s="179" t="s">
        <v>548</v>
      </c>
      <c r="AU364" s="179" t="s">
        <v>91</v>
      </c>
      <c r="AV364" s="13" t="s">
        <v>91</v>
      </c>
      <c r="AW364" s="13" t="s">
        <v>30</v>
      </c>
      <c r="AX364" s="13" t="s">
        <v>75</v>
      </c>
      <c r="AY364" s="179" t="s">
        <v>203</v>
      </c>
    </row>
    <row r="365" spans="1:65" s="14" customFormat="1">
      <c r="B365" s="186"/>
      <c r="D365" s="178" t="s">
        <v>548</v>
      </c>
      <c r="E365" s="187" t="s">
        <v>1</v>
      </c>
      <c r="F365" s="188" t="s">
        <v>550</v>
      </c>
      <c r="H365" s="189">
        <v>138.1</v>
      </c>
      <c r="I365" s="190"/>
      <c r="L365" s="186"/>
      <c r="M365" s="191"/>
      <c r="N365" s="192"/>
      <c r="O365" s="192"/>
      <c r="P365" s="192"/>
      <c r="Q365" s="192"/>
      <c r="R365" s="192"/>
      <c r="S365" s="192"/>
      <c r="T365" s="193"/>
      <c r="AT365" s="187" t="s">
        <v>548</v>
      </c>
      <c r="AU365" s="187" t="s">
        <v>91</v>
      </c>
      <c r="AV365" s="14" t="s">
        <v>208</v>
      </c>
      <c r="AW365" s="14" t="s">
        <v>30</v>
      </c>
      <c r="AX365" s="14" t="s">
        <v>83</v>
      </c>
      <c r="AY365" s="187" t="s">
        <v>203</v>
      </c>
    </row>
    <row r="366" spans="1:65" s="2" customFormat="1" ht="55.5" customHeight="1">
      <c r="A366" s="33"/>
      <c r="B366" s="154"/>
      <c r="C366" s="155" t="s">
        <v>377</v>
      </c>
      <c r="D366" s="155" t="s">
        <v>204</v>
      </c>
      <c r="E366" s="156" t="s">
        <v>896</v>
      </c>
      <c r="F366" s="157" t="s">
        <v>897</v>
      </c>
      <c r="G366" s="158" t="s">
        <v>221</v>
      </c>
      <c r="H366" s="159">
        <v>138.1</v>
      </c>
      <c r="I366" s="160"/>
      <c r="J366" s="161">
        <f>ROUND(I366*H366,2)</f>
        <v>0</v>
      </c>
      <c r="K366" s="162"/>
      <c r="L366" s="34"/>
      <c r="M366" s="163" t="s">
        <v>1</v>
      </c>
      <c r="N366" s="164" t="s">
        <v>41</v>
      </c>
      <c r="O366" s="62"/>
      <c r="P366" s="165">
        <f>O366*H366</f>
        <v>0</v>
      </c>
      <c r="Q366" s="165">
        <v>0</v>
      </c>
      <c r="R366" s="165">
        <f>Q366*H366</f>
        <v>0</v>
      </c>
      <c r="S366" s="165">
        <v>0</v>
      </c>
      <c r="T366" s="166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7" t="s">
        <v>208</v>
      </c>
      <c r="AT366" s="167" t="s">
        <v>204</v>
      </c>
      <c r="AU366" s="167" t="s">
        <v>91</v>
      </c>
      <c r="AY366" s="18" t="s">
        <v>203</v>
      </c>
      <c r="BE366" s="168">
        <f>IF(N366="základná",J366,0)</f>
        <v>0</v>
      </c>
      <c r="BF366" s="168">
        <f>IF(N366="znížená",J366,0)</f>
        <v>0</v>
      </c>
      <c r="BG366" s="168">
        <f>IF(N366="zákl. prenesená",J366,0)</f>
        <v>0</v>
      </c>
      <c r="BH366" s="168">
        <f>IF(N366="zníž. prenesená",J366,0)</f>
        <v>0</v>
      </c>
      <c r="BI366" s="168">
        <f>IF(N366="nulová",J366,0)</f>
        <v>0</v>
      </c>
      <c r="BJ366" s="18" t="s">
        <v>91</v>
      </c>
      <c r="BK366" s="168">
        <f>ROUND(I366*H366,2)</f>
        <v>0</v>
      </c>
      <c r="BL366" s="18" t="s">
        <v>208</v>
      </c>
      <c r="BM366" s="167" t="s">
        <v>969</v>
      </c>
    </row>
    <row r="367" spans="1:65" s="13" customFormat="1">
      <c r="B367" s="177"/>
      <c r="D367" s="178" t="s">
        <v>548</v>
      </c>
      <c r="E367" s="179" t="s">
        <v>1</v>
      </c>
      <c r="F367" s="180" t="s">
        <v>735</v>
      </c>
      <c r="H367" s="181">
        <v>138.1</v>
      </c>
      <c r="I367" s="182"/>
      <c r="L367" s="177"/>
      <c r="M367" s="183"/>
      <c r="N367" s="184"/>
      <c r="O367" s="184"/>
      <c r="P367" s="184"/>
      <c r="Q367" s="184"/>
      <c r="R367" s="184"/>
      <c r="S367" s="184"/>
      <c r="T367" s="185"/>
      <c r="AT367" s="179" t="s">
        <v>548</v>
      </c>
      <c r="AU367" s="179" t="s">
        <v>91</v>
      </c>
      <c r="AV367" s="13" t="s">
        <v>91</v>
      </c>
      <c r="AW367" s="13" t="s">
        <v>30</v>
      </c>
      <c r="AX367" s="13" t="s">
        <v>75</v>
      </c>
      <c r="AY367" s="179" t="s">
        <v>203</v>
      </c>
    </row>
    <row r="368" spans="1:65" s="14" customFormat="1">
      <c r="B368" s="186"/>
      <c r="D368" s="178" t="s">
        <v>548</v>
      </c>
      <c r="E368" s="187" t="s">
        <v>1</v>
      </c>
      <c r="F368" s="188" t="s">
        <v>550</v>
      </c>
      <c r="H368" s="189">
        <v>138.1</v>
      </c>
      <c r="I368" s="190"/>
      <c r="L368" s="186"/>
      <c r="M368" s="191"/>
      <c r="N368" s="192"/>
      <c r="O368" s="192"/>
      <c r="P368" s="192"/>
      <c r="Q368" s="192"/>
      <c r="R368" s="192"/>
      <c r="S368" s="192"/>
      <c r="T368" s="193"/>
      <c r="AT368" s="187" t="s">
        <v>548</v>
      </c>
      <c r="AU368" s="187" t="s">
        <v>91</v>
      </c>
      <c r="AV368" s="14" t="s">
        <v>208</v>
      </c>
      <c r="AW368" s="14" t="s">
        <v>30</v>
      </c>
      <c r="AX368" s="14" t="s">
        <v>83</v>
      </c>
      <c r="AY368" s="187" t="s">
        <v>203</v>
      </c>
    </row>
    <row r="369" spans="1:65" s="2" customFormat="1" ht="33" customHeight="1">
      <c r="A369" s="33"/>
      <c r="B369" s="154"/>
      <c r="C369" s="155" t="s">
        <v>290</v>
      </c>
      <c r="D369" s="155" t="s">
        <v>204</v>
      </c>
      <c r="E369" s="156" t="s">
        <v>899</v>
      </c>
      <c r="F369" s="157" t="s">
        <v>900</v>
      </c>
      <c r="G369" s="158" t="s">
        <v>221</v>
      </c>
      <c r="H369" s="159">
        <v>138.1</v>
      </c>
      <c r="I369" s="160"/>
      <c r="J369" s="161">
        <f>ROUND(I369*H369,2)</f>
        <v>0</v>
      </c>
      <c r="K369" s="162"/>
      <c r="L369" s="34"/>
      <c r="M369" s="163" t="s">
        <v>1</v>
      </c>
      <c r="N369" s="164" t="s">
        <v>41</v>
      </c>
      <c r="O369" s="62"/>
      <c r="P369" s="165">
        <f>O369*H369</f>
        <v>0</v>
      </c>
      <c r="Q369" s="165">
        <v>0.67027999999999999</v>
      </c>
      <c r="R369" s="165">
        <f>Q369*H369</f>
        <v>92.565667999999988</v>
      </c>
      <c r="S369" s="165">
        <v>0</v>
      </c>
      <c r="T369" s="166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7" t="s">
        <v>208</v>
      </c>
      <c r="AT369" s="167" t="s">
        <v>204</v>
      </c>
      <c r="AU369" s="167" t="s">
        <v>91</v>
      </c>
      <c r="AY369" s="18" t="s">
        <v>203</v>
      </c>
      <c r="BE369" s="168">
        <f>IF(N369="základná",J369,0)</f>
        <v>0</v>
      </c>
      <c r="BF369" s="168">
        <f>IF(N369="znížená",J369,0)</f>
        <v>0</v>
      </c>
      <c r="BG369" s="168">
        <f>IF(N369="zákl. prenesená",J369,0)</f>
        <v>0</v>
      </c>
      <c r="BH369" s="168">
        <f>IF(N369="zníž. prenesená",J369,0)</f>
        <v>0</v>
      </c>
      <c r="BI369" s="168">
        <f>IF(N369="nulová",J369,0)</f>
        <v>0</v>
      </c>
      <c r="BJ369" s="18" t="s">
        <v>91</v>
      </c>
      <c r="BK369" s="168">
        <f>ROUND(I369*H369,2)</f>
        <v>0</v>
      </c>
      <c r="BL369" s="18" t="s">
        <v>208</v>
      </c>
      <c r="BM369" s="167" t="s">
        <v>970</v>
      </c>
    </row>
    <row r="370" spans="1:65" s="13" customFormat="1">
      <c r="B370" s="177"/>
      <c r="D370" s="178" t="s">
        <v>548</v>
      </c>
      <c r="E370" s="179" t="s">
        <v>1</v>
      </c>
      <c r="F370" s="180" t="s">
        <v>735</v>
      </c>
      <c r="H370" s="181">
        <v>138.1</v>
      </c>
      <c r="I370" s="182"/>
      <c r="L370" s="177"/>
      <c r="M370" s="183"/>
      <c r="N370" s="184"/>
      <c r="O370" s="184"/>
      <c r="P370" s="184"/>
      <c r="Q370" s="184"/>
      <c r="R370" s="184"/>
      <c r="S370" s="184"/>
      <c r="T370" s="185"/>
      <c r="AT370" s="179" t="s">
        <v>548</v>
      </c>
      <c r="AU370" s="179" t="s">
        <v>91</v>
      </c>
      <c r="AV370" s="13" t="s">
        <v>91</v>
      </c>
      <c r="AW370" s="13" t="s">
        <v>30</v>
      </c>
      <c r="AX370" s="13" t="s">
        <v>75</v>
      </c>
      <c r="AY370" s="179" t="s">
        <v>203</v>
      </c>
    </row>
    <row r="371" spans="1:65" s="14" customFormat="1">
      <c r="B371" s="186"/>
      <c r="D371" s="178" t="s">
        <v>548</v>
      </c>
      <c r="E371" s="187" t="s">
        <v>1</v>
      </c>
      <c r="F371" s="188" t="s">
        <v>550</v>
      </c>
      <c r="H371" s="189">
        <v>138.1</v>
      </c>
      <c r="I371" s="190"/>
      <c r="L371" s="186"/>
      <c r="M371" s="191"/>
      <c r="N371" s="192"/>
      <c r="O371" s="192"/>
      <c r="P371" s="192"/>
      <c r="Q371" s="192"/>
      <c r="R371" s="192"/>
      <c r="S371" s="192"/>
      <c r="T371" s="193"/>
      <c r="AT371" s="187" t="s">
        <v>548</v>
      </c>
      <c r="AU371" s="187" t="s">
        <v>91</v>
      </c>
      <c r="AV371" s="14" t="s">
        <v>208</v>
      </c>
      <c r="AW371" s="14" t="s">
        <v>30</v>
      </c>
      <c r="AX371" s="14" t="s">
        <v>83</v>
      </c>
      <c r="AY371" s="187" t="s">
        <v>203</v>
      </c>
    </row>
    <row r="372" spans="1:65" s="12" customFormat="1" ht="22.9" customHeight="1">
      <c r="B372" s="143"/>
      <c r="D372" s="144" t="s">
        <v>74</v>
      </c>
      <c r="E372" s="169" t="s">
        <v>971</v>
      </c>
      <c r="F372" s="169" t="s">
        <v>972</v>
      </c>
      <c r="I372" s="146"/>
      <c r="J372" s="170">
        <f>BK372</f>
        <v>0</v>
      </c>
      <c r="L372" s="143"/>
      <c r="M372" s="148"/>
      <c r="N372" s="149"/>
      <c r="O372" s="149"/>
      <c r="P372" s="150">
        <f>SUM(P373:P380)</f>
        <v>0</v>
      </c>
      <c r="Q372" s="149"/>
      <c r="R372" s="150">
        <f>SUM(R373:R380)</f>
        <v>10.785499999999999</v>
      </c>
      <c r="S372" s="149"/>
      <c r="T372" s="151">
        <f>SUM(T373:T380)</f>
        <v>0</v>
      </c>
      <c r="AR372" s="144" t="s">
        <v>83</v>
      </c>
      <c r="AT372" s="152" t="s">
        <v>74</v>
      </c>
      <c r="AU372" s="152" t="s">
        <v>83</v>
      </c>
      <c r="AY372" s="144" t="s">
        <v>203</v>
      </c>
      <c r="BK372" s="153">
        <f>SUM(BK373:BK380)</f>
        <v>0</v>
      </c>
    </row>
    <row r="373" spans="1:65" s="2" customFormat="1" ht="44.25" customHeight="1">
      <c r="A373" s="33"/>
      <c r="B373" s="154"/>
      <c r="C373" s="155" t="s">
        <v>384</v>
      </c>
      <c r="D373" s="155" t="s">
        <v>204</v>
      </c>
      <c r="E373" s="156" t="s">
        <v>973</v>
      </c>
      <c r="F373" s="157" t="s">
        <v>974</v>
      </c>
      <c r="G373" s="158" t="s">
        <v>221</v>
      </c>
      <c r="H373" s="159">
        <v>116.6</v>
      </c>
      <c r="I373" s="160"/>
      <c r="J373" s="161">
        <f>ROUND(I373*H373,2)</f>
        <v>0</v>
      </c>
      <c r="K373" s="162"/>
      <c r="L373" s="34"/>
      <c r="M373" s="163" t="s">
        <v>1</v>
      </c>
      <c r="N373" s="164" t="s">
        <v>41</v>
      </c>
      <c r="O373" s="62"/>
      <c r="P373" s="165">
        <f>O373*H373</f>
        <v>0</v>
      </c>
      <c r="Q373" s="165">
        <v>9.2499999999999999E-2</v>
      </c>
      <c r="R373" s="165">
        <f>Q373*H373</f>
        <v>10.785499999999999</v>
      </c>
      <c r="S373" s="165">
        <v>0</v>
      </c>
      <c r="T373" s="166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7" t="s">
        <v>208</v>
      </c>
      <c r="AT373" s="167" t="s">
        <v>204</v>
      </c>
      <c r="AU373" s="167" t="s">
        <v>91</v>
      </c>
      <c r="AY373" s="18" t="s">
        <v>203</v>
      </c>
      <c r="BE373" s="168">
        <f>IF(N373="základná",J373,0)</f>
        <v>0</v>
      </c>
      <c r="BF373" s="168">
        <f>IF(N373="znížená",J373,0)</f>
        <v>0</v>
      </c>
      <c r="BG373" s="168">
        <f>IF(N373="zákl. prenesená",J373,0)</f>
        <v>0</v>
      </c>
      <c r="BH373" s="168">
        <f>IF(N373="zníž. prenesená",J373,0)</f>
        <v>0</v>
      </c>
      <c r="BI373" s="168">
        <f>IF(N373="nulová",J373,0)</f>
        <v>0</v>
      </c>
      <c r="BJ373" s="18" t="s">
        <v>91</v>
      </c>
      <c r="BK373" s="168">
        <f>ROUND(I373*H373,2)</f>
        <v>0</v>
      </c>
      <c r="BL373" s="18" t="s">
        <v>208</v>
      </c>
      <c r="BM373" s="167" t="s">
        <v>975</v>
      </c>
    </row>
    <row r="374" spans="1:65" s="15" customFormat="1">
      <c r="B374" s="194"/>
      <c r="D374" s="178" t="s">
        <v>548</v>
      </c>
      <c r="E374" s="195" t="s">
        <v>1</v>
      </c>
      <c r="F374" s="196" t="s">
        <v>976</v>
      </c>
      <c r="H374" s="195" t="s">
        <v>1</v>
      </c>
      <c r="I374" s="197"/>
      <c r="L374" s="194"/>
      <c r="M374" s="198"/>
      <c r="N374" s="199"/>
      <c r="O374" s="199"/>
      <c r="P374" s="199"/>
      <c r="Q374" s="199"/>
      <c r="R374" s="199"/>
      <c r="S374" s="199"/>
      <c r="T374" s="200"/>
      <c r="AT374" s="195" t="s">
        <v>548</v>
      </c>
      <c r="AU374" s="195" t="s">
        <v>91</v>
      </c>
      <c r="AV374" s="15" t="s">
        <v>83</v>
      </c>
      <c r="AW374" s="15" t="s">
        <v>30</v>
      </c>
      <c r="AX374" s="15" t="s">
        <v>75</v>
      </c>
      <c r="AY374" s="195" t="s">
        <v>203</v>
      </c>
    </row>
    <row r="375" spans="1:65" s="15" customFormat="1" ht="22.5">
      <c r="B375" s="194"/>
      <c r="D375" s="178" t="s">
        <v>548</v>
      </c>
      <c r="E375" s="195" t="s">
        <v>1</v>
      </c>
      <c r="F375" s="196" t="s">
        <v>977</v>
      </c>
      <c r="H375" s="195" t="s">
        <v>1</v>
      </c>
      <c r="I375" s="197"/>
      <c r="L375" s="194"/>
      <c r="M375" s="198"/>
      <c r="N375" s="199"/>
      <c r="O375" s="199"/>
      <c r="P375" s="199"/>
      <c r="Q375" s="199"/>
      <c r="R375" s="199"/>
      <c r="S375" s="199"/>
      <c r="T375" s="200"/>
      <c r="AT375" s="195" t="s">
        <v>548</v>
      </c>
      <c r="AU375" s="195" t="s">
        <v>91</v>
      </c>
      <c r="AV375" s="15" t="s">
        <v>83</v>
      </c>
      <c r="AW375" s="15" t="s">
        <v>30</v>
      </c>
      <c r="AX375" s="15" t="s">
        <v>75</v>
      </c>
      <c r="AY375" s="195" t="s">
        <v>203</v>
      </c>
    </row>
    <row r="376" spans="1:65" s="15" customFormat="1">
      <c r="B376" s="194"/>
      <c r="D376" s="178" t="s">
        <v>548</v>
      </c>
      <c r="E376" s="195" t="s">
        <v>1</v>
      </c>
      <c r="F376" s="196" t="s">
        <v>910</v>
      </c>
      <c r="H376" s="195" t="s">
        <v>1</v>
      </c>
      <c r="I376" s="197"/>
      <c r="L376" s="194"/>
      <c r="M376" s="198"/>
      <c r="N376" s="199"/>
      <c r="O376" s="199"/>
      <c r="P376" s="199"/>
      <c r="Q376" s="199"/>
      <c r="R376" s="199"/>
      <c r="S376" s="199"/>
      <c r="T376" s="200"/>
      <c r="AT376" s="195" t="s">
        <v>548</v>
      </c>
      <c r="AU376" s="195" t="s">
        <v>91</v>
      </c>
      <c r="AV376" s="15" t="s">
        <v>83</v>
      </c>
      <c r="AW376" s="15" t="s">
        <v>30</v>
      </c>
      <c r="AX376" s="15" t="s">
        <v>75</v>
      </c>
      <c r="AY376" s="195" t="s">
        <v>203</v>
      </c>
    </row>
    <row r="377" spans="1:65" s="15" customFormat="1">
      <c r="B377" s="194"/>
      <c r="D377" s="178" t="s">
        <v>548</v>
      </c>
      <c r="E377" s="195" t="s">
        <v>1</v>
      </c>
      <c r="F377" s="196" t="s">
        <v>4254</v>
      </c>
      <c r="H377" s="195" t="s">
        <v>1</v>
      </c>
      <c r="I377" s="197"/>
      <c r="L377" s="194"/>
      <c r="M377" s="198"/>
      <c r="N377" s="199"/>
      <c r="O377" s="199"/>
      <c r="P377" s="199"/>
      <c r="Q377" s="199"/>
      <c r="R377" s="199"/>
      <c r="S377" s="199"/>
      <c r="T377" s="200"/>
      <c r="AT377" s="195" t="s">
        <v>548</v>
      </c>
      <c r="AU377" s="195" t="s">
        <v>91</v>
      </c>
      <c r="AV377" s="15" t="s">
        <v>83</v>
      </c>
      <c r="AW377" s="15" t="s">
        <v>30</v>
      </c>
      <c r="AX377" s="15" t="s">
        <v>75</v>
      </c>
      <c r="AY377" s="195" t="s">
        <v>203</v>
      </c>
    </row>
    <row r="378" spans="1:65" s="13" customFormat="1">
      <c r="B378" s="177"/>
      <c r="D378" s="178" t="s">
        <v>548</v>
      </c>
      <c r="E378" s="179" t="s">
        <v>1</v>
      </c>
      <c r="F378" s="180" t="s">
        <v>742</v>
      </c>
      <c r="H378" s="181">
        <v>116.6</v>
      </c>
      <c r="I378" s="182"/>
      <c r="L378" s="177"/>
      <c r="M378" s="183"/>
      <c r="N378" s="184"/>
      <c r="O378" s="184"/>
      <c r="P378" s="184"/>
      <c r="Q378" s="184"/>
      <c r="R378" s="184"/>
      <c r="S378" s="184"/>
      <c r="T378" s="185"/>
      <c r="AT378" s="179" t="s">
        <v>548</v>
      </c>
      <c r="AU378" s="179" t="s">
        <v>91</v>
      </c>
      <c r="AV378" s="13" t="s">
        <v>91</v>
      </c>
      <c r="AW378" s="13" t="s">
        <v>30</v>
      </c>
      <c r="AX378" s="13" t="s">
        <v>75</v>
      </c>
      <c r="AY378" s="179" t="s">
        <v>203</v>
      </c>
    </row>
    <row r="379" spans="1:65" s="16" customFormat="1">
      <c r="B379" s="201"/>
      <c r="D379" s="178" t="s">
        <v>548</v>
      </c>
      <c r="E379" s="202" t="s">
        <v>740</v>
      </c>
      <c r="F379" s="203" t="s">
        <v>576</v>
      </c>
      <c r="H379" s="204">
        <v>116.6</v>
      </c>
      <c r="I379" s="205"/>
      <c r="L379" s="201"/>
      <c r="M379" s="206"/>
      <c r="N379" s="207"/>
      <c r="O379" s="207"/>
      <c r="P379" s="207"/>
      <c r="Q379" s="207"/>
      <c r="R379" s="207"/>
      <c r="S379" s="207"/>
      <c r="T379" s="208"/>
      <c r="AT379" s="202" t="s">
        <v>548</v>
      </c>
      <c r="AU379" s="202" t="s">
        <v>91</v>
      </c>
      <c r="AV379" s="16" t="s">
        <v>215</v>
      </c>
      <c r="AW379" s="16" t="s">
        <v>30</v>
      </c>
      <c r="AX379" s="16" t="s">
        <v>75</v>
      </c>
      <c r="AY379" s="202" t="s">
        <v>203</v>
      </c>
    </row>
    <row r="380" spans="1:65" s="14" customFormat="1">
      <c r="B380" s="186"/>
      <c r="D380" s="178" t="s">
        <v>548</v>
      </c>
      <c r="E380" s="187" t="s">
        <v>1</v>
      </c>
      <c r="F380" s="188" t="s">
        <v>550</v>
      </c>
      <c r="H380" s="189">
        <v>116.6</v>
      </c>
      <c r="I380" s="190"/>
      <c r="L380" s="186"/>
      <c r="M380" s="191"/>
      <c r="N380" s="192"/>
      <c r="O380" s="192"/>
      <c r="P380" s="192"/>
      <c r="Q380" s="192"/>
      <c r="R380" s="192"/>
      <c r="S380" s="192"/>
      <c r="T380" s="193"/>
      <c r="AT380" s="187" t="s">
        <v>548</v>
      </c>
      <c r="AU380" s="187" t="s">
        <v>91</v>
      </c>
      <c r="AV380" s="14" t="s">
        <v>208</v>
      </c>
      <c r="AW380" s="14" t="s">
        <v>30</v>
      </c>
      <c r="AX380" s="14" t="s">
        <v>83</v>
      </c>
      <c r="AY380" s="187" t="s">
        <v>203</v>
      </c>
    </row>
    <row r="381" spans="1:65" s="12" customFormat="1" ht="22.9" customHeight="1">
      <c r="B381" s="143"/>
      <c r="D381" s="144" t="s">
        <v>74</v>
      </c>
      <c r="E381" s="169" t="s">
        <v>978</v>
      </c>
      <c r="F381" s="169" t="s">
        <v>979</v>
      </c>
      <c r="I381" s="146"/>
      <c r="J381" s="170">
        <f>BK381</f>
        <v>0</v>
      </c>
      <c r="L381" s="143"/>
      <c r="M381" s="148"/>
      <c r="N381" s="149"/>
      <c r="O381" s="149"/>
      <c r="P381" s="150">
        <f>SUM(P382:P411)</f>
        <v>0</v>
      </c>
      <c r="Q381" s="149"/>
      <c r="R381" s="150">
        <f>SUM(R382:R411)</f>
        <v>2628.5497080000005</v>
      </c>
      <c r="S381" s="149"/>
      <c r="T381" s="151">
        <f>SUM(T382:T411)</f>
        <v>0</v>
      </c>
      <c r="AR381" s="144" t="s">
        <v>83</v>
      </c>
      <c r="AT381" s="152" t="s">
        <v>74</v>
      </c>
      <c r="AU381" s="152" t="s">
        <v>83</v>
      </c>
      <c r="AY381" s="144" t="s">
        <v>203</v>
      </c>
      <c r="BK381" s="153">
        <f>SUM(BK382:BK411)</f>
        <v>0</v>
      </c>
    </row>
    <row r="382" spans="1:65" s="2" customFormat="1" ht="37.9" customHeight="1">
      <c r="A382" s="33"/>
      <c r="B382" s="154"/>
      <c r="C382" s="155" t="s">
        <v>294</v>
      </c>
      <c r="D382" s="155" t="s">
        <v>204</v>
      </c>
      <c r="E382" s="156" t="s">
        <v>980</v>
      </c>
      <c r="F382" s="157" t="s">
        <v>981</v>
      </c>
      <c r="G382" s="158" t="s">
        <v>221</v>
      </c>
      <c r="H382" s="159">
        <v>1978.7</v>
      </c>
      <c r="I382" s="160"/>
      <c r="J382" s="161">
        <f>ROUND(I382*H382,2)</f>
        <v>0</v>
      </c>
      <c r="K382" s="162"/>
      <c r="L382" s="34"/>
      <c r="M382" s="163" t="s">
        <v>1</v>
      </c>
      <c r="N382" s="164" t="s">
        <v>41</v>
      </c>
      <c r="O382" s="62"/>
      <c r="P382" s="165">
        <f>O382*H382</f>
        <v>0</v>
      </c>
      <c r="Q382" s="165">
        <v>9.2499999999999999E-2</v>
      </c>
      <c r="R382" s="165">
        <f>Q382*H382</f>
        <v>183.02975000000001</v>
      </c>
      <c r="S382" s="165">
        <v>0</v>
      </c>
      <c r="T382" s="166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7" t="s">
        <v>208</v>
      </c>
      <c r="AT382" s="167" t="s">
        <v>204</v>
      </c>
      <c r="AU382" s="167" t="s">
        <v>91</v>
      </c>
      <c r="AY382" s="18" t="s">
        <v>203</v>
      </c>
      <c r="BE382" s="168">
        <f>IF(N382="základná",J382,0)</f>
        <v>0</v>
      </c>
      <c r="BF382" s="168">
        <f>IF(N382="znížená",J382,0)</f>
        <v>0</v>
      </c>
      <c r="BG382" s="168">
        <f>IF(N382="zákl. prenesená",J382,0)</f>
        <v>0</v>
      </c>
      <c r="BH382" s="168">
        <f>IF(N382="zníž. prenesená",J382,0)</f>
        <v>0</v>
      </c>
      <c r="BI382" s="168">
        <f>IF(N382="nulová",J382,0)</f>
        <v>0</v>
      </c>
      <c r="BJ382" s="18" t="s">
        <v>91</v>
      </c>
      <c r="BK382" s="168">
        <f>ROUND(I382*H382,2)</f>
        <v>0</v>
      </c>
      <c r="BL382" s="18" t="s">
        <v>208</v>
      </c>
      <c r="BM382" s="167" t="s">
        <v>982</v>
      </c>
    </row>
    <row r="383" spans="1:65" s="15" customFormat="1">
      <c r="B383" s="194"/>
      <c r="D383" s="178" t="s">
        <v>548</v>
      </c>
      <c r="E383" s="195" t="s">
        <v>1</v>
      </c>
      <c r="F383" s="196" t="s">
        <v>983</v>
      </c>
      <c r="H383" s="195" t="s">
        <v>1</v>
      </c>
      <c r="I383" s="197"/>
      <c r="L383" s="194"/>
      <c r="M383" s="198"/>
      <c r="N383" s="199"/>
      <c r="O383" s="199"/>
      <c r="P383" s="199"/>
      <c r="Q383" s="199"/>
      <c r="R383" s="199"/>
      <c r="S383" s="199"/>
      <c r="T383" s="200"/>
      <c r="AT383" s="195" t="s">
        <v>548</v>
      </c>
      <c r="AU383" s="195" t="s">
        <v>91</v>
      </c>
      <c r="AV383" s="15" t="s">
        <v>83</v>
      </c>
      <c r="AW383" s="15" t="s">
        <v>30</v>
      </c>
      <c r="AX383" s="15" t="s">
        <v>75</v>
      </c>
      <c r="AY383" s="195" t="s">
        <v>203</v>
      </c>
    </row>
    <row r="384" spans="1:65" s="15" customFormat="1" ht="22.5">
      <c r="B384" s="194"/>
      <c r="D384" s="178" t="s">
        <v>548</v>
      </c>
      <c r="E384" s="195" t="s">
        <v>1</v>
      </c>
      <c r="F384" s="196" t="s">
        <v>4255</v>
      </c>
      <c r="H384" s="195" t="s">
        <v>1</v>
      </c>
      <c r="I384" s="197"/>
      <c r="L384" s="194"/>
      <c r="M384" s="198"/>
      <c r="N384" s="199"/>
      <c r="O384" s="199"/>
      <c r="P384" s="199"/>
      <c r="Q384" s="199"/>
      <c r="R384" s="199"/>
      <c r="S384" s="199"/>
      <c r="T384" s="200"/>
      <c r="AT384" s="195" t="s">
        <v>548</v>
      </c>
      <c r="AU384" s="195" t="s">
        <v>91</v>
      </c>
      <c r="AV384" s="15" t="s">
        <v>83</v>
      </c>
      <c r="AW384" s="15" t="s">
        <v>30</v>
      </c>
      <c r="AX384" s="15" t="s">
        <v>75</v>
      </c>
      <c r="AY384" s="195" t="s">
        <v>203</v>
      </c>
    </row>
    <row r="385" spans="1:65" s="15" customFormat="1" ht="33.75">
      <c r="B385" s="194"/>
      <c r="D385" s="178" t="s">
        <v>548</v>
      </c>
      <c r="E385" s="195" t="s">
        <v>1</v>
      </c>
      <c r="F385" s="196" t="s">
        <v>4294</v>
      </c>
      <c r="H385" s="195" t="s">
        <v>1</v>
      </c>
      <c r="I385" s="197"/>
      <c r="L385" s="194"/>
      <c r="M385" s="198"/>
      <c r="N385" s="199"/>
      <c r="O385" s="199"/>
      <c r="P385" s="199"/>
      <c r="Q385" s="199"/>
      <c r="R385" s="199"/>
      <c r="S385" s="199"/>
      <c r="T385" s="200"/>
      <c r="AT385" s="195" t="s">
        <v>548</v>
      </c>
      <c r="AU385" s="195" t="s">
        <v>91</v>
      </c>
      <c r="AV385" s="15" t="s">
        <v>83</v>
      </c>
      <c r="AW385" s="15" t="s">
        <v>30</v>
      </c>
      <c r="AX385" s="15" t="s">
        <v>75</v>
      </c>
      <c r="AY385" s="195" t="s">
        <v>203</v>
      </c>
    </row>
    <row r="386" spans="1:65" s="15" customFormat="1">
      <c r="B386" s="194"/>
      <c r="D386" s="178" t="s">
        <v>548</v>
      </c>
      <c r="E386" s="195" t="s">
        <v>1</v>
      </c>
      <c r="F386" s="196" t="s">
        <v>984</v>
      </c>
      <c r="H386" s="195" t="s">
        <v>1</v>
      </c>
      <c r="I386" s="197"/>
      <c r="L386" s="194"/>
      <c r="M386" s="198"/>
      <c r="N386" s="199"/>
      <c r="O386" s="199"/>
      <c r="P386" s="199"/>
      <c r="Q386" s="199"/>
      <c r="R386" s="199"/>
      <c r="S386" s="199"/>
      <c r="T386" s="200"/>
      <c r="AT386" s="195" t="s">
        <v>548</v>
      </c>
      <c r="AU386" s="195" t="s">
        <v>91</v>
      </c>
      <c r="AV386" s="15" t="s">
        <v>83</v>
      </c>
      <c r="AW386" s="15" t="s">
        <v>30</v>
      </c>
      <c r="AX386" s="15" t="s">
        <v>75</v>
      </c>
      <c r="AY386" s="195" t="s">
        <v>203</v>
      </c>
    </row>
    <row r="387" spans="1:65" s="15" customFormat="1">
      <c r="B387" s="194"/>
      <c r="D387" s="178" t="s">
        <v>548</v>
      </c>
      <c r="E387" s="195" t="s">
        <v>1</v>
      </c>
      <c r="F387" s="196" t="s">
        <v>884</v>
      </c>
      <c r="H387" s="195" t="s">
        <v>1</v>
      </c>
      <c r="I387" s="197"/>
      <c r="L387" s="194"/>
      <c r="M387" s="198"/>
      <c r="N387" s="199"/>
      <c r="O387" s="199"/>
      <c r="P387" s="199"/>
      <c r="Q387" s="199"/>
      <c r="R387" s="199"/>
      <c r="S387" s="199"/>
      <c r="T387" s="200"/>
      <c r="AT387" s="195" t="s">
        <v>548</v>
      </c>
      <c r="AU387" s="195" t="s">
        <v>91</v>
      </c>
      <c r="AV387" s="15" t="s">
        <v>83</v>
      </c>
      <c r="AW387" s="15" t="s">
        <v>30</v>
      </c>
      <c r="AX387" s="15" t="s">
        <v>75</v>
      </c>
      <c r="AY387" s="195" t="s">
        <v>203</v>
      </c>
    </row>
    <row r="388" spans="1:65" s="15" customFormat="1">
      <c r="B388" s="194"/>
      <c r="D388" s="178" t="s">
        <v>548</v>
      </c>
      <c r="E388" s="195" t="s">
        <v>1</v>
      </c>
      <c r="F388" s="196" t="s">
        <v>985</v>
      </c>
      <c r="H388" s="195" t="s">
        <v>1</v>
      </c>
      <c r="I388" s="197"/>
      <c r="L388" s="194"/>
      <c r="M388" s="198"/>
      <c r="N388" s="199"/>
      <c r="O388" s="199"/>
      <c r="P388" s="199"/>
      <c r="Q388" s="199"/>
      <c r="R388" s="199"/>
      <c r="S388" s="199"/>
      <c r="T388" s="200"/>
      <c r="AT388" s="195" t="s">
        <v>548</v>
      </c>
      <c r="AU388" s="195" t="s">
        <v>91</v>
      </c>
      <c r="AV388" s="15" t="s">
        <v>83</v>
      </c>
      <c r="AW388" s="15" t="s">
        <v>30</v>
      </c>
      <c r="AX388" s="15" t="s">
        <v>75</v>
      </c>
      <c r="AY388" s="195" t="s">
        <v>203</v>
      </c>
    </row>
    <row r="389" spans="1:65" s="15" customFormat="1">
      <c r="B389" s="194"/>
      <c r="D389" s="178" t="s">
        <v>548</v>
      </c>
      <c r="E389" s="195" t="s">
        <v>1</v>
      </c>
      <c r="F389" s="196" t="s">
        <v>913</v>
      </c>
      <c r="H389" s="195" t="s">
        <v>1</v>
      </c>
      <c r="I389" s="197"/>
      <c r="L389" s="194"/>
      <c r="M389" s="198"/>
      <c r="N389" s="199"/>
      <c r="O389" s="199"/>
      <c r="P389" s="199"/>
      <c r="Q389" s="199"/>
      <c r="R389" s="199"/>
      <c r="S389" s="199"/>
      <c r="T389" s="200"/>
      <c r="AT389" s="195" t="s">
        <v>548</v>
      </c>
      <c r="AU389" s="195" t="s">
        <v>91</v>
      </c>
      <c r="AV389" s="15" t="s">
        <v>83</v>
      </c>
      <c r="AW389" s="15" t="s">
        <v>30</v>
      </c>
      <c r="AX389" s="15" t="s">
        <v>75</v>
      </c>
      <c r="AY389" s="195" t="s">
        <v>203</v>
      </c>
    </row>
    <row r="390" spans="1:65" s="15" customFormat="1">
      <c r="B390" s="194"/>
      <c r="D390" s="178" t="s">
        <v>548</v>
      </c>
      <c r="E390" s="195" t="s">
        <v>1</v>
      </c>
      <c r="F390" s="196" t="s">
        <v>986</v>
      </c>
      <c r="H390" s="195" t="s">
        <v>1</v>
      </c>
      <c r="I390" s="197"/>
      <c r="L390" s="194"/>
      <c r="M390" s="198"/>
      <c r="N390" s="199"/>
      <c r="O390" s="199"/>
      <c r="P390" s="199"/>
      <c r="Q390" s="199"/>
      <c r="R390" s="199"/>
      <c r="S390" s="199"/>
      <c r="T390" s="200"/>
      <c r="AT390" s="195" t="s">
        <v>548</v>
      </c>
      <c r="AU390" s="195" t="s">
        <v>91</v>
      </c>
      <c r="AV390" s="15" t="s">
        <v>83</v>
      </c>
      <c r="AW390" s="15" t="s">
        <v>30</v>
      </c>
      <c r="AX390" s="15" t="s">
        <v>75</v>
      </c>
      <c r="AY390" s="195" t="s">
        <v>203</v>
      </c>
    </row>
    <row r="391" spans="1:65" s="15" customFormat="1">
      <c r="B391" s="194"/>
      <c r="D391" s="178" t="s">
        <v>548</v>
      </c>
      <c r="E391" s="195" t="s">
        <v>1</v>
      </c>
      <c r="F391" s="196" t="s">
        <v>887</v>
      </c>
      <c r="H391" s="195" t="s">
        <v>1</v>
      </c>
      <c r="I391" s="197"/>
      <c r="L391" s="194"/>
      <c r="M391" s="198"/>
      <c r="N391" s="199"/>
      <c r="O391" s="199"/>
      <c r="P391" s="199"/>
      <c r="Q391" s="199"/>
      <c r="R391" s="199"/>
      <c r="S391" s="199"/>
      <c r="T391" s="200"/>
      <c r="AT391" s="195" t="s">
        <v>548</v>
      </c>
      <c r="AU391" s="195" t="s">
        <v>91</v>
      </c>
      <c r="AV391" s="15" t="s">
        <v>83</v>
      </c>
      <c r="AW391" s="15" t="s">
        <v>30</v>
      </c>
      <c r="AX391" s="15" t="s">
        <v>75</v>
      </c>
      <c r="AY391" s="195" t="s">
        <v>203</v>
      </c>
    </row>
    <row r="392" spans="1:65" s="13" customFormat="1">
      <c r="B392" s="177"/>
      <c r="D392" s="178" t="s">
        <v>548</v>
      </c>
      <c r="E392" s="179" t="s">
        <v>1</v>
      </c>
      <c r="F392" s="180" t="s">
        <v>739</v>
      </c>
      <c r="H392" s="181">
        <v>1978.7</v>
      </c>
      <c r="I392" s="182"/>
      <c r="L392" s="177"/>
      <c r="M392" s="183"/>
      <c r="N392" s="184"/>
      <c r="O392" s="184"/>
      <c r="P392" s="184"/>
      <c r="Q392" s="184"/>
      <c r="R392" s="184"/>
      <c r="S392" s="184"/>
      <c r="T392" s="185"/>
      <c r="AT392" s="179" t="s">
        <v>548</v>
      </c>
      <c r="AU392" s="179" t="s">
        <v>91</v>
      </c>
      <c r="AV392" s="13" t="s">
        <v>91</v>
      </c>
      <c r="AW392" s="13" t="s">
        <v>30</v>
      </c>
      <c r="AX392" s="13" t="s">
        <v>75</v>
      </c>
      <c r="AY392" s="179" t="s">
        <v>203</v>
      </c>
    </row>
    <row r="393" spans="1:65" s="16" customFormat="1">
      <c r="B393" s="201"/>
      <c r="D393" s="178" t="s">
        <v>548</v>
      </c>
      <c r="E393" s="202" t="s">
        <v>738</v>
      </c>
      <c r="F393" s="203" t="s">
        <v>576</v>
      </c>
      <c r="H393" s="204">
        <v>1978.7</v>
      </c>
      <c r="I393" s="205"/>
      <c r="L393" s="201"/>
      <c r="M393" s="206"/>
      <c r="N393" s="207"/>
      <c r="O393" s="207"/>
      <c r="P393" s="207"/>
      <c r="Q393" s="207"/>
      <c r="R393" s="207"/>
      <c r="S393" s="207"/>
      <c r="T393" s="208"/>
      <c r="AT393" s="202" t="s">
        <v>548</v>
      </c>
      <c r="AU393" s="202" t="s">
        <v>91</v>
      </c>
      <c r="AV393" s="16" t="s">
        <v>215</v>
      </c>
      <c r="AW393" s="16" t="s">
        <v>30</v>
      </c>
      <c r="AX393" s="16" t="s">
        <v>75</v>
      </c>
      <c r="AY393" s="202" t="s">
        <v>203</v>
      </c>
    </row>
    <row r="394" spans="1:65" s="14" customFormat="1">
      <c r="B394" s="186"/>
      <c r="D394" s="178" t="s">
        <v>548</v>
      </c>
      <c r="E394" s="187" t="s">
        <v>1</v>
      </c>
      <c r="F394" s="188" t="s">
        <v>550</v>
      </c>
      <c r="H394" s="189">
        <v>1978.7</v>
      </c>
      <c r="I394" s="190"/>
      <c r="L394" s="186"/>
      <c r="M394" s="191"/>
      <c r="N394" s="192"/>
      <c r="O394" s="192"/>
      <c r="P394" s="192"/>
      <c r="Q394" s="192"/>
      <c r="R394" s="192"/>
      <c r="S394" s="192"/>
      <c r="T394" s="193"/>
      <c r="AT394" s="187" t="s">
        <v>548</v>
      </c>
      <c r="AU394" s="187" t="s">
        <v>91</v>
      </c>
      <c r="AV394" s="14" t="s">
        <v>208</v>
      </c>
      <c r="AW394" s="14" t="s">
        <v>30</v>
      </c>
      <c r="AX394" s="14" t="s">
        <v>83</v>
      </c>
      <c r="AY394" s="187" t="s">
        <v>203</v>
      </c>
    </row>
    <row r="395" spans="1:65" s="2" customFormat="1" ht="37.9" customHeight="1">
      <c r="A395" s="33"/>
      <c r="B395" s="154"/>
      <c r="C395" s="212" t="s">
        <v>393</v>
      </c>
      <c r="D395" s="212" t="s">
        <v>836</v>
      </c>
      <c r="E395" s="213" t="s">
        <v>987</v>
      </c>
      <c r="F395" s="214" t="s">
        <v>4230</v>
      </c>
      <c r="G395" s="215" t="s">
        <v>221</v>
      </c>
      <c r="H395" s="216">
        <v>2019</v>
      </c>
      <c r="I395" s="217"/>
      <c r="J395" s="218">
        <f>ROUND(I395*H395,2)</f>
        <v>0</v>
      </c>
      <c r="K395" s="219"/>
      <c r="L395" s="220"/>
      <c r="M395" s="221" t="s">
        <v>1</v>
      </c>
      <c r="N395" s="222" t="s">
        <v>41</v>
      </c>
      <c r="O395" s="62"/>
      <c r="P395" s="165">
        <f>O395*H395</f>
        <v>0</v>
      </c>
      <c r="Q395" s="165">
        <v>0.22500000000000001</v>
      </c>
      <c r="R395" s="165">
        <f>Q395*H395</f>
        <v>454.27500000000003</v>
      </c>
      <c r="S395" s="165">
        <v>0</v>
      </c>
      <c r="T395" s="166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7" t="s">
        <v>234</v>
      </c>
      <c r="AT395" s="167" t="s">
        <v>836</v>
      </c>
      <c r="AU395" s="167" t="s">
        <v>91</v>
      </c>
      <c r="AY395" s="18" t="s">
        <v>203</v>
      </c>
      <c r="BE395" s="168">
        <f>IF(N395="základná",J395,0)</f>
        <v>0</v>
      </c>
      <c r="BF395" s="168">
        <f>IF(N395="znížená",J395,0)</f>
        <v>0</v>
      </c>
      <c r="BG395" s="168">
        <f>IF(N395="zákl. prenesená",J395,0)</f>
        <v>0</v>
      </c>
      <c r="BH395" s="168">
        <f>IF(N395="zníž. prenesená",J395,0)</f>
        <v>0</v>
      </c>
      <c r="BI395" s="168">
        <f>IF(N395="nulová",J395,0)</f>
        <v>0</v>
      </c>
      <c r="BJ395" s="18" t="s">
        <v>91</v>
      </c>
      <c r="BK395" s="168">
        <f>ROUND(I395*H395,2)</f>
        <v>0</v>
      </c>
      <c r="BL395" s="18" t="s">
        <v>208</v>
      </c>
      <c r="BM395" s="167" t="s">
        <v>988</v>
      </c>
    </row>
    <row r="396" spans="1:65" s="13" customFormat="1">
      <c r="B396" s="177"/>
      <c r="D396" s="178" t="s">
        <v>548</v>
      </c>
      <c r="E396" s="179" t="s">
        <v>1</v>
      </c>
      <c r="F396" s="180" t="s">
        <v>989</v>
      </c>
      <c r="H396" s="181">
        <v>2018.2739999999999</v>
      </c>
      <c r="I396" s="182"/>
      <c r="L396" s="177"/>
      <c r="M396" s="183"/>
      <c r="N396" s="184"/>
      <c r="O396" s="184"/>
      <c r="P396" s="184"/>
      <c r="Q396" s="184"/>
      <c r="R396" s="184"/>
      <c r="S396" s="184"/>
      <c r="T396" s="185"/>
      <c r="AT396" s="179" t="s">
        <v>548</v>
      </c>
      <c r="AU396" s="179" t="s">
        <v>91</v>
      </c>
      <c r="AV396" s="13" t="s">
        <v>91</v>
      </c>
      <c r="AW396" s="13" t="s">
        <v>30</v>
      </c>
      <c r="AX396" s="13" t="s">
        <v>75</v>
      </c>
      <c r="AY396" s="179" t="s">
        <v>203</v>
      </c>
    </row>
    <row r="397" spans="1:65" s="13" customFormat="1">
      <c r="B397" s="177"/>
      <c r="D397" s="178" t="s">
        <v>548</v>
      </c>
      <c r="E397" s="179" t="s">
        <v>1</v>
      </c>
      <c r="F397" s="180" t="s">
        <v>990</v>
      </c>
      <c r="H397" s="181">
        <v>0.72599999999999998</v>
      </c>
      <c r="I397" s="182"/>
      <c r="L397" s="177"/>
      <c r="M397" s="183"/>
      <c r="N397" s="184"/>
      <c r="O397" s="184"/>
      <c r="P397" s="184"/>
      <c r="Q397" s="184"/>
      <c r="R397" s="184"/>
      <c r="S397" s="184"/>
      <c r="T397" s="185"/>
      <c r="AT397" s="179" t="s">
        <v>548</v>
      </c>
      <c r="AU397" s="179" t="s">
        <v>91</v>
      </c>
      <c r="AV397" s="13" t="s">
        <v>91</v>
      </c>
      <c r="AW397" s="13" t="s">
        <v>30</v>
      </c>
      <c r="AX397" s="13" t="s">
        <v>75</v>
      </c>
      <c r="AY397" s="179" t="s">
        <v>203</v>
      </c>
    </row>
    <row r="398" spans="1:65" s="14" customFormat="1">
      <c r="B398" s="186"/>
      <c r="D398" s="178" t="s">
        <v>548</v>
      </c>
      <c r="E398" s="187" t="s">
        <v>1</v>
      </c>
      <c r="F398" s="188" t="s">
        <v>550</v>
      </c>
      <c r="H398" s="189">
        <v>2019</v>
      </c>
      <c r="I398" s="190"/>
      <c r="L398" s="186"/>
      <c r="M398" s="191"/>
      <c r="N398" s="192"/>
      <c r="O398" s="192"/>
      <c r="P398" s="192"/>
      <c r="Q398" s="192"/>
      <c r="R398" s="192"/>
      <c r="S398" s="192"/>
      <c r="T398" s="193"/>
      <c r="AT398" s="187" t="s">
        <v>548</v>
      </c>
      <c r="AU398" s="187" t="s">
        <v>91</v>
      </c>
      <c r="AV398" s="14" t="s">
        <v>208</v>
      </c>
      <c r="AW398" s="14" t="s">
        <v>30</v>
      </c>
      <c r="AX398" s="14" t="s">
        <v>83</v>
      </c>
      <c r="AY398" s="187" t="s">
        <v>203</v>
      </c>
    </row>
    <row r="399" spans="1:65" s="2" customFormat="1" ht="37.9" customHeight="1">
      <c r="A399" s="33"/>
      <c r="B399" s="154"/>
      <c r="C399" s="155" t="s">
        <v>297</v>
      </c>
      <c r="D399" s="155" t="s">
        <v>204</v>
      </c>
      <c r="E399" s="156" t="s">
        <v>991</v>
      </c>
      <c r="F399" s="157" t="s">
        <v>967</v>
      </c>
      <c r="G399" s="158" t="s">
        <v>221</v>
      </c>
      <c r="H399" s="159">
        <v>1978.7</v>
      </c>
      <c r="I399" s="160"/>
      <c r="J399" s="161">
        <f>ROUND(I399*H399,2)</f>
        <v>0</v>
      </c>
      <c r="K399" s="162"/>
      <c r="L399" s="34"/>
      <c r="M399" s="163" t="s">
        <v>1</v>
      </c>
      <c r="N399" s="164" t="s">
        <v>41</v>
      </c>
      <c r="O399" s="62"/>
      <c r="P399" s="165">
        <f>O399*H399</f>
        <v>0</v>
      </c>
      <c r="Q399" s="165">
        <v>0.35914000000000001</v>
      </c>
      <c r="R399" s="165">
        <f>Q399*H399</f>
        <v>710.6303180000001</v>
      </c>
      <c r="S399" s="165">
        <v>0</v>
      </c>
      <c r="T399" s="166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7" t="s">
        <v>208</v>
      </c>
      <c r="AT399" s="167" t="s">
        <v>204</v>
      </c>
      <c r="AU399" s="167" t="s">
        <v>91</v>
      </c>
      <c r="AY399" s="18" t="s">
        <v>203</v>
      </c>
      <c r="BE399" s="168">
        <f>IF(N399="základná",J399,0)</f>
        <v>0</v>
      </c>
      <c r="BF399" s="168">
        <f>IF(N399="znížená",J399,0)</f>
        <v>0</v>
      </c>
      <c r="BG399" s="168">
        <f>IF(N399="zákl. prenesená",J399,0)</f>
        <v>0</v>
      </c>
      <c r="BH399" s="168">
        <f>IF(N399="zníž. prenesená",J399,0)</f>
        <v>0</v>
      </c>
      <c r="BI399" s="168">
        <f>IF(N399="nulová",J399,0)</f>
        <v>0</v>
      </c>
      <c r="BJ399" s="18" t="s">
        <v>91</v>
      </c>
      <c r="BK399" s="168">
        <f>ROUND(I399*H399,2)</f>
        <v>0</v>
      </c>
      <c r="BL399" s="18" t="s">
        <v>208</v>
      </c>
      <c r="BM399" s="167" t="s">
        <v>992</v>
      </c>
    </row>
    <row r="400" spans="1:65" s="13" customFormat="1">
      <c r="B400" s="177"/>
      <c r="D400" s="178" t="s">
        <v>548</v>
      </c>
      <c r="E400" s="179" t="s">
        <v>1</v>
      </c>
      <c r="F400" s="180" t="s">
        <v>738</v>
      </c>
      <c r="H400" s="181">
        <v>1978.7</v>
      </c>
      <c r="I400" s="182"/>
      <c r="L400" s="177"/>
      <c r="M400" s="183"/>
      <c r="N400" s="184"/>
      <c r="O400" s="184"/>
      <c r="P400" s="184"/>
      <c r="Q400" s="184"/>
      <c r="R400" s="184"/>
      <c r="S400" s="184"/>
      <c r="T400" s="185"/>
      <c r="AT400" s="179" t="s">
        <v>548</v>
      </c>
      <c r="AU400" s="179" t="s">
        <v>91</v>
      </c>
      <c r="AV400" s="13" t="s">
        <v>91</v>
      </c>
      <c r="AW400" s="13" t="s">
        <v>30</v>
      </c>
      <c r="AX400" s="13" t="s">
        <v>75</v>
      </c>
      <c r="AY400" s="179" t="s">
        <v>203</v>
      </c>
    </row>
    <row r="401" spans="1:65" s="13" customFormat="1">
      <c r="B401" s="177"/>
      <c r="D401" s="178" t="s">
        <v>548</v>
      </c>
      <c r="E401" s="179" t="s">
        <v>1</v>
      </c>
      <c r="F401" s="180" t="s">
        <v>75</v>
      </c>
      <c r="H401" s="181">
        <v>0</v>
      </c>
      <c r="I401" s="182"/>
      <c r="L401" s="177"/>
      <c r="M401" s="183"/>
      <c r="N401" s="184"/>
      <c r="O401" s="184"/>
      <c r="P401" s="184"/>
      <c r="Q401" s="184"/>
      <c r="R401" s="184"/>
      <c r="S401" s="184"/>
      <c r="T401" s="185"/>
      <c r="AT401" s="179" t="s">
        <v>548</v>
      </c>
      <c r="AU401" s="179" t="s">
        <v>91</v>
      </c>
      <c r="AV401" s="13" t="s">
        <v>91</v>
      </c>
      <c r="AW401" s="13" t="s">
        <v>30</v>
      </c>
      <c r="AX401" s="13" t="s">
        <v>75</v>
      </c>
      <c r="AY401" s="179" t="s">
        <v>203</v>
      </c>
    </row>
    <row r="402" spans="1:65" s="13" customFormat="1">
      <c r="B402" s="177"/>
      <c r="D402" s="178" t="s">
        <v>548</v>
      </c>
      <c r="E402" s="179" t="s">
        <v>1</v>
      </c>
      <c r="F402" s="180" t="s">
        <v>75</v>
      </c>
      <c r="H402" s="181">
        <v>0</v>
      </c>
      <c r="I402" s="182"/>
      <c r="L402" s="177"/>
      <c r="M402" s="183"/>
      <c r="N402" s="184"/>
      <c r="O402" s="184"/>
      <c r="P402" s="184"/>
      <c r="Q402" s="184"/>
      <c r="R402" s="184"/>
      <c r="S402" s="184"/>
      <c r="T402" s="185"/>
      <c r="AT402" s="179" t="s">
        <v>548</v>
      </c>
      <c r="AU402" s="179" t="s">
        <v>91</v>
      </c>
      <c r="AV402" s="13" t="s">
        <v>91</v>
      </c>
      <c r="AW402" s="13" t="s">
        <v>30</v>
      </c>
      <c r="AX402" s="13" t="s">
        <v>75</v>
      </c>
      <c r="AY402" s="179" t="s">
        <v>203</v>
      </c>
    </row>
    <row r="403" spans="1:65" s="14" customFormat="1">
      <c r="B403" s="186"/>
      <c r="D403" s="178" t="s">
        <v>548</v>
      </c>
      <c r="E403" s="187" t="s">
        <v>1</v>
      </c>
      <c r="F403" s="188" t="s">
        <v>550</v>
      </c>
      <c r="H403" s="189">
        <v>1978.7</v>
      </c>
      <c r="I403" s="190"/>
      <c r="L403" s="186"/>
      <c r="M403" s="191"/>
      <c r="N403" s="192"/>
      <c r="O403" s="192"/>
      <c r="P403" s="192"/>
      <c r="Q403" s="192"/>
      <c r="R403" s="192"/>
      <c r="S403" s="192"/>
      <c r="T403" s="193"/>
      <c r="AT403" s="187" t="s">
        <v>548</v>
      </c>
      <c r="AU403" s="187" t="s">
        <v>91</v>
      </c>
      <c r="AV403" s="14" t="s">
        <v>208</v>
      </c>
      <c r="AW403" s="14" t="s">
        <v>30</v>
      </c>
      <c r="AX403" s="14" t="s">
        <v>83</v>
      </c>
      <c r="AY403" s="187" t="s">
        <v>203</v>
      </c>
    </row>
    <row r="404" spans="1:65" s="2" customFormat="1" ht="55.5" customHeight="1">
      <c r="A404" s="33"/>
      <c r="B404" s="154"/>
      <c r="C404" s="155" t="s">
        <v>402</v>
      </c>
      <c r="D404" s="155" t="s">
        <v>204</v>
      </c>
      <c r="E404" s="156" t="s">
        <v>896</v>
      </c>
      <c r="F404" s="157" t="s">
        <v>897</v>
      </c>
      <c r="G404" s="158" t="s">
        <v>221</v>
      </c>
      <c r="H404" s="159">
        <v>1978.7</v>
      </c>
      <c r="I404" s="160"/>
      <c r="J404" s="161">
        <f>ROUND(I404*H404,2)</f>
        <v>0</v>
      </c>
      <c r="K404" s="162"/>
      <c r="L404" s="34"/>
      <c r="M404" s="163" t="s">
        <v>1</v>
      </c>
      <c r="N404" s="164" t="s">
        <v>41</v>
      </c>
      <c r="O404" s="62"/>
      <c r="P404" s="165">
        <f>O404*H404</f>
        <v>0</v>
      </c>
      <c r="Q404" s="165">
        <v>0</v>
      </c>
      <c r="R404" s="165">
        <f>Q404*H404</f>
        <v>0</v>
      </c>
      <c r="S404" s="165">
        <v>0</v>
      </c>
      <c r="T404" s="166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7" t="s">
        <v>208</v>
      </c>
      <c r="AT404" s="167" t="s">
        <v>204</v>
      </c>
      <c r="AU404" s="167" t="s">
        <v>91</v>
      </c>
      <c r="AY404" s="18" t="s">
        <v>203</v>
      </c>
      <c r="BE404" s="168">
        <f>IF(N404="základná",J404,0)</f>
        <v>0</v>
      </c>
      <c r="BF404" s="168">
        <f>IF(N404="znížená",J404,0)</f>
        <v>0</v>
      </c>
      <c r="BG404" s="168">
        <f>IF(N404="zákl. prenesená",J404,0)</f>
        <v>0</v>
      </c>
      <c r="BH404" s="168">
        <f>IF(N404="zníž. prenesená",J404,0)</f>
        <v>0</v>
      </c>
      <c r="BI404" s="168">
        <f>IF(N404="nulová",J404,0)</f>
        <v>0</v>
      </c>
      <c r="BJ404" s="18" t="s">
        <v>91</v>
      </c>
      <c r="BK404" s="168">
        <f>ROUND(I404*H404,2)</f>
        <v>0</v>
      </c>
      <c r="BL404" s="18" t="s">
        <v>208</v>
      </c>
      <c r="BM404" s="167" t="s">
        <v>993</v>
      </c>
    </row>
    <row r="405" spans="1:65" s="13" customFormat="1">
      <c r="B405" s="177"/>
      <c r="D405" s="178" t="s">
        <v>548</v>
      </c>
      <c r="E405" s="179" t="s">
        <v>1</v>
      </c>
      <c r="F405" s="180" t="s">
        <v>738</v>
      </c>
      <c r="H405" s="181">
        <v>1978.7</v>
      </c>
      <c r="I405" s="182"/>
      <c r="L405" s="177"/>
      <c r="M405" s="183"/>
      <c r="N405" s="184"/>
      <c r="O405" s="184"/>
      <c r="P405" s="184"/>
      <c r="Q405" s="184"/>
      <c r="R405" s="184"/>
      <c r="S405" s="184"/>
      <c r="T405" s="185"/>
      <c r="AT405" s="179" t="s">
        <v>548</v>
      </c>
      <c r="AU405" s="179" t="s">
        <v>91</v>
      </c>
      <c r="AV405" s="13" t="s">
        <v>91</v>
      </c>
      <c r="AW405" s="13" t="s">
        <v>30</v>
      </c>
      <c r="AX405" s="13" t="s">
        <v>75</v>
      </c>
      <c r="AY405" s="179" t="s">
        <v>203</v>
      </c>
    </row>
    <row r="406" spans="1:65" s="14" customFormat="1">
      <c r="B406" s="186"/>
      <c r="D406" s="178" t="s">
        <v>548</v>
      </c>
      <c r="E406" s="187" t="s">
        <v>1</v>
      </c>
      <c r="F406" s="188" t="s">
        <v>550</v>
      </c>
      <c r="H406" s="189">
        <v>1978.7</v>
      </c>
      <c r="I406" s="190"/>
      <c r="L406" s="186"/>
      <c r="M406" s="191"/>
      <c r="N406" s="192"/>
      <c r="O406" s="192"/>
      <c r="P406" s="192"/>
      <c r="Q406" s="192"/>
      <c r="R406" s="192"/>
      <c r="S406" s="192"/>
      <c r="T406" s="193"/>
      <c r="AT406" s="187" t="s">
        <v>548</v>
      </c>
      <c r="AU406" s="187" t="s">
        <v>91</v>
      </c>
      <c r="AV406" s="14" t="s">
        <v>208</v>
      </c>
      <c r="AW406" s="14" t="s">
        <v>30</v>
      </c>
      <c r="AX406" s="14" t="s">
        <v>83</v>
      </c>
      <c r="AY406" s="187" t="s">
        <v>203</v>
      </c>
    </row>
    <row r="407" spans="1:65" s="2" customFormat="1" ht="33" customHeight="1">
      <c r="A407" s="33"/>
      <c r="B407" s="154"/>
      <c r="C407" s="155" t="s">
        <v>301</v>
      </c>
      <c r="D407" s="155" t="s">
        <v>204</v>
      </c>
      <c r="E407" s="156" t="s">
        <v>994</v>
      </c>
      <c r="F407" s="157" t="s">
        <v>995</v>
      </c>
      <c r="G407" s="158" t="s">
        <v>221</v>
      </c>
      <c r="H407" s="159">
        <v>1978.7</v>
      </c>
      <c r="I407" s="160"/>
      <c r="J407" s="161">
        <f>ROUND(I407*H407,2)</f>
        <v>0</v>
      </c>
      <c r="K407" s="162"/>
      <c r="L407" s="34"/>
      <c r="M407" s="163" t="s">
        <v>1</v>
      </c>
      <c r="N407" s="164" t="s">
        <v>41</v>
      </c>
      <c r="O407" s="62"/>
      <c r="P407" s="165">
        <f>O407*H407</f>
        <v>0</v>
      </c>
      <c r="Q407" s="165">
        <v>0.6472</v>
      </c>
      <c r="R407" s="165">
        <f>Q407*H407</f>
        <v>1280.61464</v>
      </c>
      <c r="S407" s="165">
        <v>0</v>
      </c>
      <c r="T407" s="166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7" t="s">
        <v>208</v>
      </c>
      <c r="AT407" s="167" t="s">
        <v>204</v>
      </c>
      <c r="AU407" s="167" t="s">
        <v>91</v>
      </c>
      <c r="AY407" s="18" t="s">
        <v>203</v>
      </c>
      <c r="BE407" s="168">
        <f>IF(N407="základná",J407,0)</f>
        <v>0</v>
      </c>
      <c r="BF407" s="168">
        <f>IF(N407="znížená",J407,0)</f>
        <v>0</v>
      </c>
      <c r="BG407" s="168">
        <f>IF(N407="zákl. prenesená",J407,0)</f>
        <v>0</v>
      </c>
      <c r="BH407" s="168">
        <f>IF(N407="zníž. prenesená",J407,0)</f>
        <v>0</v>
      </c>
      <c r="BI407" s="168">
        <f>IF(N407="nulová",J407,0)</f>
        <v>0</v>
      </c>
      <c r="BJ407" s="18" t="s">
        <v>91</v>
      </c>
      <c r="BK407" s="168">
        <f>ROUND(I407*H407,2)</f>
        <v>0</v>
      </c>
      <c r="BL407" s="18" t="s">
        <v>208</v>
      </c>
      <c r="BM407" s="167" t="s">
        <v>996</v>
      </c>
    </row>
    <row r="408" spans="1:65" s="13" customFormat="1">
      <c r="B408" s="177"/>
      <c r="D408" s="178" t="s">
        <v>548</v>
      </c>
      <c r="E408" s="179" t="s">
        <v>1</v>
      </c>
      <c r="F408" s="180" t="s">
        <v>738</v>
      </c>
      <c r="H408" s="181">
        <v>1978.7</v>
      </c>
      <c r="I408" s="182"/>
      <c r="L408" s="177"/>
      <c r="M408" s="183"/>
      <c r="N408" s="184"/>
      <c r="O408" s="184"/>
      <c r="P408" s="184"/>
      <c r="Q408" s="184"/>
      <c r="R408" s="184"/>
      <c r="S408" s="184"/>
      <c r="T408" s="185"/>
      <c r="AT408" s="179" t="s">
        <v>548</v>
      </c>
      <c r="AU408" s="179" t="s">
        <v>91</v>
      </c>
      <c r="AV408" s="13" t="s">
        <v>91</v>
      </c>
      <c r="AW408" s="13" t="s">
        <v>30</v>
      </c>
      <c r="AX408" s="13" t="s">
        <v>75</v>
      </c>
      <c r="AY408" s="179" t="s">
        <v>203</v>
      </c>
    </row>
    <row r="409" spans="1:65" s="13" customFormat="1">
      <c r="B409" s="177"/>
      <c r="D409" s="178" t="s">
        <v>548</v>
      </c>
      <c r="E409" s="179" t="s">
        <v>1</v>
      </c>
      <c r="F409" s="180" t="s">
        <v>75</v>
      </c>
      <c r="H409" s="181">
        <v>0</v>
      </c>
      <c r="I409" s="182"/>
      <c r="L409" s="177"/>
      <c r="M409" s="183"/>
      <c r="N409" s="184"/>
      <c r="O409" s="184"/>
      <c r="P409" s="184"/>
      <c r="Q409" s="184"/>
      <c r="R409" s="184"/>
      <c r="S409" s="184"/>
      <c r="T409" s="185"/>
      <c r="AT409" s="179" t="s">
        <v>548</v>
      </c>
      <c r="AU409" s="179" t="s">
        <v>91</v>
      </c>
      <c r="AV409" s="13" t="s">
        <v>91</v>
      </c>
      <c r="AW409" s="13" t="s">
        <v>30</v>
      </c>
      <c r="AX409" s="13" t="s">
        <v>75</v>
      </c>
      <c r="AY409" s="179" t="s">
        <v>203</v>
      </c>
    </row>
    <row r="410" spans="1:65" s="13" customFormat="1">
      <c r="B410" s="177"/>
      <c r="D410" s="178" t="s">
        <v>548</v>
      </c>
      <c r="E410" s="179" t="s">
        <v>1</v>
      </c>
      <c r="F410" s="180" t="s">
        <v>75</v>
      </c>
      <c r="H410" s="181">
        <v>0</v>
      </c>
      <c r="I410" s="182"/>
      <c r="L410" s="177"/>
      <c r="M410" s="183"/>
      <c r="N410" s="184"/>
      <c r="O410" s="184"/>
      <c r="P410" s="184"/>
      <c r="Q410" s="184"/>
      <c r="R410" s="184"/>
      <c r="S410" s="184"/>
      <c r="T410" s="185"/>
      <c r="AT410" s="179" t="s">
        <v>548</v>
      </c>
      <c r="AU410" s="179" t="s">
        <v>91</v>
      </c>
      <c r="AV410" s="13" t="s">
        <v>91</v>
      </c>
      <c r="AW410" s="13" t="s">
        <v>30</v>
      </c>
      <c r="AX410" s="13" t="s">
        <v>75</v>
      </c>
      <c r="AY410" s="179" t="s">
        <v>203</v>
      </c>
    </row>
    <row r="411" spans="1:65" s="14" customFormat="1">
      <c r="B411" s="186"/>
      <c r="D411" s="178" t="s">
        <v>548</v>
      </c>
      <c r="E411" s="187" t="s">
        <v>1</v>
      </c>
      <c r="F411" s="188" t="s">
        <v>550</v>
      </c>
      <c r="H411" s="189">
        <v>1978.7</v>
      </c>
      <c r="I411" s="190"/>
      <c r="L411" s="186"/>
      <c r="M411" s="191"/>
      <c r="N411" s="192"/>
      <c r="O411" s="192"/>
      <c r="P411" s="192"/>
      <c r="Q411" s="192"/>
      <c r="R411" s="192"/>
      <c r="S411" s="192"/>
      <c r="T411" s="193"/>
      <c r="AT411" s="187" t="s">
        <v>548</v>
      </c>
      <c r="AU411" s="187" t="s">
        <v>91</v>
      </c>
      <c r="AV411" s="14" t="s">
        <v>208</v>
      </c>
      <c r="AW411" s="14" t="s">
        <v>30</v>
      </c>
      <c r="AX411" s="14" t="s">
        <v>83</v>
      </c>
      <c r="AY411" s="187" t="s">
        <v>203</v>
      </c>
    </row>
    <row r="412" spans="1:65" s="12" customFormat="1" ht="22.9" customHeight="1">
      <c r="B412" s="143"/>
      <c r="D412" s="144" t="s">
        <v>74</v>
      </c>
      <c r="E412" s="169" t="s">
        <v>997</v>
      </c>
      <c r="F412" s="169" t="s">
        <v>998</v>
      </c>
      <c r="I412" s="146"/>
      <c r="J412" s="170">
        <f>BK412</f>
        <v>0</v>
      </c>
      <c r="L412" s="143"/>
      <c r="M412" s="148"/>
      <c r="N412" s="149"/>
      <c r="O412" s="149"/>
      <c r="P412" s="150">
        <f>SUM(P413:P438)</f>
        <v>0</v>
      </c>
      <c r="Q412" s="149"/>
      <c r="R412" s="150">
        <f>SUM(R413:R438)</f>
        <v>206.79654200000002</v>
      </c>
      <c r="S412" s="149"/>
      <c r="T412" s="151">
        <f>SUM(T413:T438)</f>
        <v>0</v>
      </c>
      <c r="AR412" s="144" t="s">
        <v>83</v>
      </c>
      <c r="AT412" s="152" t="s">
        <v>74</v>
      </c>
      <c r="AU412" s="152" t="s">
        <v>83</v>
      </c>
      <c r="AY412" s="144" t="s">
        <v>203</v>
      </c>
      <c r="BK412" s="153">
        <f>SUM(BK413:BK438)</f>
        <v>0</v>
      </c>
    </row>
    <row r="413" spans="1:65" s="2" customFormat="1" ht="37.9" customHeight="1">
      <c r="A413" s="33"/>
      <c r="B413" s="154"/>
      <c r="C413" s="155" t="s">
        <v>409</v>
      </c>
      <c r="D413" s="155" t="s">
        <v>204</v>
      </c>
      <c r="E413" s="156" t="s">
        <v>999</v>
      </c>
      <c r="F413" s="157" t="s">
        <v>1000</v>
      </c>
      <c r="G413" s="158" t="s">
        <v>221</v>
      </c>
      <c r="H413" s="159">
        <v>156.30000000000001</v>
      </c>
      <c r="I413" s="160"/>
      <c r="J413" s="161">
        <f>ROUND(I413*H413,2)</f>
        <v>0</v>
      </c>
      <c r="K413" s="162"/>
      <c r="L413" s="34"/>
      <c r="M413" s="163" t="s">
        <v>1</v>
      </c>
      <c r="N413" s="164" t="s">
        <v>41</v>
      </c>
      <c r="O413" s="62"/>
      <c r="P413" s="165">
        <f>O413*H413</f>
        <v>0</v>
      </c>
      <c r="Q413" s="165">
        <v>0.112</v>
      </c>
      <c r="R413" s="165">
        <f>Q413*H413</f>
        <v>17.505600000000001</v>
      </c>
      <c r="S413" s="165">
        <v>0</v>
      </c>
      <c r="T413" s="166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7" t="s">
        <v>208</v>
      </c>
      <c r="AT413" s="167" t="s">
        <v>204</v>
      </c>
      <c r="AU413" s="167" t="s">
        <v>91</v>
      </c>
      <c r="AY413" s="18" t="s">
        <v>203</v>
      </c>
      <c r="BE413" s="168">
        <f>IF(N413="základná",J413,0)</f>
        <v>0</v>
      </c>
      <c r="BF413" s="168">
        <f>IF(N413="znížená",J413,0)</f>
        <v>0</v>
      </c>
      <c r="BG413" s="168">
        <f>IF(N413="zákl. prenesená",J413,0)</f>
        <v>0</v>
      </c>
      <c r="BH413" s="168">
        <f>IF(N413="zníž. prenesená",J413,0)</f>
        <v>0</v>
      </c>
      <c r="BI413" s="168">
        <f>IF(N413="nulová",J413,0)</f>
        <v>0</v>
      </c>
      <c r="BJ413" s="18" t="s">
        <v>91</v>
      </c>
      <c r="BK413" s="168">
        <f>ROUND(I413*H413,2)</f>
        <v>0</v>
      </c>
      <c r="BL413" s="18" t="s">
        <v>208</v>
      </c>
      <c r="BM413" s="167" t="s">
        <v>1001</v>
      </c>
    </row>
    <row r="414" spans="1:65" s="15" customFormat="1" ht="33.75">
      <c r="B414" s="194"/>
      <c r="D414" s="178" t="s">
        <v>548</v>
      </c>
      <c r="E414" s="195" t="s">
        <v>1</v>
      </c>
      <c r="F414" s="196" t="s">
        <v>1002</v>
      </c>
      <c r="H414" s="195" t="s">
        <v>1</v>
      </c>
      <c r="I414" s="197"/>
      <c r="L414" s="194"/>
      <c r="M414" s="198"/>
      <c r="N414" s="199"/>
      <c r="O414" s="199"/>
      <c r="P414" s="199"/>
      <c r="Q414" s="199"/>
      <c r="R414" s="199"/>
      <c r="S414" s="199"/>
      <c r="T414" s="200"/>
      <c r="AT414" s="195" t="s">
        <v>548</v>
      </c>
      <c r="AU414" s="195" t="s">
        <v>91</v>
      </c>
      <c r="AV414" s="15" t="s">
        <v>83</v>
      </c>
      <c r="AW414" s="15" t="s">
        <v>30</v>
      </c>
      <c r="AX414" s="15" t="s">
        <v>75</v>
      </c>
      <c r="AY414" s="195" t="s">
        <v>203</v>
      </c>
    </row>
    <row r="415" spans="1:65" s="15" customFormat="1" ht="22.5">
      <c r="B415" s="194"/>
      <c r="D415" s="178" t="s">
        <v>548</v>
      </c>
      <c r="E415" s="195" t="s">
        <v>1</v>
      </c>
      <c r="F415" s="196" t="s">
        <v>1003</v>
      </c>
      <c r="H415" s="195" t="s">
        <v>1</v>
      </c>
      <c r="I415" s="197"/>
      <c r="L415" s="194"/>
      <c r="M415" s="198"/>
      <c r="N415" s="199"/>
      <c r="O415" s="199"/>
      <c r="P415" s="199"/>
      <c r="Q415" s="199"/>
      <c r="R415" s="199"/>
      <c r="S415" s="199"/>
      <c r="T415" s="200"/>
      <c r="AT415" s="195" t="s">
        <v>548</v>
      </c>
      <c r="AU415" s="195" t="s">
        <v>91</v>
      </c>
      <c r="AV415" s="15" t="s">
        <v>83</v>
      </c>
      <c r="AW415" s="15" t="s">
        <v>30</v>
      </c>
      <c r="AX415" s="15" t="s">
        <v>75</v>
      </c>
      <c r="AY415" s="195" t="s">
        <v>203</v>
      </c>
    </row>
    <row r="416" spans="1:65" s="15" customFormat="1">
      <c r="B416" s="194"/>
      <c r="D416" s="178" t="s">
        <v>548</v>
      </c>
      <c r="E416" s="195" t="s">
        <v>1</v>
      </c>
      <c r="F416" s="196" t="s">
        <v>1004</v>
      </c>
      <c r="H416" s="195" t="s">
        <v>1</v>
      </c>
      <c r="I416" s="197"/>
      <c r="L416" s="194"/>
      <c r="M416" s="198"/>
      <c r="N416" s="199"/>
      <c r="O416" s="199"/>
      <c r="P416" s="199"/>
      <c r="Q416" s="199"/>
      <c r="R416" s="199"/>
      <c r="S416" s="199"/>
      <c r="T416" s="200"/>
      <c r="AT416" s="195" t="s">
        <v>548</v>
      </c>
      <c r="AU416" s="195" t="s">
        <v>91</v>
      </c>
      <c r="AV416" s="15" t="s">
        <v>83</v>
      </c>
      <c r="AW416" s="15" t="s">
        <v>30</v>
      </c>
      <c r="AX416" s="15" t="s">
        <v>75</v>
      </c>
      <c r="AY416" s="195" t="s">
        <v>203</v>
      </c>
    </row>
    <row r="417" spans="1:65" s="15" customFormat="1">
      <c r="B417" s="194"/>
      <c r="D417" s="178" t="s">
        <v>548</v>
      </c>
      <c r="E417" s="195" t="s">
        <v>1</v>
      </c>
      <c r="F417" s="196" t="s">
        <v>1005</v>
      </c>
      <c r="H417" s="195" t="s">
        <v>1</v>
      </c>
      <c r="I417" s="197"/>
      <c r="L417" s="194"/>
      <c r="M417" s="198"/>
      <c r="N417" s="199"/>
      <c r="O417" s="199"/>
      <c r="P417" s="199"/>
      <c r="Q417" s="199"/>
      <c r="R417" s="199"/>
      <c r="S417" s="199"/>
      <c r="T417" s="200"/>
      <c r="AT417" s="195" t="s">
        <v>548</v>
      </c>
      <c r="AU417" s="195" t="s">
        <v>91</v>
      </c>
      <c r="AV417" s="15" t="s">
        <v>83</v>
      </c>
      <c r="AW417" s="15" t="s">
        <v>30</v>
      </c>
      <c r="AX417" s="15" t="s">
        <v>75</v>
      </c>
      <c r="AY417" s="195" t="s">
        <v>203</v>
      </c>
    </row>
    <row r="418" spans="1:65" s="15" customFormat="1">
      <c r="B418" s="194"/>
      <c r="D418" s="178" t="s">
        <v>548</v>
      </c>
      <c r="E418" s="195" t="s">
        <v>1</v>
      </c>
      <c r="F418" s="196" t="s">
        <v>1006</v>
      </c>
      <c r="H418" s="195" t="s">
        <v>1</v>
      </c>
      <c r="I418" s="197"/>
      <c r="L418" s="194"/>
      <c r="M418" s="198"/>
      <c r="N418" s="199"/>
      <c r="O418" s="199"/>
      <c r="P418" s="199"/>
      <c r="Q418" s="199"/>
      <c r="R418" s="199"/>
      <c r="S418" s="199"/>
      <c r="T418" s="200"/>
      <c r="AT418" s="195" t="s">
        <v>548</v>
      </c>
      <c r="AU418" s="195" t="s">
        <v>91</v>
      </c>
      <c r="AV418" s="15" t="s">
        <v>83</v>
      </c>
      <c r="AW418" s="15" t="s">
        <v>30</v>
      </c>
      <c r="AX418" s="15" t="s">
        <v>75</v>
      </c>
      <c r="AY418" s="195" t="s">
        <v>203</v>
      </c>
    </row>
    <row r="419" spans="1:65" s="15" customFormat="1">
      <c r="B419" s="194"/>
      <c r="D419" s="178" t="s">
        <v>548</v>
      </c>
      <c r="E419" s="195" t="s">
        <v>1</v>
      </c>
      <c r="F419" s="196" t="s">
        <v>911</v>
      </c>
      <c r="H419" s="195" t="s">
        <v>1</v>
      </c>
      <c r="I419" s="197"/>
      <c r="L419" s="194"/>
      <c r="M419" s="198"/>
      <c r="N419" s="199"/>
      <c r="O419" s="199"/>
      <c r="P419" s="199"/>
      <c r="Q419" s="199"/>
      <c r="R419" s="199"/>
      <c r="S419" s="199"/>
      <c r="T419" s="200"/>
      <c r="AT419" s="195" t="s">
        <v>548</v>
      </c>
      <c r="AU419" s="195" t="s">
        <v>91</v>
      </c>
      <c r="AV419" s="15" t="s">
        <v>83</v>
      </c>
      <c r="AW419" s="15" t="s">
        <v>30</v>
      </c>
      <c r="AX419" s="15" t="s">
        <v>75</v>
      </c>
      <c r="AY419" s="195" t="s">
        <v>203</v>
      </c>
    </row>
    <row r="420" spans="1:65" s="15" customFormat="1">
      <c r="B420" s="194"/>
      <c r="D420" s="178" t="s">
        <v>548</v>
      </c>
      <c r="E420" s="195" t="s">
        <v>1</v>
      </c>
      <c r="F420" s="196" t="s">
        <v>1007</v>
      </c>
      <c r="H420" s="195" t="s">
        <v>1</v>
      </c>
      <c r="I420" s="197"/>
      <c r="L420" s="194"/>
      <c r="M420" s="198"/>
      <c r="N420" s="199"/>
      <c r="O420" s="199"/>
      <c r="P420" s="199"/>
      <c r="Q420" s="199"/>
      <c r="R420" s="199"/>
      <c r="S420" s="199"/>
      <c r="T420" s="200"/>
      <c r="AT420" s="195" t="s">
        <v>548</v>
      </c>
      <c r="AU420" s="195" t="s">
        <v>91</v>
      </c>
      <c r="AV420" s="15" t="s">
        <v>83</v>
      </c>
      <c r="AW420" s="15" t="s">
        <v>30</v>
      </c>
      <c r="AX420" s="15" t="s">
        <v>75</v>
      </c>
      <c r="AY420" s="195" t="s">
        <v>203</v>
      </c>
    </row>
    <row r="421" spans="1:65" s="15" customFormat="1">
      <c r="B421" s="194"/>
      <c r="D421" s="178" t="s">
        <v>548</v>
      </c>
      <c r="E421" s="195" t="s">
        <v>1</v>
      </c>
      <c r="F421" s="196" t="s">
        <v>1008</v>
      </c>
      <c r="H421" s="195" t="s">
        <v>1</v>
      </c>
      <c r="I421" s="197"/>
      <c r="L421" s="194"/>
      <c r="M421" s="198"/>
      <c r="N421" s="199"/>
      <c r="O421" s="199"/>
      <c r="P421" s="199"/>
      <c r="Q421" s="199"/>
      <c r="R421" s="199"/>
      <c r="S421" s="199"/>
      <c r="T421" s="200"/>
      <c r="AT421" s="195" t="s">
        <v>548</v>
      </c>
      <c r="AU421" s="195" t="s">
        <v>91</v>
      </c>
      <c r="AV421" s="15" t="s">
        <v>83</v>
      </c>
      <c r="AW421" s="15" t="s">
        <v>30</v>
      </c>
      <c r="AX421" s="15" t="s">
        <v>75</v>
      </c>
      <c r="AY421" s="195" t="s">
        <v>203</v>
      </c>
    </row>
    <row r="422" spans="1:65" s="15" customFormat="1">
      <c r="B422" s="194"/>
      <c r="D422" s="178" t="s">
        <v>548</v>
      </c>
      <c r="E422" s="195" t="s">
        <v>1</v>
      </c>
      <c r="F422" s="196" t="s">
        <v>1009</v>
      </c>
      <c r="H422" s="195" t="s">
        <v>1</v>
      </c>
      <c r="I422" s="197"/>
      <c r="L422" s="194"/>
      <c r="M422" s="198"/>
      <c r="N422" s="199"/>
      <c r="O422" s="199"/>
      <c r="P422" s="199"/>
      <c r="Q422" s="199"/>
      <c r="R422" s="199"/>
      <c r="S422" s="199"/>
      <c r="T422" s="200"/>
      <c r="AT422" s="195" t="s">
        <v>548</v>
      </c>
      <c r="AU422" s="195" t="s">
        <v>91</v>
      </c>
      <c r="AV422" s="15" t="s">
        <v>83</v>
      </c>
      <c r="AW422" s="15" t="s">
        <v>30</v>
      </c>
      <c r="AX422" s="15" t="s">
        <v>75</v>
      </c>
      <c r="AY422" s="195" t="s">
        <v>203</v>
      </c>
    </row>
    <row r="423" spans="1:65" s="15" customFormat="1">
      <c r="B423" s="194"/>
      <c r="D423" s="178" t="s">
        <v>548</v>
      </c>
      <c r="E423" s="195" t="s">
        <v>1</v>
      </c>
      <c r="F423" s="196" t="s">
        <v>1010</v>
      </c>
      <c r="H423" s="195" t="s">
        <v>1</v>
      </c>
      <c r="I423" s="197"/>
      <c r="L423" s="194"/>
      <c r="M423" s="198"/>
      <c r="N423" s="199"/>
      <c r="O423" s="199"/>
      <c r="P423" s="199"/>
      <c r="Q423" s="199"/>
      <c r="R423" s="199"/>
      <c r="S423" s="199"/>
      <c r="T423" s="200"/>
      <c r="AT423" s="195" t="s">
        <v>548</v>
      </c>
      <c r="AU423" s="195" t="s">
        <v>91</v>
      </c>
      <c r="AV423" s="15" t="s">
        <v>83</v>
      </c>
      <c r="AW423" s="15" t="s">
        <v>30</v>
      </c>
      <c r="AX423" s="15" t="s">
        <v>75</v>
      </c>
      <c r="AY423" s="195" t="s">
        <v>203</v>
      </c>
    </row>
    <row r="424" spans="1:65" s="13" customFormat="1">
      <c r="B424" s="177"/>
      <c r="D424" s="178" t="s">
        <v>548</v>
      </c>
      <c r="E424" s="179" t="s">
        <v>753</v>
      </c>
      <c r="F424" s="180" t="s">
        <v>1011</v>
      </c>
      <c r="H424" s="181">
        <v>156.30000000000001</v>
      </c>
      <c r="I424" s="182"/>
      <c r="L424" s="177"/>
      <c r="M424" s="183"/>
      <c r="N424" s="184"/>
      <c r="O424" s="184"/>
      <c r="P424" s="184"/>
      <c r="Q424" s="184"/>
      <c r="R424" s="184"/>
      <c r="S424" s="184"/>
      <c r="T424" s="185"/>
      <c r="AT424" s="179" t="s">
        <v>548</v>
      </c>
      <c r="AU424" s="179" t="s">
        <v>91</v>
      </c>
      <c r="AV424" s="13" t="s">
        <v>91</v>
      </c>
      <c r="AW424" s="13" t="s">
        <v>30</v>
      </c>
      <c r="AX424" s="13" t="s">
        <v>75</v>
      </c>
      <c r="AY424" s="179" t="s">
        <v>203</v>
      </c>
    </row>
    <row r="425" spans="1:65" s="14" customFormat="1">
      <c r="B425" s="186"/>
      <c r="D425" s="178" t="s">
        <v>548</v>
      </c>
      <c r="E425" s="187" t="s">
        <v>1</v>
      </c>
      <c r="F425" s="188" t="s">
        <v>550</v>
      </c>
      <c r="H425" s="189">
        <v>156.30000000000001</v>
      </c>
      <c r="I425" s="190"/>
      <c r="L425" s="186"/>
      <c r="M425" s="191"/>
      <c r="N425" s="192"/>
      <c r="O425" s="192"/>
      <c r="P425" s="192"/>
      <c r="Q425" s="192"/>
      <c r="R425" s="192"/>
      <c r="S425" s="192"/>
      <c r="T425" s="193"/>
      <c r="AT425" s="187" t="s">
        <v>548</v>
      </c>
      <c r="AU425" s="187" t="s">
        <v>91</v>
      </c>
      <c r="AV425" s="14" t="s">
        <v>208</v>
      </c>
      <c r="AW425" s="14" t="s">
        <v>30</v>
      </c>
      <c r="AX425" s="14" t="s">
        <v>83</v>
      </c>
      <c r="AY425" s="187" t="s">
        <v>203</v>
      </c>
    </row>
    <row r="426" spans="1:65" s="2" customFormat="1" ht="24.2" customHeight="1">
      <c r="A426" s="33"/>
      <c r="B426" s="154"/>
      <c r="C426" s="212" t="s">
        <v>304</v>
      </c>
      <c r="D426" s="212" t="s">
        <v>836</v>
      </c>
      <c r="E426" s="213" t="s">
        <v>1012</v>
      </c>
      <c r="F426" s="214" t="s">
        <v>4251</v>
      </c>
      <c r="G426" s="215" t="s">
        <v>221</v>
      </c>
      <c r="H426" s="216">
        <v>160</v>
      </c>
      <c r="I426" s="217"/>
      <c r="J426" s="218">
        <f>ROUND(I426*H426,2)</f>
        <v>0</v>
      </c>
      <c r="K426" s="219"/>
      <c r="L426" s="220"/>
      <c r="M426" s="221" t="s">
        <v>1</v>
      </c>
      <c r="N426" s="222" t="s">
        <v>41</v>
      </c>
      <c r="O426" s="62"/>
      <c r="P426" s="165">
        <f>O426*H426</f>
        <v>0</v>
      </c>
      <c r="Q426" s="165">
        <v>0.2</v>
      </c>
      <c r="R426" s="165">
        <f>Q426*H426</f>
        <v>32</v>
      </c>
      <c r="S426" s="165">
        <v>0</v>
      </c>
      <c r="T426" s="166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7" t="s">
        <v>234</v>
      </c>
      <c r="AT426" s="167" t="s">
        <v>836</v>
      </c>
      <c r="AU426" s="167" t="s">
        <v>91</v>
      </c>
      <c r="AY426" s="18" t="s">
        <v>203</v>
      </c>
      <c r="BE426" s="168">
        <f>IF(N426="základná",J426,0)</f>
        <v>0</v>
      </c>
      <c r="BF426" s="168">
        <f>IF(N426="znížená",J426,0)</f>
        <v>0</v>
      </c>
      <c r="BG426" s="168">
        <f>IF(N426="zákl. prenesená",J426,0)</f>
        <v>0</v>
      </c>
      <c r="BH426" s="168">
        <f>IF(N426="zníž. prenesená",J426,0)</f>
        <v>0</v>
      </c>
      <c r="BI426" s="168">
        <f>IF(N426="nulová",J426,0)</f>
        <v>0</v>
      </c>
      <c r="BJ426" s="18" t="s">
        <v>91</v>
      </c>
      <c r="BK426" s="168">
        <f>ROUND(I426*H426,2)</f>
        <v>0</v>
      </c>
      <c r="BL426" s="18" t="s">
        <v>208</v>
      </c>
      <c r="BM426" s="167" t="s">
        <v>1013</v>
      </c>
    </row>
    <row r="427" spans="1:65" s="13" customFormat="1">
      <c r="B427" s="177"/>
      <c r="D427" s="178" t="s">
        <v>548</v>
      </c>
      <c r="E427" s="179" t="s">
        <v>1</v>
      </c>
      <c r="F427" s="180" t="s">
        <v>1014</v>
      </c>
      <c r="H427" s="181">
        <v>159.42599999999999</v>
      </c>
      <c r="I427" s="182"/>
      <c r="L427" s="177"/>
      <c r="M427" s="183"/>
      <c r="N427" s="184"/>
      <c r="O427" s="184"/>
      <c r="P427" s="184"/>
      <c r="Q427" s="184"/>
      <c r="R427" s="184"/>
      <c r="S427" s="184"/>
      <c r="T427" s="185"/>
      <c r="AT427" s="179" t="s">
        <v>548</v>
      </c>
      <c r="AU427" s="179" t="s">
        <v>91</v>
      </c>
      <c r="AV427" s="13" t="s">
        <v>91</v>
      </c>
      <c r="AW427" s="13" t="s">
        <v>30</v>
      </c>
      <c r="AX427" s="13" t="s">
        <v>75</v>
      </c>
      <c r="AY427" s="179" t="s">
        <v>203</v>
      </c>
    </row>
    <row r="428" spans="1:65" s="13" customFormat="1">
      <c r="B428" s="177"/>
      <c r="D428" s="178" t="s">
        <v>548</v>
      </c>
      <c r="E428" s="179" t="s">
        <v>1</v>
      </c>
      <c r="F428" s="180" t="s">
        <v>1015</v>
      </c>
      <c r="H428" s="181">
        <v>0.57399999999999995</v>
      </c>
      <c r="I428" s="182"/>
      <c r="L428" s="177"/>
      <c r="M428" s="183"/>
      <c r="N428" s="184"/>
      <c r="O428" s="184"/>
      <c r="P428" s="184"/>
      <c r="Q428" s="184"/>
      <c r="R428" s="184"/>
      <c r="S428" s="184"/>
      <c r="T428" s="185"/>
      <c r="AT428" s="179" t="s">
        <v>548</v>
      </c>
      <c r="AU428" s="179" t="s">
        <v>91</v>
      </c>
      <c r="AV428" s="13" t="s">
        <v>91</v>
      </c>
      <c r="AW428" s="13" t="s">
        <v>30</v>
      </c>
      <c r="AX428" s="13" t="s">
        <v>75</v>
      </c>
      <c r="AY428" s="179" t="s">
        <v>203</v>
      </c>
    </row>
    <row r="429" spans="1:65" s="14" customFormat="1">
      <c r="B429" s="186"/>
      <c r="D429" s="178" t="s">
        <v>548</v>
      </c>
      <c r="E429" s="187" t="s">
        <v>1</v>
      </c>
      <c r="F429" s="188" t="s">
        <v>550</v>
      </c>
      <c r="H429" s="189">
        <v>160</v>
      </c>
      <c r="I429" s="190"/>
      <c r="L429" s="186"/>
      <c r="M429" s="191"/>
      <c r="N429" s="192"/>
      <c r="O429" s="192"/>
      <c r="P429" s="192"/>
      <c r="Q429" s="192"/>
      <c r="R429" s="192"/>
      <c r="S429" s="192"/>
      <c r="T429" s="193"/>
      <c r="AT429" s="187" t="s">
        <v>548</v>
      </c>
      <c r="AU429" s="187" t="s">
        <v>91</v>
      </c>
      <c r="AV429" s="14" t="s">
        <v>208</v>
      </c>
      <c r="AW429" s="14" t="s">
        <v>30</v>
      </c>
      <c r="AX429" s="14" t="s">
        <v>83</v>
      </c>
      <c r="AY429" s="187" t="s">
        <v>203</v>
      </c>
    </row>
    <row r="430" spans="1:65" s="2" customFormat="1" ht="37.9" customHeight="1">
      <c r="A430" s="33"/>
      <c r="B430" s="154"/>
      <c r="C430" s="155" t="s">
        <v>416</v>
      </c>
      <c r="D430" s="155" t="s">
        <v>204</v>
      </c>
      <c r="E430" s="156" t="s">
        <v>991</v>
      </c>
      <c r="F430" s="157" t="s">
        <v>967</v>
      </c>
      <c r="G430" s="158" t="s">
        <v>221</v>
      </c>
      <c r="H430" s="159">
        <v>156.30000000000001</v>
      </c>
      <c r="I430" s="160"/>
      <c r="J430" s="161">
        <f>ROUND(I430*H430,2)</f>
        <v>0</v>
      </c>
      <c r="K430" s="162"/>
      <c r="L430" s="34"/>
      <c r="M430" s="163" t="s">
        <v>1</v>
      </c>
      <c r="N430" s="164" t="s">
        <v>41</v>
      </c>
      <c r="O430" s="62"/>
      <c r="P430" s="165">
        <f>O430*H430</f>
        <v>0</v>
      </c>
      <c r="Q430" s="165">
        <v>0.35914000000000001</v>
      </c>
      <c r="R430" s="165">
        <f>Q430*H430</f>
        <v>56.133582000000004</v>
      </c>
      <c r="S430" s="165">
        <v>0</v>
      </c>
      <c r="T430" s="166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67" t="s">
        <v>208</v>
      </c>
      <c r="AT430" s="167" t="s">
        <v>204</v>
      </c>
      <c r="AU430" s="167" t="s">
        <v>91</v>
      </c>
      <c r="AY430" s="18" t="s">
        <v>203</v>
      </c>
      <c r="BE430" s="168">
        <f>IF(N430="základná",J430,0)</f>
        <v>0</v>
      </c>
      <c r="BF430" s="168">
        <f>IF(N430="znížená",J430,0)</f>
        <v>0</v>
      </c>
      <c r="BG430" s="168">
        <f>IF(N430="zákl. prenesená",J430,0)</f>
        <v>0</v>
      </c>
      <c r="BH430" s="168">
        <f>IF(N430="zníž. prenesená",J430,0)</f>
        <v>0</v>
      </c>
      <c r="BI430" s="168">
        <f>IF(N430="nulová",J430,0)</f>
        <v>0</v>
      </c>
      <c r="BJ430" s="18" t="s">
        <v>91</v>
      </c>
      <c r="BK430" s="168">
        <f>ROUND(I430*H430,2)</f>
        <v>0</v>
      </c>
      <c r="BL430" s="18" t="s">
        <v>208</v>
      </c>
      <c r="BM430" s="167" t="s">
        <v>1016</v>
      </c>
    </row>
    <row r="431" spans="1:65" s="13" customFormat="1">
      <c r="B431" s="177"/>
      <c r="D431" s="178" t="s">
        <v>548</v>
      </c>
      <c r="E431" s="179" t="s">
        <v>1</v>
      </c>
      <c r="F431" s="180" t="s">
        <v>753</v>
      </c>
      <c r="H431" s="181">
        <v>156.30000000000001</v>
      </c>
      <c r="I431" s="182"/>
      <c r="L431" s="177"/>
      <c r="M431" s="183"/>
      <c r="N431" s="184"/>
      <c r="O431" s="184"/>
      <c r="P431" s="184"/>
      <c r="Q431" s="184"/>
      <c r="R431" s="184"/>
      <c r="S431" s="184"/>
      <c r="T431" s="185"/>
      <c r="AT431" s="179" t="s">
        <v>548</v>
      </c>
      <c r="AU431" s="179" t="s">
        <v>91</v>
      </c>
      <c r="AV431" s="13" t="s">
        <v>91</v>
      </c>
      <c r="AW431" s="13" t="s">
        <v>30</v>
      </c>
      <c r="AX431" s="13" t="s">
        <v>75</v>
      </c>
      <c r="AY431" s="179" t="s">
        <v>203</v>
      </c>
    </row>
    <row r="432" spans="1:65" s="14" customFormat="1">
      <c r="B432" s="186"/>
      <c r="D432" s="178" t="s">
        <v>548</v>
      </c>
      <c r="E432" s="187" t="s">
        <v>1</v>
      </c>
      <c r="F432" s="188" t="s">
        <v>550</v>
      </c>
      <c r="H432" s="189">
        <v>156.30000000000001</v>
      </c>
      <c r="I432" s="190"/>
      <c r="L432" s="186"/>
      <c r="M432" s="191"/>
      <c r="N432" s="192"/>
      <c r="O432" s="192"/>
      <c r="P432" s="192"/>
      <c r="Q432" s="192"/>
      <c r="R432" s="192"/>
      <c r="S432" s="192"/>
      <c r="T432" s="193"/>
      <c r="AT432" s="187" t="s">
        <v>548</v>
      </c>
      <c r="AU432" s="187" t="s">
        <v>91</v>
      </c>
      <c r="AV432" s="14" t="s">
        <v>208</v>
      </c>
      <c r="AW432" s="14" t="s">
        <v>30</v>
      </c>
      <c r="AX432" s="14" t="s">
        <v>83</v>
      </c>
      <c r="AY432" s="187" t="s">
        <v>203</v>
      </c>
    </row>
    <row r="433" spans="1:65" s="2" customFormat="1" ht="55.5" customHeight="1">
      <c r="A433" s="33"/>
      <c r="B433" s="154"/>
      <c r="C433" s="155" t="s">
        <v>310</v>
      </c>
      <c r="D433" s="155" t="s">
        <v>204</v>
      </c>
      <c r="E433" s="156" t="s">
        <v>896</v>
      </c>
      <c r="F433" s="157" t="s">
        <v>897</v>
      </c>
      <c r="G433" s="158" t="s">
        <v>221</v>
      </c>
      <c r="H433" s="159">
        <v>156.30000000000001</v>
      </c>
      <c r="I433" s="160"/>
      <c r="J433" s="161">
        <f>ROUND(I433*H433,2)</f>
        <v>0</v>
      </c>
      <c r="K433" s="162"/>
      <c r="L433" s="34"/>
      <c r="M433" s="163" t="s">
        <v>1</v>
      </c>
      <c r="N433" s="164" t="s">
        <v>41</v>
      </c>
      <c r="O433" s="62"/>
      <c r="P433" s="165">
        <f>O433*H433</f>
        <v>0</v>
      </c>
      <c r="Q433" s="165">
        <v>0</v>
      </c>
      <c r="R433" s="165">
        <f>Q433*H433</f>
        <v>0</v>
      </c>
      <c r="S433" s="165">
        <v>0</v>
      </c>
      <c r="T433" s="166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7" t="s">
        <v>208</v>
      </c>
      <c r="AT433" s="167" t="s">
        <v>204</v>
      </c>
      <c r="AU433" s="167" t="s">
        <v>91</v>
      </c>
      <c r="AY433" s="18" t="s">
        <v>203</v>
      </c>
      <c r="BE433" s="168">
        <f>IF(N433="základná",J433,0)</f>
        <v>0</v>
      </c>
      <c r="BF433" s="168">
        <f>IF(N433="znížená",J433,0)</f>
        <v>0</v>
      </c>
      <c r="BG433" s="168">
        <f>IF(N433="zákl. prenesená",J433,0)</f>
        <v>0</v>
      </c>
      <c r="BH433" s="168">
        <f>IF(N433="zníž. prenesená",J433,0)</f>
        <v>0</v>
      </c>
      <c r="BI433" s="168">
        <f>IF(N433="nulová",J433,0)</f>
        <v>0</v>
      </c>
      <c r="BJ433" s="18" t="s">
        <v>91</v>
      </c>
      <c r="BK433" s="168">
        <f>ROUND(I433*H433,2)</f>
        <v>0</v>
      </c>
      <c r="BL433" s="18" t="s">
        <v>208</v>
      </c>
      <c r="BM433" s="167" t="s">
        <v>1017</v>
      </c>
    </row>
    <row r="434" spans="1:65" s="13" customFormat="1">
      <c r="B434" s="177"/>
      <c r="D434" s="178" t="s">
        <v>548</v>
      </c>
      <c r="E434" s="179" t="s">
        <v>1</v>
      </c>
      <c r="F434" s="180" t="s">
        <v>753</v>
      </c>
      <c r="H434" s="181">
        <v>156.30000000000001</v>
      </c>
      <c r="I434" s="182"/>
      <c r="L434" s="177"/>
      <c r="M434" s="183"/>
      <c r="N434" s="184"/>
      <c r="O434" s="184"/>
      <c r="P434" s="184"/>
      <c r="Q434" s="184"/>
      <c r="R434" s="184"/>
      <c r="S434" s="184"/>
      <c r="T434" s="185"/>
      <c r="AT434" s="179" t="s">
        <v>548</v>
      </c>
      <c r="AU434" s="179" t="s">
        <v>91</v>
      </c>
      <c r="AV434" s="13" t="s">
        <v>91</v>
      </c>
      <c r="AW434" s="13" t="s">
        <v>30</v>
      </c>
      <c r="AX434" s="13" t="s">
        <v>75</v>
      </c>
      <c r="AY434" s="179" t="s">
        <v>203</v>
      </c>
    </row>
    <row r="435" spans="1:65" s="14" customFormat="1">
      <c r="B435" s="186"/>
      <c r="D435" s="178" t="s">
        <v>548</v>
      </c>
      <c r="E435" s="187" t="s">
        <v>1</v>
      </c>
      <c r="F435" s="188" t="s">
        <v>550</v>
      </c>
      <c r="H435" s="189">
        <v>156.30000000000001</v>
      </c>
      <c r="I435" s="190"/>
      <c r="L435" s="186"/>
      <c r="M435" s="191"/>
      <c r="N435" s="192"/>
      <c r="O435" s="192"/>
      <c r="P435" s="192"/>
      <c r="Q435" s="192"/>
      <c r="R435" s="192"/>
      <c r="S435" s="192"/>
      <c r="T435" s="193"/>
      <c r="AT435" s="187" t="s">
        <v>548</v>
      </c>
      <c r="AU435" s="187" t="s">
        <v>91</v>
      </c>
      <c r="AV435" s="14" t="s">
        <v>208</v>
      </c>
      <c r="AW435" s="14" t="s">
        <v>30</v>
      </c>
      <c r="AX435" s="14" t="s">
        <v>83</v>
      </c>
      <c r="AY435" s="187" t="s">
        <v>203</v>
      </c>
    </row>
    <row r="436" spans="1:65" s="2" customFormat="1" ht="33" customHeight="1">
      <c r="A436" s="33"/>
      <c r="B436" s="154"/>
      <c r="C436" s="155" t="s">
        <v>423</v>
      </c>
      <c r="D436" s="155" t="s">
        <v>204</v>
      </c>
      <c r="E436" s="156" t="s">
        <v>994</v>
      </c>
      <c r="F436" s="157" t="s">
        <v>995</v>
      </c>
      <c r="G436" s="158" t="s">
        <v>221</v>
      </c>
      <c r="H436" s="159">
        <v>156.30000000000001</v>
      </c>
      <c r="I436" s="160"/>
      <c r="J436" s="161">
        <f>ROUND(I436*H436,2)</f>
        <v>0</v>
      </c>
      <c r="K436" s="162"/>
      <c r="L436" s="34"/>
      <c r="M436" s="163" t="s">
        <v>1</v>
      </c>
      <c r="N436" s="164" t="s">
        <v>41</v>
      </c>
      <c r="O436" s="62"/>
      <c r="P436" s="165">
        <f>O436*H436</f>
        <v>0</v>
      </c>
      <c r="Q436" s="165">
        <v>0.6472</v>
      </c>
      <c r="R436" s="165">
        <f>Q436*H436</f>
        <v>101.15736000000001</v>
      </c>
      <c r="S436" s="165">
        <v>0</v>
      </c>
      <c r="T436" s="166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7" t="s">
        <v>208</v>
      </c>
      <c r="AT436" s="167" t="s">
        <v>204</v>
      </c>
      <c r="AU436" s="167" t="s">
        <v>91</v>
      </c>
      <c r="AY436" s="18" t="s">
        <v>203</v>
      </c>
      <c r="BE436" s="168">
        <f>IF(N436="základná",J436,0)</f>
        <v>0</v>
      </c>
      <c r="BF436" s="168">
        <f>IF(N436="znížená",J436,0)</f>
        <v>0</v>
      </c>
      <c r="BG436" s="168">
        <f>IF(N436="zákl. prenesená",J436,0)</f>
        <v>0</v>
      </c>
      <c r="BH436" s="168">
        <f>IF(N436="zníž. prenesená",J436,0)</f>
        <v>0</v>
      </c>
      <c r="BI436" s="168">
        <f>IF(N436="nulová",J436,0)</f>
        <v>0</v>
      </c>
      <c r="BJ436" s="18" t="s">
        <v>91</v>
      </c>
      <c r="BK436" s="168">
        <f>ROUND(I436*H436,2)</f>
        <v>0</v>
      </c>
      <c r="BL436" s="18" t="s">
        <v>208</v>
      </c>
      <c r="BM436" s="167" t="s">
        <v>1018</v>
      </c>
    </row>
    <row r="437" spans="1:65" s="13" customFormat="1">
      <c r="B437" s="177"/>
      <c r="D437" s="178" t="s">
        <v>548</v>
      </c>
      <c r="E437" s="179" t="s">
        <v>1</v>
      </c>
      <c r="F437" s="180" t="s">
        <v>753</v>
      </c>
      <c r="H437" s="181">
        <v>156.30000000000001</v>
      </c>
      <c r="I437" s="182"/>
      <c r="L437" s="177"/>
      <c r="M437" s="183"/>
      <c r="N437" s="184"/>
      <c r="O437" s="184"/>
      <c r="P437" s="184"/>
      <c r="Q437" s="184"/>
      <c r="R437" s="184"/>
      <c r="S437" s="184"/>
      <c r="T437" s="185"/>
      <c r="AT437" s="179" t="s">
        <v>548</v>
      </c>
      <c r="AU437" s="179" t="s">
        <v>91</v>
      </c>
      <c r="AV437" s="13" t="s">
        <v>91</v>
      </c>
      <c r="AW437" s="13" t="s">
        <v>30</v>
      </c>
      <c r="AX437" s="13" t="s">
        <v>75</v>
      </c>
      <c r="AY437" s="179" t="s">
        <v>203</v>
      </c>
    </row>
    <row r="438" spans="1:65" s="14" customFormat="1">
      <c r="B438" s="186"/>
      <c r="D438" s="178" t="s">
        <v>548</v>
      </c>
      <c r="E438" s="187" t="s">
        <v>1</v>
      </c>
      <c r="F438" s="188" t="s">
        <v>550</v>
      </c>
      <c r="H438" s="189">
        <v>156.30000000000001</v>
      </c>
      <c r="I438" s="190"/>
      <c r="L438" s="186"/>
      <c r="M438" s="191"/>
      <c r="N438" s="192"/>
      <c r="O438" s="192"/>
      <c r="P438" s="192"/>
      <c r="Q438" s="192"/>
      <c r="R438" s="192"/>
      <c r="S438" s="192"/>
      <c r="T438" s="193"/>
      <c r="AT438" s="187" t="s">
        <v>548</v>
      </c>
      <c r="AU438" s="187" t="s">
        <v>91</v>
      </c>
      <c r="AV438" s="14" t="s">
        <v>208</v>
      </c>
      <c r="AW438" s="14" t="s">
        <v>30</v>
      </c>
      <c r="AX438" s="14" t="s">
        <v>83</v>
      </c>
      <c r="AY438" s="187" t="s">
        <v>203</v>
      </c>
    </row>
    <row r="439" spans="1:65" s="12" customFormat="1" ht="22.9" customHeight="1">
      <c r="B439" s="143"/>
      <c r="D439" s="144" t="s">
        <v>74</v>
      </c>
      <c r="E439" s="169" t="s">
        <v>1019</v>
      </c>
      <c r="F439" s="169" t="s">
        <v>1020</v>
      </c>
      <c r="I439" s="146"/>
      <c r="J439" s="170">
        <f>BK439</f>
        <v>0</v>
      </c>
      <c r="L439" s="143"/>
      <c r="M439" s="148"/>
      <c r="N439" s="149"/>
      <c r="O439" s="149"/>
      <c r="P439" s="150">
        <f>SUM(P440:P444)</f>
        <v>0</v>
      </c>
      <c r="Q439" s="149"/>
      <c r="R439" s="150">
        <f>SUM(R440:R444)</f>
        <v>2.4799500000000001</v>
      </c>
      <c r="S439" s="149"/>
      <c r="T439" s="151">
        <f>SUM(T440:T444)</f>
        <v>0</v>
      </c>
      <c r="AR439" s="144" t="s">
        <v>83</v>
      </c>
      <c r="AT439" s="152" t="s">
        <v>74</v>
      </c>
      <c r="AU439" s="152" t="s">
        <v>83</v>
      </c>
      <c r="AY439" s="144" t="s">
        <v>203</v>
      </c>
      <c r="BK439" s="153">
        <f>SUM(BK440:BK444)</f>
        <v>0</v>
      </c>
    </row>
    <row r="440" spans="1:65" s="2" customFormat="1" ht="37.9" customHeight="1">
      <c r="A440" s="33"/>
      <c r="B440" s="154"/>
      <c r="C440" s="155" t="s">
        <v>313</v>
      </c>
      <c r="D440" s="155" t="s">
        <v>204</v>
      </c>
      <c r="E440" s="156" t="s">
        <v>1021</v>
      </c>
      <c r="F440" s="157" t="s">
        <v>1022</v>
      </c>
      <c r="G440" s="158" t="s">
        <v>221</v>
      </c>
      <c r="H440" s="159">
        <v>13.5</v>
      </c>
      <c r="I440" s="160"/>
      <c r="J440" s="161">
        <f>ROUND(I440*H440,2)</f>
        <v>0</v>
      </c>
      <c r="K440" s="162"/>
      <c r="L440" s="34"/>
      <c r="M440" s="163" t="s">
        <v>1</v>
      </c>
      <c r="N440" s="164" t="s">
        <v>41</v>
      </c>
      <c r="O440" s="62"/>
      <c r="P440" s="165">
        <f>O440*H440</f>
        <v>0</v>
      </c>
      <c r="Q440" s="165">
        <v>0.1837</v>
      </c>
      <c r="R440" s="165">
        <f>Q440*H440</f>
        <v>2.4799500000000001</v>
      </c>
      <c r="S440" s="165">
        <v>0</v>
      </c>
      <c r="T440" s="166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7" t="s">
        <v>208</v>
      </c>
      <c r="AT440" s="167" t="s">
        <v>204</v>
      </c>
      <c r="AU440" s="167" t="s">
        <v>91</v>
      </c>
      <c r="AY440" s="18" t="s">
        <v>203</v>
      </c>
      <c r="BE440" s="168">
        <f>IF(N440="základná",J440,0)</f>
        <v>0</v>
      </c>
      <c r="BF440" s="168">
        <f>IF(N440="znížená",J440,0)</f>
        <v>0</v>
      </c>
      <c r="BG440" s="168">
        <f>IF(N440="zákl. prenesená",J440,0)</f>
        <v>0</v>
      </c>
      <c r="BH440" s="168">
        <f>IF(N440="zníž. prenesená",J440,0)</f>
        <v>0</v>
      </c>
      <c r="BI440" s="168">
        <f>IF(N440="nulová",J440,0)</f>
        <v>0</v>
      </c>
      <c r="BJ440" s="18" t="s">
        <v>91</v>
      </c>
      <c r="BK440" s="168">
        <f>ROUND(I440*H440,2)</f>
        <v>0</v>
      </c>
      <c r="BL440" s="18" t="s">
        <v>208</v>
      </c>
      <c r="BM440" s="167" t="s">
        <v>1023</v>
      </c>
    </row>
    <row r="441" spans="1:65" s="15" customFormat="1">
      <c r="B441" s="194"/>
      <c r="D441" s="178" t="s">
        <v>548</v>
      </c>
      <c r="E441" s="195" t="s">
        <v>1</v>
      </c>
      <c r="F441" s="196" t="s">
        <v>4256</v>
      </c>
      <c r="H441" s="195" t="s">
        <v>1</v>
      </c>
      <c r="I441" s="197"/>
      <c r="L441" s="194"/>
      <c r="M441" s="198"/>
      <c r="N441" s="199"/>
      <c r="O441" s="199"/>
      <c r="P441" s="199"/>
      <c r="Q441" s="199"/>
      <c r="R441" s="199"/>
      <c r="S441" s="199"/>
      <c r="T441" s="200"/>
      <c r="AT441" s="195" t="s">
        <v>548</v>
      </c>
      <c r="AU441" s="195" t="s">
        <v>91</v>
      </c>
      <c r="AV441" s="15" t="s">
        <v>83</v>
      </c>
      <c r="AW441" s="15" t="s">
        <v>30</v>
      </c>
      <c r="AX441" s="15" t="s">
        <v>75</v>
      </c>
      <c r="AY441" s="195" t="s">
        <v>203</v>
      </c>
    </row>
    <row r="442" spans="1:65" s="15" customFormat="1">
      <c r="B442" s="194"/>
      <c r="D442" s="178" t="s">
        <v>548</v>
      </c>
      <c r="E442" s="195" t="s">
        <v>1</v>
      </c>
      <c r="F442" s="196" t="s">
        <v>1024</v>
      </c>
      <c r="H442" s="195" t="s">
        <v>1</v>
      </c>
      <c r="I442" s="197"/>
      <c r="L442" s="194"/>
      <c r="M442" s="198"/>
      <c r="N442" s="199"/>
      <c r="O442" s="199"/>
      <c r="P442" s="199"/>
      <c r="Q442" s="199"/>
      <c r="R442" s="199"/>
      <c r="S442" s="199"/>
      <c r="T442" s="200"/>
      <c r="AT442" s="195" t="s">
        <v>548</v>
      </c>
      <c r="AU442" s="195" t="s">
        <v>91</v>
      </c>
      <c r="AV442" s="15" t="s">
        <v>83</v>
      </c>
      <c r="AW442" s="15" t="s">
        <v>30</v>
      </c>
      <c r="AX442" s="15" t="s">
        <v>75</v>
      </c>
      <c r="AY442" s="195" t="s">
        <v>203</v>
      </c>
    </row>
    <row r="443" spans="1:65" s="13" customFormat="1">
      <c r="B443" s="177"/>
      <c r="D443" s="178" t="s">
        <v>548</v>
      </c>
      <c r="E443" s="179" t="s">
        <v>1</v>
      </c>
      <c r="F443" s="180" t="s">
        <v>758</v>
      </c>
      <c r="H443" s="181">
        <v>13.5</v>
      </c>
      <c r="I443" s="182"/>
      <c r="L443" s="177"/>
      <c r="M443" s="183"/>
      <c r="N443" s="184"/>
      <c r="O443" s="184"/>
      <c r="P443" s="184"/>
      <c r="Q443" s="184"/>
      <c r="R443" s="184"/>
      <c r="S443" s="184"/>
      <c r="T443" s="185"/>
      <c r="AT443" s="179" t="s">
        <v>548</v>
      </c>
      <c r="AU443" s="179" t="s">
        <v>91</v>
      </c>
      <c r="AV443" s="13" t="s">
        <v>91</v>
      </c>
      <c r="AW443" s="13" t="s">
        <v>30</v>
      </c>
      <c r="AX443" s="13" t="s">
        <v>75</v>
      </c>
      <c r="AY443" s="179" t="s">
        <v>203</v>
      </c>
    </row>
    <row r="444" spans="1:65" s="14" customFormat="1">
      <c r="B444" s="186"/>
      <c r="D444" s="178" t="s">
        <v>548</v>
      </c>
      <c r="E444" s="187" t="s">
        <v>756</v>
      </c>
      <c r="F444" s="188" t="s">
        <v>550</v>
      </c>
      <c r="H444" s="189">
        <v>13.5</v>
      </c>
      <c r="I444" s="190"/>
      <c r="L444" s="186"/>
      <c r="M444" s="191"/>
      <c r="N444" s="192"/>
      <c r="O444" s="192"/>
      <c r="P444" s="192"/>
      <c r="Q444" s="192"/>
      <c r="R444" s="192"/>
      <c r="S444" s="192"/>
      <c r="T444" s="193"/>
      <c r="AT444" s="187" t="s">
        <v>548</v>
      </c>
      <c r="AU444" s="187" t="s">
        <v>91</v>
      </c>
      <c r="AV444" s="14" t="s">
        <v>208</v>
      </c>
      <c r="AW444" s="14" t="s">
        <v>30</v>
      </c>
      <c r="AX444" s="14" t="s">
        <v>83</v>
      </c>
      <c r="AY444" s="187" t="s">
        <v>203</v>
      </c>
    </row>
    <row r="445" spans="1:65" s="12" customFormat="1" ht="22.9" customHeight="1">
      <c r="B445" s="143"/>
      <c r="D445" s="144" t="s">
        <v>74</v>
      </c>
      <c r="E445" s="169" t="s">
        <v>1025</v>
      </c>
      <c r="F445" s="169" t="s">
        <v>1026</v>
      </c>
      <c r="I445" s="146"/>
      <c r="J445" s="170">
        <f>BK445</f>
        <v>0</v>
      </c>
      <c r="L445" s="143"/>
      <c r="M445" s="148"/>
      <c r="N445" s="149"/>
      <c r="O445" s="149"/>
      <c r="P445" s="150">
        <f>SUM(P446:P470)</f>
        <v>0</v>
      </c>
      <c r="Q445" s="149"/>
      <c r="R445" s="150">
        <f>SUM(R446:R470)</f>
        <v>67.807581874999997</v>
      </c>
      <c r="S445" s="149"/>
      <c r="T445" s="151">
        <f>SUM(T446:T470)</f>
        <v>0</v>
      </c>
      <c r="AR445" s="144" t="s">
        <v>83</v>
      </c>
      <c r="AT445" s="152" t="s">
        <v>74</v>
      </c>
      <c r="AU445" s="152" t="s">
        <v>83</v>
      </c>
      <c r="AY445" s="144" t="s">
        <v>203</v>
      </c>
      <c r="BK445" s="153">
        <f>SUM(BK446:BK470)</f>
        <v>0</v>
      </c>
    </row>
    <row r="446" spans="1:65" s="2" customFormat="1" ht="37.9" customHeight="1">
      <c r="A446" s="33"/>
      <c r="B446" s="154"/>
      <c r="C446" s="155" t="s">
        <v>432</v>
      </c>
      <c r="D446" s="155" t="s">
        <v>204</v>
      </c>
      <c r="E446" s="156" t="s">
        <v>1027</v>
      </c>
      <c r="F446" s="157" t="s">
        <v>1028</v>
      </c>
      <c r="G446" s="158" t="s">
        <v>221</v>
      </c>
      <c r="H446" s="159">
        <v>62.5</v>
      </c>
      <c r="I446" s="160"/>
      <c r="J446" s="161">
        <f>ROUND(I446*H446,2)</f>
        <v>0</v>
      </c>
      <c r="K446" s="162"/>
      <c r="L446" s="34"/>
      <c r="M446" s="163" t="s">
        <v>1</v>
      </c>
      <c r="N446" s="164" t="s">
        <v>41</v>
      </c>
      <c r="O446" s="62"/>
      <c r="P446" s="165">
        <f>O446*H446</f>
        <v>0</v>
      </c>
      <c r="Q446" s="165">
        <v>7.4280509999999994E-2</v>
      </c>
      <c r="R446" s="165">
        <f>Q446*H446</f>
        <v>4.6425318749999995</v>
      </c>
      <c r="S446" s="165">
        <v>0</v>
      </c>
      <c r="T446" s="166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7" t="s">
        <v>208</v>
      </c>
      <c r="AT446" s="167" t="s">
        <v>204</v>
      </c>
      <c r="AU446" s="167" t="s">
        <v>91</v>
      </c>
      <c r="AY446" s="18" t="s">
        <v>203</v>
      </c>
      <c r="BE446" s="168">
        <f>IF(N446="základná",J446,0)</f>
        <v>0</v>
      </c>
      <c r="BF446" s="168">
        <f>IF(N446="znížená",J446,0)</f>
        <v>0</v>
      </c>
      <c r="BG446" s="168">
        <f>IF(N446="zákl. prenesená",J446,0)</f>
        <v>0</v>
      </c>
      <c r="BH446" s="168">
        <f>IF(N446="zníž. prenesená",J446,0)</f>
        <v>0</v>
      </c>
      <c r="BI446" s="168">
        <f>IF(N446="nulová",J446,0)</f>
        <v>0</v>
      </c>
      <c r="BJ446" s="18" t="s">
        <v>91</v>
      </c>
      <c r="BK446" s="168">
        <f>ROUND(I446*H446,2)</f>
        <v>0</v>
      </c>
      <c r="BL446" s="18" t="s">
        <v>208</v>
      </c>
      <c r="BM446" s="167" t="s">
        <v>1029</v>
      </c>
    </row>
    <row r="447" spans="1:65" s="15" customFormat="1">
      <c r="B447" s="194"/>
      <c r="D447" s="178" t="s">
        <v>548</v>
      </c>
      <c r="E447" s="195" t="s">
        <v>1</v>
      </c>
      <c r="F447" s="196" t="s">
        <v>1030</v>
      </c>
      <c r="H447" s="195" t="s">
        <v>1</v>
      </c>
      <c r="I447" s="197"/>
      <c r="L447" s="194"/>
      <c r="M447" s="198"/>
      <c r="N447" s="199"/>
      <c r="O447" s="199"/>
      <c r="P447" s="199"/>
      <c r="Q447" s="199"/>
      <c r="R447" s="199"/>
      <c r="S447" s="199"/>
      <c r="T447" s="200"/>
      <c r="AT447" s="195" t="s">
        <v>548</v>
      </c>
      <c r="AU447" s="195" t="s">
        <v>91</v>
      </c>
      <c r="AV447" s="15" t="s">
        <v>83</v>
      </c>
      <c r="AW447" s="15" t="s">
        <v>30</v>
      </c>
      <c r="AX447" s="15" t="s">
        <v>75</v>
      </c>
      <c r="AY447" s="195" t="s">
        <v>203</v>
      </c>
    </row>
    <row r="448" spans="1:65" s="15" customFormat="1" ht="33.75">
      <c r="B448" s="194"/>
      <c r="D448" s="178" t="s">
        <v>548</v>
      </c>
      <c r="E448" s="195" t="s">
        <v>1</v>
      </c>
      <c r="F448" s="196" t="s">
        <v>4231</v>
      </c>
      <c r="H448" s="195" t="s">
        <v>1</v>
      </c>
      <c r="I448" s="197"/>
      <c r="L448" s="194"/>
      <c r="M448" s="198"/>
      <c r="N448" s="199"/>
      <c r="O448" s="199"/>
      <c r="P448" s="199"/>
      <c r="Q448" s="199"/>
      <c r="R448" s="199"/>
      <c r="S448" s="199"/>
      <c r="T448" s="200"/>
      <c r="AT448" s="195" t="s">
        <v>548</v>
      </c>
      <c r="AU448" s="195" t="s">
        <v>91</v>
      </c>
      <c r="AV448" s="15" t="s">
        <v>83</v>
      </c>
      <c r="AW448" s="15" t="s">
        <v>30</v>
      </c>
      <c r="AX448" s="15" t="s">
        <v>75</v>
      </c>
      <c r="AY448" s="195" t="s">
        <v>203</v>
      </c>
    </row>
    <row r="449" spans="1:65" s="15" customFormat="1">
      <c r="B449" s="194"/>
      <c r="D449" s="178" t="s">
        <v>548</v>
      </c>
      <c r="E449" s="195" t="s">
        <v>1</v>
      </c>
      <c r="F449" s="196" t="s">
        <v>1031</v>
      </c>
      <c r="H449" s="195" t="s">
        <v>1</v>
      </c>
      <c r="I449" s="197"/>
      <c r="L449" s="194"/>
      <c r="M449" s="198"/>
      <c r="N449" s="199"/>
      <c r="O449" s="199"/>
      <c r="P449" s="199"/>
      <c r="Q449" s="199"/>
      <c r="R449" s="199"/>
      <c r="S449" s="199"/>
      <c r="T449" s="200"/>
      <c r="AT449" s="195" t="s">
        <v>548</v>
      </c>
      <c r="AU449" s="195" t="s">
        <v>91</v>
      </c>
      <c r="AV449" s="15" t="s">
        <v>83</v>
      </c>
      <c r="AW449" s="15" t="s">
        <v>30</v>
      </c>
      <c r="AX449" s="15" t="s">
        <v>75</v>
      </c>
      <c r="AY449" s="195" t="s">
        <v>203</v>
      </c>
    </row>
    <row r="450" spans="1:65" s="15" customFormat="1">
      <c r="B450" s="194"/>
      <c r="D450" s="178" t="s">
        <v>548</v>
      </c>
      <c r="E450" s="195" t="s">
        <v>1</v>
      </c>
      <c r="F450" s="196" t="s">
        <v>1032</v>
      </c>
      <c r="H450" s="195" t="s">
        <v>1</v>
      </c>
      <c r="I450" s="197"/>
      <c r="L450" s="194"/>
      <c r="M450" s="198"/>
      <c r="N450" s="199"/>
      <c r="O450" s="199"/>
      <c r="P450" s="199"/>
      <c r="Q450" s="199"/>
      <c r="R450" s="199"/>
      <c r="S450" s="199"/>
      <c r="T450" s="200"/>
      <c r="AT450" s="195" t="s">
        <v>548</v>
      </c>
      <c r="AU450" s="195" t="s">
        <v>91</v>
      </c>
      <c r="AV450" s="15" t="s">
        <v>83</v>
      </c>
      <c r="AW450" s="15" t="s">
        <v>30</v>
      </c>
      <c r="AX450" s="15" t="s">
        <v>75</v>
      </c>
      <c r="AY450" s="195" t="s">
        <v>203</v>
      </c>
    </row>
    <row r="451" spans="1:65" s="15" customFormat="1">
      <c r="B451" s="194"/>
      <c r="D451" s="178" t="s">
        <v>548</v>
      </c>
      <c r="E451" s="195" t="s">
        <v>1</v>
      </c>
      <c r="F451" s="196" t="s">
        <v>1033</v>
      </c>
      <c r="H451" s="195" t="s">
        <v>1</v>
      </c>
      <c r="I451" s="197"/>
      <c r="L451" s="194"/>
      <c r="M451" s="198"/>
      <c r="N451" s="199"/>
      <c r="O451" s="199"/>
      <c r="P451" s="199"/>
      <c r="Q451" s="199"/>
      <c r="R451" s="199"/>
      <c r="S451" s="199"/>
      <c r="T451" s="200"/>
      <c r="AT451" s="195" t="s">
        <v>548</v>
      </c>
      <c r="AU451" s="195" t="s">
        <v>91</v>
      </c>
      <c r="AV451" s="15" t="s">
        <v>83</v>
      </c>
      <c r="AW451" s="15" t="s">
        <v>30</v>
      </c>
      <c r="AX451" s="15" t="s">
        <v>75</v>
      </c>
      <c r="AY451" s="195" t="s">
        <v>203</v>
      </c>
    </row>
    <row r="452" spans="1:65" s="15" customFormat="1">
      <c r="B452" s="194"/>
      <c r="D452" s="178" t="s">
        <v>548</v>
      </c>
      <c r="E452" s="195" t="s">
        <v>1</v>
      </c>
      <c r="F452" s="196" t="s">
        <v>1008</v>
      </c>
      <c r="H452" s="195" t="s">
        <v>1</v>
      </c>
      <c r="I452" s="197"/>
      <c r="L452" s="194"/>
      <c r="M452" s="198"/>
      <c r="N452" s="199"/>
      <c r="O452" s="199"/>
      <c r="P452" s="199"/>
      <c r="Q452" s="199"/>
      <c r="R452" s="199"/>
      <c r="S452" s="199"/>
      <c r="T452" s="200"/>
      <c r="AT452" s="195" t="s">
        <v>548</v>
      </c>
      <c r="AU452" s="195" t="s">
        <v>91</v>
      </c>
      <c r="AV452" s="15" t="s">
        <v>83</v>
      </c>
      <c r="AW452" s="15" t="s">
        <v>30</v>
      </c>
      <c r="AX452" s="15" t="s">
        <v>75</v>
      </c>
      <c r="AY452" s="195" t="s">
        <v>203</v>
      </c>
    </row>
    <row r="453" spans="1:65" s="15" customFormat="1">
      <c r="B453" s="194"/>
      <c r="D453" s="178" t="s">
        <v>548</v>
      </c>
      <c r="E453" s="195" t="s">
        <v>1</v>
      </c>
      <c r="F453" s="196" t="s">
        <v>986</v>
      </c>
      <c r="H453" s="195" t="s">
        <v>1</v>
      </c>
      <c r="I453" s="197"/>
      <c r="L453" s="194"/>
      <c r="M453" s="198"/>
      <c r="N453" s="199"/>
      <c r="O453" s="199"/>
      <c r="P453" s="199"/>
      <c r="Q453" s="199"/>
      <c r="R453" s="199"/>
      <c r="S453" s="199"/>
      <c r="T453" s="200"/>
      <c r="AT453" s="195" t="s">
        <v>548</v>
      </c>
      <c r="AU453" s="195" t="s">
        <v>91</v>
      </c>
      <c r="AV453" s="15" t="s">
        <v>83</v>
      </c>
      <c r="AW453" s="15" t="s">
        <v>30</v>
      </c>
      <c r="AX453" s="15" t="s">
        <v>75</v>
      </c>
      <c r="AY453" s="195" t="s">
        <v>203</v>
      </c>
    </row>
    <row r="454" spans="1:65" s="15" customFormat="1">
      <c r="B454" s="194"/>
      <c r="D454" s="178" t="s">
        <v>548</v>
      </c>
      <c r="E454" s="195" t="s">
        <v>1</v>
      </c>
      <c r="F454" s="196" t="s">
        <v>887</v>
      </c>
      <c r="H454" s="195" t="s">
        <v>1</v>
      </c>
      <c r="I454" s="197"/>
      <c r="L454" s="194"/>
      <c r="M454" s="198"/>
      <c r="N454" s="199"/>
      <c r="O454" s="199"/>
      <c r="P454" s="199"/>
      <c r="Q454" s="199"/>
      <c r="R454" s="199"/>
      <c r="S454" s="199"/>
      <c r="T454" s="200"/>
      <c r="AT454" s="195" t="s">
        <v>548</v>
      </c>
      <c r="AU454" s="195" t="s">
        <v>91</v>
      </c>
      <c r="AV454" s="15" t="s">
        <v>83</v>
      </c>
      <c r="AW454" s="15" t="s">
        <v>30</v>
      </c>
      <c r="AX454" s="15" t="s">
        <v>75</v>
      </c>
      <c r="AY454" s="195" t="s">
        <v>203</v>
      </c>
    </row>
    <row r="455" spans="1:65" s="13" customFormat="1">
      <c r="B455" s="177"/>
      <c r="D455" s="178" t="s">
        <v>548</v>
      </c>
      <c r="E455" s="179" t="s">
        <v>1</v>
      </c>
      <c r="F455" s="180" t="s">
        <v>761</v>
      </c>
      <c r="H455" s="181">
        <v>62.5</v>
      </c>
      <c r="I455" s="182"/>
      <c r="L455" s="177"/>
      <c r="M455" s="183"/>
      <c r="N455" s="184"/>
      <c r="O455" s="184"/>
      <c r="P455" s="184"/>
      <c r="Q455" s="184"/>
      <c r="R455" s="184"/>
      <c r="S455" s="184"/>
      <c r="T455" s="185"/>
      <c r="AT455" s="179" t="s">
        <v>548</v>
      </c>
      <c r="AU455" s="179" t="s">
        <v>91</v>
      </c>
      <c r="AV455" s="13" t="s">
        <v>91</v>
      </c>
      <c r="AW455" s="13" t="s">
        <v>30</v>
      </c>
      <c r="AX455" s="13" t="s">
        <v>75</v>
      </c>
      <c r="AY455" s="179" t="s">
        <v>203</v>
      </c>
    </row>
    <row r="456" spans="1:65" s="16" customFormat="1">
      <c r="B456" s="201"/>
      <c r="D456" s="178" t="s">
        <v>548</v>
      </c>
      <c r="E456" s="202" t="s">
        <v>759</v>
      </c>
      <c r="F456" s="203" t="s">
        <v>576</v>
      </c>
      <c r="H456" s="204">
        <v>62.5</v>
      </c>
      <c r="I456" s="205"/>
      <c r="L456" s="201"/>
      <c r="M456" s="206"/>
      <c r="N456" s="207"/>
      <c r="O456" s="207"/>
      <c r="P456" s="207"/>
      <c r="Q456" s="207"/>
      <c r="R456" s="207"/>
      <c r="S456" s="207"/>
      <c r="T456" s="208"/>
      <c r="AT456" s="202" t="s">
        <v>548</v>
      </c>
      <c r="AU456" s="202" t="s">
        <v>91</v>
      </c>
      <c r="AV456" s="16" t="s">
        <v>215</v>
      </c>
      <c r="AW456" s="16" t="s">
        <v>30</v>
      </c>
      <c r="AX456" s="16" t="s">
        <v>75</v>
      </c>
      <c r="AY456" s="202" t="s">
        <v>203</v>
      </c>
    </row>
    <row r="457" spans="1:65" s="14" customFormat="1">
      <c r="B457" s="186"/>
      <c r="D457" s="178" t="s">
        <v>548</v>
      </c>
      <c r="E457" s="187" t="s">
        <v>1</v>
      </c>
      <c r="F457" s="188" t="s">
        <v>550</v>
      </c>
      <c r="H457" s="189">
        <v>62.5</v>
      </c>
      <c r="I457" s="190"/>
      <c r="L457" s="186"/>
      <c r="M457" s="191"/>
      <c r="N457" s="192"/>
      <c r="O457" s="192"/>
      <c r="P457" s="192"/>
      <c r="Q457" s="192"/>
      <c r="R457" s="192"/>
      <c r="S457" s="192"/>
      <c r="T457" s="193"/>
      <c r="AT457" s="187" t="s">
        <v>548</v>
      </c>
      <c r="AU457" s="187" t="s">
        <v>91</v>
      </c>
      <c r="AV457" s="14" t="s">
        <v>208</v>
      </c>
      <c r="AW457" s="14" t="s">
        <v>30</v>
      </c>
      <c r="AX457" s="14" t="s">
        <v>83</v>
      </c>
      <c r="AY457" s="187" t="s">
        <v>203</v>
      </c>
    </row>
    <row r="458" spans="1:65" s="2" customFormat="1" ht="33" customHeight="1">
      <c r="A458" s="33"/>
      <c r="B458" s="154"/>
      <c r="C458" s="212" t="s">
        <v>317</v>
      </c>
      <c r="D458" s="212" t="s">
        <v>836</v>
      </c>
      <c r="E458" s="213" t="s">
        <v>1034</v>
      </c>
      <c r="F458" s="214" t="s">
        <v>4232</v>
      </c>
      <c r="G458" s="215" t="s">
        <v>221</v>
      </c>
      <c r="H458" s="216">
        <v>64</v>
      </c>
      <c r="I458" s="217"/>
      <c r="J458" s="218">
        <f>ROUND(I458*H458,2)</f>
        <v>0</v>
      </c>
      <c r="K458" s="219"/>
      <c r="L458" s="220"/>
      <c r="M458" s="221" t="s">
        <v>1</v>
      </c>
      <c r="N458" s="222" t="s">
        <v>41</v>
      </c>
      <c r="O458" s="62"/>
      <c r="P458" s="165">
        <f>O458*H458</f>
        <v>0</v>
      </c>
      <c r="Q458" s="165">
        <v>4.1999999999999997E-3</v>
      </c>
      <c r="R458" s="165">
        <f>Q458*H458</f>
        <v>0.26879999999999998</v>
      </c>
      <c r="S458" s="165">
        <v>0</v>
      </c>
      <c r="T458" s="166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67" t="s">
        <v>234</v>
      </c>
      <c r="AT458" s="167" t="s">
        <v>836</v>
      </c>
      <c r="AU458" s="167" t="s">
        <v>91</v>
      </c>
      <c r="AY458" s="18" t="s">
        <v>203</v>
      </c>
      <c r="BE458" s="168">
        <f>IF(N458="základná",J458,0)</f>
        <v>0</v>
      </c>
      <c r="BF458" s="168">
        <f>IF(N458="znížená",J458,0)</f>
        <v>0</v>
      </c>
      <c r="BG458" s="168">
        <f>IF(N458="zákl. prenesená",J458,0)</f>
        <v>0</v>
      </c>
      <c r="BH458" s="168">
        <f>IF(N458="zníž. prenesená",J458,0)</f>
        <v>0</v>
      </c>
      <c r="BI458" s="168">
        <f>IF(N458="nulová",J458,0)</f>
        <v>0</v>
      </c>
      <c r="BJ458" s="18" t="s">
        <v>91</v>
      </c>
      <c r="BK458" s="168">
        <f>ROUND(I458*H458,2)</f>
        <v>0</v>
      </c>
      <c r="BL458" s="18" t="s">
        <v>208</v>
      </c>
      <c r="BM458" s="167" t="s">
        <v>1035</v>
      </c>
    </row>
    <row r="459" spans="1:65" s="13" customFormat="1">
      <c r="B459" s="177"/>
      <c r="D459" s="178" t="s">
        <v>548</v>
      </c>
      <c r="E459" s="179" t="s">
        <v>1</v>
      </c>
      <c r="F459" s="180" t="s">
        <v>1036</v>
      </c>
      <c r="H459" s="181">
        <v>63.75</v>
      </c>
      <c r="I459" s="182"/>
      <c r="L459" s="177"/>
      <c r="M459" s="183"/>
      <c r="N459" s="184"/>
      <c r="O459" s="184"/>
      <c r="P459" s="184"/>
      <c r="Q459" s="184"/>
      <c r="R459" s="184"/>
      <c r="S459" s="184"/>
      <c r="T459" s="185"/>
      <c r="AT459" s="179" t="s">
        <v>548</v>
      </c>
      <c r="AU459" s="179" t="s">
        <v>91</v>
      </c>
      <c r="AV459" s="13" t="s">
        <v>91</v>
      </c>
      <c r="AW459" s="13" t="s">
        <v>30</v>
      </c>
      <c r="AX459" s="13" t="s">
        <v>75</v>
      </c>
      <c r="AY459" s="179" t="s">
        <v>203</v>
      </c>
    </row>
    <row r="460" spans="1:65" s="13" customFormat="1">
      <c r="B460" s="177"/>
      <c r="D460" s="178" t="s">
        <v>548</v>
      </c>
      <c r="E460" s="179" t="s">
        <v>1</v>
      </c>
      <c r="F460" s="180" t="s">
        <v>1037</v>
      </c>
      <c r="H460" s="181">
        <v>0.25</v>
      </c>
      <c r="I460" s="182"/>
      <c r="L460" s="177"/>
      <c r="M460" s="183"/>
      <c r="N460" s="184"/>
      <c r="O460" s="184"/>
      <c r="P460" s="184"/>
      <c r="Q460" s="184"/>
      <c r="R460" s="184"/>
      <c r="S460" s="184"/>
      <c r="T460" s="185"/>
      <c r="AT460" s="179" t="s">
        <v>548</v>
      </c>
      <c r="AU460" s="179" t="s">
        <v>91</v>
      </c>
      <c r="AV460" s="13" t="s">
        <v>91</v>
      </c>
      <c r="AW460" s="13" t="s">
        <v>30</v>
      </c>
      <c r="AX460" s="13" t="s">
        <v>75</v>
      </c>
      <c r="AY460" s="179" t="s">
        <v>203</v>
      </c>
    </row>
    <row r="461" spans="1:65" s="14" customFormat="1">
      <c r="B461" s="186"/>
      <c r="D461" s="178" t="s">
        <v>548</v>
      </c>
      <c r="E461" s="187" t="s">
        <v>1</v>
      </c>
      <c r="F461" s="188" t="s">
        <v>550</v>
      </c>
      <c r="H461" s="189">
        <v>64</v>
      </c>
      <c r="I461" s="190"/>
      <c r="L461" s="186"/>
      <c r="M461" s="191"/>
      <c r="N461" s="192"/>
      <c r="O461" s="192"/>
      <c r="P461" s="192"/>
      <c r="Q461" s="192"/>
      <c r="R461" s="192"/>
      <c r="S461" s="192"/>
      <c r="T461" s="193"/>
      <c r="AT461" s="187" t="s">
        <v>548</v>
      </c>
      <c r="AU461" s="187" t="s">
        <v>91</v>
      </c>
      <c r="AV461" s="14" t="s">
        <v>208</v>
      </c>
      <c r="AW461" s="14" t="s">
        <v>30</v>
      </c>
      <c r="AX461" s="14" t="s">
        <v>83</v>
      </c>
      <c r="AY461" s="187" t="s">
        <v>203</v>
      </c>
    </row>
    <row r="462" spans="1:65" s="2" customFormat="1" ht="37.9" customHeight="1">
      <c r="A462" s="33"/>
      <c r="B462" s="154"/>
      <c r="C462" s="155" t="s">
        <v>441</v>
      </c>
      <c r="D462" s="155" t="s">
        <v>204</v>
      </c>
      <c r="E462" s="156" t="s">
        <v>991</v>
      </c>
      <c r="F462" s="157" t="s">
        <v>967</v>
      </c>
      <c r="G462" s="158" t="s">
        <v>221</v>
      </c>
      <c r="H462" s="159">
        <v>62.5</v>
      </c>
      <c r="I462" s="160"/>
      <c r="J462" s="161">
        <f>ROUND(I462*H462,2)</f>
        <v>0</v>
      </c>
      <c r="K462" s="162"/>
      <c r="L462" s="34"/>
      <c r="M462" s="163" t="s">
        <v>1</v>
      </c>
      <c r="N462" s="164" t="s">
        <v>41</v>
      </c>
      <c r="O462" s="62"/>
      <c r="P462" s="165">
        <f>O462*H462</f>
        <v>0</v>
      </c>
      <c r="Q462" s="165">
        <v>0.35914000000000001</v>
      </c>
      <c r="R462" s="165">
        <f>Q462*H462</f>
        <v>22.446249999999999</v>
      </c>
      <c r="S462" s="165">
        <v>0</v>
      </c>
      <c r="T462" s="166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7" t="s">
        <v>208</v>
      </c>
      <c r="AT462" s="167" t="s">
        <v>204</v>
      </c>
      <c r="AU462" s="167" t="s">
        <v>91</v>
      </c>
      <c r="AY462" s="18" t="s">
        <v>203</v>
      </c>
      <c r="BE462" s="168">
        <f>IF(N462="základná",J462,0)</f>
        <v>0</v>
      </c>
      <c r="BF462" s="168">
        <f>IF(N462="znížená",J462,0)</f>
        <v>0</v>
      </c>
      <c r="BG462" s="168">
        <f>IF(N462="zákl. prenesená",J462,0)</f>
        <v>0</v>
      </c>
      <c r="BH462" s="168">
        <f>IF(N462="zníž. prenesená",J462,0)</f>
        <v>0</v>
      </c>
      <c r="BI462" s="168">
        <f>IF(N462="nulová",J462,0)</f>
        <v>0</v>
      </c>
      <c r="BJ462" s="18" t="s">
        <v>91</v>
      </c>
      <c r="BK462" s="168">
        <f>ROUND(I462*H462,2)</f>
        <v>0</v>
      </c>
      <c r="BL462" s="18" t="s">
        <v>208</v>
      </c>
      <c r="BM462" s="167" t="s">
        <v>1038</v>
      </c>
    </row>
    <row r="463" spans="1:65" s="13" customFormat="1">
      <c r="B463" s="177"/>
      <c r="D463" s="178" t="s">
        <v>548</v>
      </c>
      <c r="E463" s="179" t="s">
        <v>1</v>
      </c>
      <c r="F463" s="180" t="s">
        <v>759</v>
      </c>
      <c r="H463" s="181">
        <v>62.5</v>
      </c>
      <c r="I463" s="182"/>
      <c r="L463" s="177"/>
      <c r="M463" s="183"/>
      <c r="N463" s="184"/>
      <c r="O463" s="184"/>
      <c r="P463" s="184"/>
      <c r="Q463" s="184"/>
      <c r="R463" s="184"/>
      <c r="S463" s="184"/>
      <c r="T463" s="185"/>
      <c r="AT463" s="179" t="s">
        <v>548</v>
      </c>
      <c r="AU463" s="179" t="s">
        <v>91</v>
      </c>
      <c r="AV463" s="13" t="s">
        <v>91</v>
      </c>
      <c r="AW463" s="13" t="s">
        <v>30</v>
      </c>
      <c r="AX463" s="13" t="s">
        <v>75</v>
      </c>
      <c r="AY463" s="179" t="s">
        <v>203</v>
      </c>
    </row>
    <row r="464" spans="1:65" s="14" customFormat="1">
      <c r="B464" s="186"/>
      <c r="D464" s="178" t="s">
        <v>548</v>
      </c>
      <c r="E464" s="187" t="s">
        <v>1</v>
      </c>
      <c r="F464" s="188" t="s">
        <v>550</v>
      </c>
      <c r="H464" s="189">
        <v>62.5</v>
      </c>
      <c r="I464" s="190"/>
      <c r="L464" s="186"/>
      <c r="M464" s="191"/>
      <c r="N464" s="192"/>
      <c r="O464" s="192"/>
      <c r="P464" s="192"/>
      <c r="Q464" s="192"/>
      <c r="R464" s="192"/>
      <c r="S464" s="192"/>
      <c r="T464" s="193"/>
      <c r="AT464" s="187" t="s">
        <v>548</v>
      </c>
      <c r="AU464" s="187" t="s">
        <v>91</v>
      </c>
      <c r="AV464" s="14" t="s">
        <v>208</v>
      </c>
      <c r="AW464" s="14" t="s">
        <v>30</v>
      </c>
      <c r="AX464" s="14" t="s">
        <v>83</v>
      </c>
      <c r="AY464" s="187" t="s">
        <v>203</v>
      </c>
    </row>
    <row r="465" spans="1:65" s="2" customFormat="1" ht="55.5" customHeight="1">
      <c r="A465" s="33"/>
      <c r="B465" s="154"/>
      <c r="C465" s="155" t="s">
        <v>320</v>
      </c>
      <c r="D465" s="155" t="s">
        <v>204</v>
      </c>
      <c r="E465" s="156" t="s">
        <v>896</v>
      </c>
      <c r="F465" s="157" t="s">
        <v>897</v>
      </c>
      <c r="G465" s="158" t="s">
        <v>221</v>
      </c>
      <c r="H465" s="159">
        <v>62.5</v>
      </c>
      <c r="I465" s="160"/>
      <c r="J465" s="161">
        <f>ROUND(I465*H465,2)</f>
        <v>0</v>
      </c>
      <c r="K465" s="162"/>
      <c r="L465" s="34"/>
      <c r="M465" s="163" t="s">
        <v>1</v>
      </c>
      <c r="N465" s="164" t="s">
        <v>41</v>
      </c>
      <c r="O465" s="62"/>
      <c r="P465" s="165">
        <f>O465*H465</f>
        <v>0</v>
      </c>
      <c r="Q465" s="165">
        <v>0</v>
      </c>
      <c r="R465" s="165">
        <f>Q465*H465</f>
        <v>0</v>
      </c>
      <c r="S465" s="165">
        <v>0</v>
      </c>
      <c r="T465" s="166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7" t="s">
        <v>208</v>
      </c>
      <c r="AT465" s="167" t="s">
        <v>204</v>
      </c>
      <c r="AU465" s="167" t="s">
        <v>91</v>
      </c>
      <c r="AY465" s="18" t="s">
        <v>203</v>
      </c>
      <c r="BE465" s="168">
        <f>IF(N465="základná",J465,0)</f>
        <v>0</v>
      </c>
      <c r="BF465" s="168">
        <f>IF(N465="znížená",J465,0)</f>
        <v>0</v>
      </c>
      <c r="BG465" s="168">
        <f>IF(N465="zákl. prenesená",J465,0)</f>
        <v>0</v>
      </c>
      <c r="BH465" s="168">
        <f>IF(N465="zníž. prenesená",J465,0)</f>
        <v>0</v>
      </c>
      <c r="BI465" s="168">
        <f>IF(N465="nulová",J465,0)</f>
        <v>0</v>
      </c>
      <c r="BJ465" s="18" t="s">
        <v>91</v>
      </c>
      <c r="BK465" s="168">
        <f>ROUND(I465*H465,2)</f>
        <v>0</v>
      </c>
      <c r="BL465" s="18" t="s">
        <v>208</v>
      </c>
      <c r="BM465" s="167" t="s">
        <v>1039</v>
      </c>
    </row>
    <row r="466" spans="1:65" s="13" customFormat="1">
      <c r="B466" s="177"/>
      <c r="D466" s="178" t="s">
        <v>548</v>
      </c>
      <c r="E466" s="179" t="s">
        <v>1</v>
      </c>
      <c r="F466" s="180" t="s">
        <v>759</v>
      </c>
      <c r="H466" s="181">
        <v>62.5</v>
      </c>
      <c r="I466" s="182"/>
      <c r="L466" s="177"/>
      <c r="M466" s="183"/>
      <c r="N466" s="184"/>
      <c r="O466" s="184"/>
      <c r="P466" s="184"/>
      <c r="Q466" s="184"/>
      <c r="R466" s="184"/>
      <c r="S466" s="184"/>
      <c r="T466" s="185"/>
      <c r="AT466" s="179" t="s">
        <v>548</v>
      </c>
      <c r="AU466" s="179" t="s">
        <v>91</v>
      </c>
      <c r="AV466" s="13" t="s">
        <v>91</v>
      </c>
      <c r="AW466" s="13" t="s">
        <v>30</v>
      </c>
      <c r="AX466" s="13" t="s">
        <v>75</v>
      </c>
      <c r="AY466" s="179" t="s">
        <v>203</v>
      </c>
    </row>
    <row r="467" spans="1:65" s="14" customFormat="1">
      <c r="B467" s="186"/>
      <c r="D467" s="178" t="s">
        <v>548</v>
      </c>
      <c r="E467" s="187" t="s">
        <v>1</v>
      </c>
      <c r="F467" s="188" t="s">
        <v>550</v>
      </c>
      <c r="H467" s="189">
        <v>62.5</v>
      </c>
      <c r="I467" s="190"/>
      <c r="L467" s="186"/>
      <c r="M467" s="191"/>
      <c r="N467" s="192"/>
      <c r="O467" s="192"/>
      <c r="P467" s="192"/>
      <c r="Q467" s="192"/>
      <c r="R467" s="192"/>
      <c r="S467" s="192"/>
      <c r="T467" s="193"/>
      <c r="AT467" s="187" t="s">
        <v>548</v>
      </c>
      <c r="AU467" s="187" t="s">
        <v>91</v>
      </c>
      <c r="AV467" s="14" t="s">
        <v>208</v>
      </c>
      <c r="AW467" s="14" t="s">
        <v>30</v>
      </c>
      <c r="AX467" s="14" t="s">
        <v>83</v>
      </c>
      <c r="AY467" s="187" t="s">
        <v>203</v>
      </c>
    </row>
    <row r="468" spans="1:65" s="2" customFormat="1" ht="33" customHeight="1">
      <c r="A468" s="33"/>
      <c r="B468" s="154"/>
      <c r="C468" s="155" t="s">
        <v>450</v>
      </c>
      <c r="D468" s="155" t="s">
        <v>204</v>
      </c>
      <c r="E468" s="156" t="s">
        <v>994</v>
      </c>
      <c r="F468" s="157" t="s">
        <v>995</v>
      </c>
      <c r="G468" s="158" t="s">
        <v>221</v>
      </c>
      <c r="H468" s="159">
        <v>62.5</v>
      </c>
      <c r="I468" s="160"/>
      <c r="J468" s="161">
        <f>ROUND(I468*H468,2)</f>
        <v>0</v>
      </c>
      <c r="K468" s="162"/>
      <c r="L468" s="34"/>
      <c r="M468" s="163" t="s">
        <v>1</v>
      </c>
      <c r="N468" s="164" t="s">
        <v>41</v>
      </c>
      <c r="O468" s="62"/>
      <c r="P468" s="165">
        <f>O468*H468</f>
        <v>0</v>
      </c>
      <c r="Q468" s="165">
        <v>0.6472</v>
      </c>
      <c r="R468" s="165">
        <f>Q468*H468</f>
        <v>40.450000000000003</v>
      </c>
      <c r="S468" s="165">
        <v>0</v>
      </c>
      <c r="T468" s="166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7" t="s">
        <v>208</v>
      </c>
      <c r="AT468" s="167" t="s">
        <v>204</v>
      </c>
      <c r="AU468" s="167" t="s">
        <v>91</v>
      </c>
      <c r="AY468" s="18" t="s">
        <v>203</v>
      </c>
      <c r="BE468" s="168">
        <f>IF(N468="základná",J468,0)</f>
        <v>0</v>
      </c>
      <c r="BF468" s="168">
        <f>IF(N468="znížená",J468,0)</f>
        <v>0</v>
      </c>
      <c r="BG468" s="168">
        <f>IF(N468="zákl. prenesená",J468,0)</f>
        <v>0</v>
      </c>
      <c r="BH468" s="168">
        <f>IF(N468="zníž. prenesená",J468,0)</f>
        <v>0</v>
      </c>
      <c r="BI468" s="168">
        <f>IF(N468="nulová",J468,0)</f>
        <v>0</v>
      </c>
      <c r="BJ468" s="18" t="s">
        <v>91</v>
      </c>
      <c r="BK468" s="168">
        <f>ROUND(I468*H468,2)</f>
        <v>0</v>
      </c>
      <c r="BL468" s="18" t="s">
        <v>208</v>
      </c>
      <c r="BM468" s="167" t="s">
        <v>1040</v>
      </c>
    </row>
    <row r="469" spans="1:65" s="13" customFormat="1">
      <c r="B469" s="177"/>
      <c r="D469" s="178" t="s">
        <v>548</v>
      </c>
      <c r="E469" s="179" t="s">
        <v>1</v>
      </c>
      <c r="F469" s="180" t="s">
        <v>759</v>
      </c>
      <c r="H469" s="181">
        <v>62.5</v>
      </c>
      <c r="I469" s="182"/>
      <c r="L469" s="177"/>
      <c r="M469" s="183"/>
      <c r="N469" s="184"/>
      <c r="O469" s="184"/>
      <c r="P469" s="184"/>
      <c r="Q469" s="184"/>
      <c r="R469" s="184"/>
      <c r="S469" s="184"/>
      <c r="T469" s="185"/>
      <c r="AT469" s="179" t="s">
        <v>548</v>
      </c>
      <c r="AU469" s="179" t="s">
        <v>91</v>
      </c>
      <c r="AV469" s="13" t="s">
        <v>91</v>
      </c>
      <c r="AW469" s="13" t="s">
        <v>30</v>
      </c>
      <c r="AX469" s="13" t="s">
        <v>75</v>
      </c>
      <c r="AY469" s="179" t="s">
        <v>203</v>
      </c>
    </row>
    <row r="470" spans="1:65" s="14" customFormat="1">
      <c r="B470" s="186"/>
      <c r="D470" s="178" t="s">
        <v>548</v>
      </c>
      <c r="E470" s="187" t="s">
        <v>1</v>
      </c>
      <c r="F470" s="188" t="s">
        <v>550</v>
      </c>
      <c r="H470" s="189">
        <v>62.5</v>
      </c>
      <c r="I470" s="190"/>
      <c r="L470" s="186"/>
      <c r="M470" s="191"/>
      <c r="N470" s="192"/>
      <c r="O470" s="192"/>
      <c r="P470" s="192"/>
      <c r="Q470" s="192"/>
      <c r="R470" s="192"/>
      <c r="S470" s="192"/>
      <c r="T470" s="193"/>
      <c r="AT470" s="187" t="s">
        <v>548</v>
      </c>
      <c r="AU470" s="187" t="s">
        <v>91</v>
      </c>
      <c r="AV470" s="14" t="s">
        <v>208</v>
      </c>
      <c r="AW470" s="14" t="s">
        <v>30</v>
      </c>
      <c r="AX470" s="14" t="s">
        <v>83</v>
      </c>
      <c r="AY470" s="187" t="s">
        <v>203</v>
      </c>
    </row>
    <row r="471" spans="1:65" s="12" customFormat="1" ht="22.9" customHeight="1">
      <c r="B471" s="143"/>
      <c r="D471" s="144" t="s">
        <v>74</v>
      </c>
      <c r="E471" s="169" t="s">
        <v>1041</v>
      </c>
      <c r="F471" s="169" t="s">
        <v>1042</v>
      </c>
      <c r="I471" s="146"/>
      <c r="J471" s="170">
        <f>BK471</f>
        <v>0</v>
      </c>
      <c r="L471" s="143"/>
      <c r="M471" s="148"/>
      <c r="N471" s="149"/>
      <c r="O471" s="149"/>
      <c r="P471" s="150">
        <f>SUM(P472:P496)</f>
        <v>0</v>
      </c>
      <c r="Q471" s="149"/>
      <c r="R471" s="150">
        <f>SUM(R472:R496)</f>
        <v>66.623099314000001</v>
      </c>
      <c r="S471" s="149"/>
      <c r="T471" s="151">
        <f>SUM(T472:T496)</f>
        <v>0</v>
      </c>
      <c r="AR471" s="144" t="s">
        <v>83</v>
      </c>
      <c r="AT471" s="152" t="s">
        <v>74</v>
      </c>
      <c r="AU471" s="152" t="s">
        <v>83</v>
      </c>
      <c r="AY471" s="144" t="s">
        <v>203</v>
      </c>
      <c r="BK471" s="153">
        <f>SUM(BK472:BK496)</f>
        <v>0</v>
      </c>
    </row>
    <row r="472" spans="1:65" s="2" customFormat="1" ht="37.9" customHeight="1">
      <c r="A472" s="33"/>
      <c r="B472" s="154"/>
      <c r="C472" s="155" t="s">
        <v>324</v>
      </c>
      <c r="D472" s="155" t="s">
        <v>204</v>
      </c>
      <c r="E472" s="156" t="s">
        <v>1043</v>
      </c>
      <c r="F472" s="157" t="s">
        <v>1044</v>
      </c>
      <c r="G472" s="158" t="s">
        <v>221</v>
      </c>
      <c r="H472" s="159">
        <v>61.4</v>
      </c>
      <c r="I472" s="160"/>
      <c r="J472" s="161">
        <f>ROUND(I472*H472,2)</f>
        <v>0</v>
      </c>
      <c r="K472" s="162"/>
      <c r="L472" s="34"/>
      <c r="M472" s="163" t="s">
        <v>1</v>
      </c>
      <c r="N472" s="164" t="s">
        <v>41</v>
      </c>
      <c r="O472" s="62"/>
      <c r="P472" s="165">
        <f>O472*H472</f>
        <v>0</v>
      </c>
      <c r="Q472" s="165">
        <v>7.4280509999999994E-2</v>
      </c>
      <c r="R472" s="165">
        <f>Q472*H472</f>
        <v>4.5608233139999994</v>
      </c>
      <c r="S472" s="165">
        <v>0</v>
      </c>
      <c r="T472" s="166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7" t="s">
        <v>208</v>
      </c>
      <c r="AT472" s="167" t="s">
        <v>204</v>
      </c>
      <c r="AU472" s="167" t="s">
        <v>91</v>
      </c>
      <c r="AY472" s="18" t="s">
        <v>203</v>
      </c>
      <c r="BE472" s="168">
        <f>IF(N472="základná",J472,0)</f>
        <v>0</v>
      </c>
      <c r="BF472" s="168">
        <f>IF(N472="znížená",J472,0)</f>
        <v>0</v>
      </c>
      <c r="BG472" s="168">
        <f>IF(N472="zákl. prenesená",J472,0)</f>
        <v>0</v>
      </c>
      <c r="BH472" s="168">
        <f>IF(N472="zníž. prenesená",J472,0)</f>
        <v>0</v>
      </c>
      <c r="BI472" s="168">
        <f>IF(N472="nulová",J472,0)</f>
        <v>0</v>
      </c>
      <c r="BJ472" s="18" t="s">
        <v>91</v>
      </c>
      <c r="BK472" s="168">
        <f>ROUND(I472*H472,2)</f>
        <v>0</v>
      </c>
      <c r="BL472" s="18" t="s">
        <v>208</v>
      </c>
      <c r="BM472" s="167" t="s">
        <v>1045</v>
      </c>
    </row>
    <row r="473" spans="1:65" s="15" customFormat="1">
      <c r="B473" s="194"/>
      <c r="D473" s="178" t="s">
        <v>548</v>
      </c>
      <c r="E473" s="195" t="s">
        <v>1</v>
      </c>
      <c r="F473" s="196" t="s">
        <v>1046</v>
      </c>
      <c r="H473" s="195" t="s">
        <v>1</v>
      </c>
      <c r="I473" s="197"/>
      <c r="L473" s="194"/>
      <c r="M473" s="198"/>
      <c r="N473" s="199"/>
      <c r="O473" s="199"/>
      <c r="P473" s="199"/>
      <c r="Q473" s="199"/>
      <c r="R473" s="199"/>
      <c r="S473" s="199"/>
      <c r="T473" s="200"/>
      <c r="AT473" s="195" t="s">
        <v>548</v>
      </c>
      <c r="AU473" s="195" t="s">
        <v>91</v>
      </c>
      <c r="AV473" s="15" t="s">
        <v>83</v>
      </c>
      <c r="AW473" s="15" t="s">
        <v>30</v>
      </c>
      <c r="AX473" s="15" t="s">
        <v>75</v>
      </c>
      <c r="AY473" s="195" t="s">
        <v>203</v>
      </c>
    </row>
    <row r="474" spans="1:65" s="15" customFormat="1" ht="33.75">
      <c r="B474" s="194"/>
      <c r="D474" s="178" t="s">
        <v>548</v>
      </c>
      <c r="E474" s="195" t="s">
        <v>1</v>
      </c>
      <c r="F474" s="196" t="s">
        <v>4233</v>
      </c>
      <c r="H474" s="195" t="s">
        <v>1</v>
      </c>
      <c r="I474" s="197"/>
      <c r="L474" s="194"/>
      <c r="M474" s="198"/>
      <c r="N474" s="199"/>
      <c r="O474" s="199"/>
      <c r="P474" s="199"/>
      <c r="Q474" s="199"/>
      <c r="R474" s="199"/>
      <c r="S474" s="199"/>
      <c r="T474" s="200"/>
      <c r="AT474" s="195" t="s">
        <v>548</v>
      </c>
      <c r="AU474" s="195" t="s">
        <v>91</v>
      </c>
      <c r="AV474" s="15" t="s">
        <v>83</v>
      </c>
      <c r="AW474" s="15" t="s">
        <v>30</v>
      </c>
      <c r="AX474" s="15" t="s">
        <v>75</v>
      </c>
      <c r="AY474" s="195" t="s">
        <v>203</v>
      </c>
    </row>
    <row r="475" spans="1:65" s="15" customFormat="1">
      <c r="B475" s="194"/>
      <c r="D475" s="178" t="s">
        <v>548</v>
      </c>
      <c r="E475" s="195" t="s">
        <v>1</v>
      </c>
      <c r="F475" s="196" t="s">
        <v>1031</v>
      </c>
      <c r="H475" s="195" t="s">
        <v>1</v>
      </c>
      <c r="I475" s="197"/>
      <c r="L475" s="194"/>
      <c r="M475" s="198"/>
      <c r="N475" s="199"/>
      <c r="O475" s="199"/>
      <c r="P475" s="199"/>
      <c r="Q475" s="199"/>
      <c r="R475" s="199"/>
      <c r="S475" s="199"/>
      <c r="T475" s="200"/>
      <c r="AT475" s="195" t="s">
        <v>548</v>
      </c>
      <c r="AU475" s="195" t="s">
        <v>91</v>
      </c>
      <c r="AV475" s="15" t="s">
        <v>83</v>
      </c>
      <c r="AW475" s="15" t="s">
        <v>30</v>
      </c>
      <c r="AX475" s="15" t="s">
        <v>75</v>
      </c>
      <c r="AY475" s="195" t="s">
        <v>203</v>
      </c>
    </row>
    <row r="476" spans="1:65" s="15" customFormat="1">
      <c r="B476" s="194"/>
      <c r="D476" s="178" t="s">
        <v>548</v>
      </c>
      <c r="E476" s="195" t="s">
        <v>1</v>
      </c>
      <c r="F476" s="196" t="s">
        <v>1047</v>
      </c>
      <c r="H476" s="195" t="s">
        <v>1</v>
      </c>
      <c r="I476" s="197"/>
      <c r="L476" s="194"/>
      <c r="M476" s="198"/>
      <c r="N476" s="199"/>
      <c r="O476" s="199"/>
      <c r="P476" s="199"/>
      <c r="Q476" s="199"/>
      <c r="R476" s="199"/>
      <c r="S476" s="199"/>
      <c r="T476" s="200"/>
      <c r="AT476" s="195" t="s">
        <v>548</v>
      </c>
      <c r="AU476" s="195" t="s">
        <v>91</v>
      </c>
      <c r="AV476" s="15" t="s">
        <v>83</v>
      </c>
      <c r="AW476" s="15" t="s">
        <v>30</v>
      </c>
      <c r="AX476" s="15" t="s">
        <v>75</v>
      </c>
      <c r="AY476" s="195" t="s">
        <v>203</v>
      </c>
    </row>
    <row r="477" spans="1:65" s="15" customFormat="1">
      <c r="B477" s="194"/>
      <c r="D477" s="178" t="s">
        <v>548</v>
      </c>
      <c r="E477" s="195" t="s">
        <v>1</v>
      </c>
      <c r="F477" s="196" t="s">
        <v>1048</v>
      </c>
      <c r="H477" s="195" t="s">
        <v>1</v>
      </c>
      <c r="I477" s="197"/>
      <c r="L477" s="194"/>
      <c r="M477" s="198"/>
      <c r="N477" s="199"/>
      <c r="O477" s="199"/>
      <c r="P477" s="199"/>
      <c r="Q477" s="199"/>
      <c r="R477" s="199"/>
      <c r="S477" s="199"/>
      <c r="T477" s="200"/>
      <c r="AT477" s="195" t="s">
        <v>548</v>
      </c>
      <c r="AU477" s="195" t="s">
        <v>91</v>
      </c>
      <c r="AV477" s="15" t="s">
        <v>83</v>
      </c>
      <c r="AW477" s="15" t="s">
        <v>30</v>
      </c>
      <c r="AX477" s="15" t="s">
        <v>75</v>
      </c>
      <c r="AY477" s="195" t="s">
        <v>203</v>
      </c>
    </row>
    <row r="478" spans="1:65" s="15" customFormat="1">
      <c r="B478" s="194"/>
      <c r="D478" s="178" t="s">
        <v>548</v>
      </c>
      <c r="E478" s="195" t="s">
        <v>1</v>
      </c>
      <c r="F478" s="196" t="s">
        <v>1008</v>
      </c>
      <c r="H478" s="195" t="s">
        <v>1</v>
      </c>
      <c r="I478" s="197"/>
      <c r="L478" s="194"/>
      <c r="M478" s="198"/>
      <c r="N478" s="199"/>
      <c r="O478" s="199"/>
      <c r="P478" s="199"/>
      <c r="Q478" s="199"/>
      <c r="R478" s="199"/>
      <c r="S478" s="199"/>
      <c r="T478" s="200"/>
      <c r="AT478" s="195" t="s">
        <v>548</v>
      </c>
      <c r="AU478" s="195" t="s">
        <v>91</v>
      </c>
      <c r="AV478" s="15" t="s">
        <v>83</v>
      </c>
      <c r="AW478" s="15" t="s">
        <v>30</v>
      </c>
      <c r="AX478" s="15" t="s">
        <v>75</v>
      </c>
      <c r="AY478" s="195" t="s">
        <v>203</v>
      </c>
    </row>
    <row r="479" spans="1:65" s="15" customFormat="1">
      <c r="B479" s="194"/>
      <c r="D479" s="178" t="s">
        <v>548</v>
      </c>
      <c r="E479" s="195" t="s">
        <v>1</v>
      </c>
      <c r="F479" s="196" t="s">
        <v>986</v>
      </c>
      <c r="H479" s="195" t="s">
        <v>1</v>
      </c>
      <c r="I479" s="197"/>
      <c r="L479" s="194"/>
      <c r="M479" s="198"/>
      <c r="N479" s="199"/>
      <c r="O479" s="199"/>
      <c r="P479" s="199"/>
      <c r="Q479" s="199"/>
      <c r="R479" s="199"/>
      <c r="S479" s="199"/>
      <c r="T479" s="200"/>
      <c r="AT479" s="195" t="s">
        <v>548</v>
      </c>
      <c r="AU479" s="195" t="s">
        <v>91</v>
      </c>
      <c r="AV479" s="15" t="s">
        <v>83</v>
      </c>
      <c r="AW479" s="15" t="s">
        <v>30</v>
      </c>
      <c r="AX479" s="15" t="s">
        <v>75</v>
      </c>
      <c r="AY479" s="195" t="s">
        <v>203</v>
      </c>
    </row>
    <row r="480" spans="1:65" s="15" customFormat="1">
      <c r="B480" s="194"/>
      <c r="D480" s="178" t="s">
        <v>548</v>
      </c>
      <c r="E480" s="195" t="s">
        <v>1</v>
      </c>
      <c r="F480" s="196" t="s">
        <v>887</v>
      </c>
      <c r="H480" s="195" t="s">
        <v>1</v>
      </c>
      <c r="I480" s="197"/>
      <c r="L480" s="194"/>
      <c r="M480" s="198"/>
      <c r="N480" s="199"/>
      <c r="O480" s="199"/>
      <c r="P480" s="199"/>
      <c r="Q480" s="199"/>
      <c r="R480" s="199"/>
      <c r="S480" s="199"/>
      <c r="T480" s="200"/>
      <c r="AT480" s="195" t="s">
        <v>548</v>
      </c>
      <c r="AU480" s="195" t="s">
        <v>91</v>
      </c>
      <c r="AV480" s="15" t="s">
        <v>83</v>
      </c>
      <c r="AW480" s="15" t="s">
        <v>30</v>
      </c>
      <c r="AX480" s="15" t="s">
        <v>75</v>
      </c>
      <c r="AY480" s="195" t="s">
        <v>203</v>
      </c>
    </row>
    <row r="481" spans="1:65" s="13" customFormat="1">
      <c r="B481" s="177"/>
      <c r="D481" s="178" t="s">
        <v>548</v>
      </c>
      <c r="E481" s="179" t="s">
        <v>1</v>
      </c>
      <c r="F481" s="180" t="s">
        <v>749</v>
      </c>
      <c r="H481" s="181">
        <v>61.4</v>
      </c>
      <c r="I481" s="182"/>
      <c r="L481" s="177"/>
      <c r="M481" s="183"/>
      <c r="N481" s="184"/>
      <c r="O481" s="184"/>
      <c r="P481" s="184"/>
      <c r="Q481" s="184"/>
      <c r="R481" s="184"/>
      <c r="S481" s="184"/>
      <c r="T481" s="185"/>
      <c r="AT481" s="179" t="s">
        <v>548</v>
      </c>
      <c r="AU481" s="179" t="s">
        <v>91</v>
      </c>
      <c r="AV481" s="13" t="s">
        <v>91</v>
      </c>
      <c r="AW481" s="13" t="s">
        <v>30</v>
      </c>
      <c r="AX481" s="13" t="s">
        <v>75</v>
      </c>
      <c r="AY481" s="179" t="s">
        <v>203</v>
      </c>
    </row>
    <row r="482" spans="1:65" s="16" customFormat="1">
      <c r="B482" s="201"/>
      <c r="D482" s="178" t="s">
        <v>548</v>
      </c>
      <c r="E482" s="202" t="s">
        <v>747</v>
      </c>
      <c r="F482" s="203" t="s">
        <v>576</v>
      </c>
      <c r="H482" s="204">
        <v>61.4</v>
      </c>
      <c r="I482" s="205"/>
      <c r="L482" s="201"/>
      <c r="M482" s="206"/>
      <c r="N482" s="207"/>
      <c r="O482" s="207"/>
      <c r="P482" s="207"/>
      <c r="Q482" s="207"/>
      <c r="R482" s="207"/>
      <c r="S482" s="207"/>
      <c r="T482" s="208"/>
      <c r="AT482" s="202" t="s">
        <v>548</v>
      </c>
      <c r="AU482" s="202" t="s">
        <v>91</v>
      </c>
      <c r="AV482" s="16" t="s">
        <v>215</v>
      </c>
      <c r="AW482" s="16" t="s">
        <v>30</v>
      </c>
      <c r="AX482" s="16" t="s">
        <v>75</v>
      </c>
      <c r="AY482" s="202" t="s">
        <v>203</v>
      </c>
    </row>
    <row r="483" spans="1:65" s="14" customFormat="1">
      <c r="B483" s="186"/>
      <c r="D483" s="178" t="s">
        <v>548</v>
      </c>
      <c r="E483" s="187" t="s">
        <v>1</v>
      </c>
      <c r="F483" s="188" t="s">
        <v>550</v>
      </c>
      <c r="H483" s="189">
        <v>61.4</v>
      </c>
      <c r="I483" s="190"/>
      <c r="L483" s="186"/>
      <c r="M483" s="191"/>
      <c r="N483" s="192"/>
      <c r="O483" s="192"/>
      <c r="P483" s="192"/>
      <c r="Q483" s="192"/>
      <c r="R483" s="192"/>
      <c r="S483" s="192"/>
      <c r="T483" s="193"/>
      <c r="AT483" s="187" t="s">
        <v>548</v>
      </c>
      <c r="AU483" s="187" t="s">
        <v>91</v>
      </c>
      <c r="AV483" s="14" t="s">
        <v>208</v>
      </c>
      <c r="AW483" s="14" t="s">
        <v>30</v>
      </c>
      <c r="AX483" s="14" t="s">
        <v>83</v>
      </c>
      <c r="AY483" s="187" t="s">
        <v>203</v>
      </c>
    </row>
    <row r="484" spans="1:65" s="2" customFormat="1" ht="33" customHeight="1">
      <c r="A484" s="33"/>
      <c r="B484" s="154"/>
      <c r="C484" s="212" t="s">
        <v>457</v>
      </c>
      <c r="D484" s="212" t="s">
        <v>836</v>
      </c>
      <c r="E484" s="213" t="s">
        <v>1049</v>
      </c>
      <c r="F484" s="214" t="s">
        <v>4234</v>
      </c>
      <c r="G484" s="215" t="s">
        <v>221</v>
      </c>
      <c r="H484" s="216">
        <v>65</v>
      </c>
      <c r="I484" s="217"/>
      <c r="J484" s="218">
        <f>ROUND(I484*H484,2)</f>
        <v>0</v>
      </c>
      <c r="K484" s="219"/>
      <c r="L484" s="220"/>
      <c r="M484" s="221" t="s">
        <v>1</v>
      </c>
      <c r="N484" s="222" t="s">
        <v>41</v>
      </c>
      <c r="O484" s="62"/>
      <c r="P484" s="165">
        <f>O484*H484</f>
        <v>0</v>
      </c>
      <c r="Q484" s="165">
        <v>4.1999999999999997E-3</v>
      </c>
      <c r="R484" s="165">
        <f>Q484*H484</f>
        <v>0.27299999999999996</v>
      </c>
      <c r="S484" s="165">
        <v>0</v>
      </c>
      <c r="T484" s="166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7" t="s">
        <v>234</v>
      </c>
      <c r="AT484" s="167" t="s">
        <v>836</v>
      </c>
      <c r="AU484" s="167" t="s">
        <v>91</v>
      </c>
      <c r="AY484" s="18" t="s">
        <v>203</v>
      </c>
      <c r="BE484" s="168">
        <f>IF(N484="základná",J484,0)</f>
        <v>0</v>
      </c>
      <c r="BF484" s="168">
        <f>IF(N484="znížená",J484,0)</f>
        <v>0</v>
      </c>
      <c r="BG484" s="168">
        <f>IF(N484="zákl. prenesená",J484,0)</f>
        <v>0</v>
      </c>
      <c r="BH484" s="168">
        <f>IF(N484="zníž. prenesená",J484,0)</f>
        <v>0</v>
      </c>
      <c r="BI484" s="168">
        <f>IF(N484="nulová",J484,0)</f>
        <v>0</v>
      </c>
      <c r="BJ484" s="18" t="s">
        <v>91</v>
      </c>
      <c r="BK484" s="168">
        <f>ROUND(I484*H484,2)</f>
        <v>0</v>
      </c>
      <c r="BL484" s="18" t="s">
        <v>208</v>
      </c>
      <c r="BM484" s="167" t="s">
        <v>1050</v>
      </c>
    </row>
    <row r="485" spans="1:65" s="13" customFormat="1">
      <c r="B485" s="177"/>
      <c r="D485" s="178" t="s">
        <v>548</v>
      </c>
      <c r="E485" s="179" t="s">
        <v>1</v>
      </c>
      <c r="F485" s="180" t="s">
        <v>1051</v>
      </c>
      <c r="H485" s="181">
        <v>64.47</v>
      </c>
      <c r="I485" s="182"/>
      <c r="L485" s="177"/>
      <c r="M485" s="183"/>
      <c r="N485" s="184"/>
      <c r="O485" s="184"/>
      <c r="P485" s="184"/>
      <c r="Q485" s="184"/>
      <c r="R485" s="184"/>
      <c r="S485" s="184"/>
      <c r="T485" s="185"/>
      <c r="AT485" s="179" t="s">
        <v>548</v>
      </c>
      <c r="AU485" s="179" t="s">
        <v>91</v>
      </c>
      <c r="AV485" s="13" t="s">
        <v>91</v>
      </c>
      <c r="AW485" s="13" t="s">
        <v>30</v>
      </c>
      <c r="AX485" s="13" t="s">
        <v>75</v>
      </c>
      <c r="AY485" s="179" t="s">
        <v>203</v>
      </c>
    </row>
    <row r="486" spans="1:65" s="13" customFormat="1">
      <c r="B486" s="177"/>
      <c r="D486" s="178" t="s">
        <v>548</v>
      </c>
      <c r="E486" s="179" t="s">
        <v>1</v>
      </c>
      <c r="F486" s="180" t="s">
        <v>1052</v>
      </c>
      <c r="H486" s="181">
        <v>0.53</v>
      </c>
      <c r="I486" s="182"/>
      <c r="L486" s="177"/>
      <c r="M486" s="183"/>
      <c r="N486" s="184"/>
      <c r="O486" s="184"/>
      <c r="P486" s="184"/>
      <c r="Q486" s="184"/>
      <c r="R486" s="184"/>
      <c r="S486" s="184"/>
      <c r="T486" s="185"/>
      <c r="AT486" s="179" t="s">
        <v>548</v>
      </c>
      <c r="AU486" s="179" t="s">
        <v>91</v>
      </c>
      <c r="AV486" s="13" t="s">
        <v>91</v>
      </c>
      <c r="AW486" s="13" t="s">
        <v>30</v>
      </c>
      <c r="AX486" s="13" t="s">
        <v>75</v>
      </c>
      <c r="AY486" s="179" t="s">
        <v>203</v>
      </c>
    </row>
    <row r="487" spans="1:65" s="14" customFormat="1">
      <c r="B487" s="186"/>
      <c r="D487" s="178" t="s">
        <v>548</v>
      </c>
      <c r="E487" s="187" t="s">
        <v>1</v>
      </c>
      <c r="F487" s="188" t="s">
        <v>550</v>
      </c>
      <c r="H487" s="189">
        <v>65</v>
      </c>
      <c r="I487" s="190"/>
      <c r="L487" s="186"/>
      <c r="M487" s="191"/>
      <c r="N487" s="192"/>
      <c r="O487" s="192"/>
      <c r="P487" s="192"/>
      <c r="Q487" s="192"/>
      <c r="R487" s="192"/>
      <c r="S487" s="192"/>
      <c r="T487" s="193"/>
      <c r="AT487" s="187" t="s">
        <v>548</v>
      </c>
      <c r="AU487" s="187" t="s">
        <v>91</v>
      </c>
      <c r="AV487" s="14" t="s">
        <v>208</v>
      </c>
      <c r="AW487" s="14" t="s">
        <v>30</v>
      </c>
      <c r="AX487" s="14" t="s">
        <v>83</v>
      </c>
      <c r="AY487" s="187" t="s">
        <v>203</v>
      </c>
    </row>
    <row r="488" spans="1:65" s="2" customFormat="1" ht="37.9" customHeight="1">
      <c r="A488" s="33"/>
      <c r="B488" s="154"/>
      <c r="C488" s="155" t="s">
        <v>327</v>
      </c>
      <c r="D488" s="155" t="s">
        <v>204</v>
      </c>
      <c r="E488" s="156" t="s">
        <v>991</v>
      </c>
      <c r="F488" s="157" t="s">
        <v>967</v>
      </c>
      <c r="G488" s="158" t="s">
        <v>221</v>
      </c>
      <c r="H488" s="159">
        <v>61.4</v>
      </c>
      <c r="I488" s="160"/>
      <c r="J488" s="161">
        <f>ROUND(I488*H488,2)</f>
        <v>0</v>
      </c>
      <c r="K488" s="162"/>
      <c r="L488" s="34"/>
      <c r="M488" s="163" t="s">
        <v>1</v>
      </c>
      <c r="N488" s="164" t="s">
        <v>41</v>
      </c>
      <c r="O488" s="62"/>
      <c r="P488" s="165">
        <f>O488*H488</f>
        <v>0</v>
      </c>
      <c r="Q488" s="165">
        <v>0.35914000000000001</v>
      </c>
      <c r="R488" s="165">
        <f>Q488*H488</f>
        <v>22.051196000000001</v>
      </c>
      <c r="S488" s="165">
        <v>0</v>
      </c>
      <c r="T488" s="166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67" t="s">
        <v>208</v>
      </c>
      <c r="AT488" s="167" t="s">
        <v>204</v>
      </c>
      <c r="AU488" s="167" t="s">
        <v>91</v>
      </c>
      <c r="AY488" s="18" t="s">
        <v>203</v>
      </c>
      <c r="BE488" s="168">
        <f>IF(N488="základná",J488,0)</f>
        <v>0</v>
      </c>
      <c r="BF488" s="168">
        <f>IF(N488="znížená",J488,0)</f>
        <v>0</v>
      </c>
      <c r="BG488" s="168">
        <f>IF(N488="zákl. prenesená",J488,0)</f>
        <v>0</v>
      </c>
      <c r="BH488" s="168">
        <f>IF(N488="zníž. prenesená",J488,0)</f>
        <v>0</v>
      </c>
      <c r="BI488" s="168">
        <f>IF(N488="nulová",J488,0)</f>
        <v>0</v>
      </c>
      <c r="BJ488" s="18" t="s">
        <v>91</v>
      </c>
      <c r="BK488" s="168">
        <f>ROUND(I488*H488,2)</f>
        <v>0</v>
      </c>
      <c r="BL488" s="18" t="s">
        <v>208</v>
      </c>
      <c r="BM488" s="167" t="s">
        <v>1053</v>
      </c>
    </row>
    <row r="489" spans="1:65" s="13" customFormat="1">
      <c r="B489" s="177"/>
      <c r="D489" s="178" t="s">
        <v>548</v>
      </c>
      <c r="E489" s="179" t="s">
        <v>1</v>
      </c>
      <c r="F489" s="180" t="s">
        <v>747</v>
      </c>
      <c r="H489" s="181">
        <v>61.4</v>
      </c>
      <c r="I489" s="182"/>
      <c r="L489" s="177"/>
      <c r="M489" s="183"/>
      <c r="N489" s="184"/>
      <c r="O489" s="184"/>
      <c r="P489" s="184"/>
      <c r="Q489" s="184"/>
      <c r="R489" s="184"/>
      <c r="S489" s="184"/>
      <c r="T489" s="185"/>
      <c r="AT489" s="179" t="s">
        <v>548</v>
      </c>
      <c r="AU489" s="179" t="s">
        <v>91</v>
      </c>
      <c r="AV489" s="13" t="s">
        <v>91</v>
      </c>
      <c r="AW489" s="13" t="s">
        <v>30</v>
      </c>
      <c r="AX489" s="13" t="s">
        <v>75</v>
      </c>
      <c r="AY489" s="179" t="s">
        <v>203</v>
      </c>
    </row>
    <row r="490" spans="1:65" s="14" customFormat="1">
      <c r="B490" s="186"/>
      <c r="D490" s="178" t="s">
        <v>548</v>
      </c>
      <c r="E490" s="187" t="s">
        <v>1</v>
      </c>
      <c r="F490" s="188" t="s">
        <v>550</v>
      </c>
      <c r="H490" s="189">
        <v>61.4</v>
      </c>
      <c r="I490" s="190"/>
      <c r="L490" s="186"/>
      <c r="M490" s="191"/>
      <c r="N490" s="192"/>
      <c r="O490" s="192"/>
      <c r="P490" s="192"/>
      <c r="Q490" s="192"/>
      <c r="R490" s="192"/>
      <c r="S490" s="192"/>
      <c r="T490" s="193"/>
      <c r="AT490" s="187" t="s">
        <v>548</v>
      </c>
      <c r="AU490" s="187" t="s">
        <v>91</v>
      </c>
      <c r="AV490" s="14" t="s">
        <v>208</v>
      </c>
      <c r="AW490" s="14" t="s">
        <v>30</v>
      </c>
      <c r="AX490" s="14" t="s">
        <v>83</v>
      </c>
      <c r="AY490" s="187" t="s">
        <v>203</v>
      </c>
    </row>
    <row r="491" spans="1:65" s="2" customFormat="1" ht="55.5" customHeight="1">
      <c r="A491" s="33"/>
      <c r="B491" s="154"/>
      <c r="C491" s="155" t="s">
        <v>464</v>
      </c>
      <c r="D491" s="155" t="s">
        <v>204</v>
      </c>
      <c r="E491" s="156" t="s">
        <v>896</v>
      </c>
      <c r="F491" s="157" t="s">
        <v>897</v>
      </c>
      <c r="G491" s="158" t="s">
        <v>221</v>
      </c>
      <c r="H491" s="159">
        <v>61.4</v>
      </c>
      <c r="I491" s="160"/>
      <c r="J491" s="161">
        <f>ROUND(I491*H491,2)</f>
        <v>0</v>
      </c>
      <c r="K491" s="162"/>
      <c r="L491" s="34"/>
      <c r="M491" s="163" t="s">
        <v>1</v>
      </c>
      <c r="N491" s="164" t="s">
        <v>41</v>
      </c>
      <c r="O491" s="62"/>
      <c r="P491" s="165">
        <f>O491*H491</f>
        <v>0</v>
      </c>
      <c r="Q491" s="165">
        <v>0</v>
      </c>
      <c r="R491" s="165">
        <f>Q491*H491</f>
        <v>0</v>
      </c>
      <c r="S491" s="165">
        <v>0</v>
      </c>
      <c r="T491" s="166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7" t="s">
        <v>208</v>
      </c>
      <c r="AT491" s="167" t="s">
        <v>204</v>
      </c>
      <c r="AU491" s="167" t="s">
        <v>91</v>
      </c>
      <c r="AY491" s="18" t="s">
        <v>203</v>
      </c>
      <c r="BE491" s="168">
        <f>IF(N491="základná",J491,0)</f>
        <v>0</v>
      </c>
      <c r="BF491" s="168">
        <f>IF(N491="znížená",J491,0)</f>
        <v>0</v>
      </c>
      <c r="BG491" s="168">
        <f>IF(N491="zákl. prenesená",J491,0)</f>
        <v>0</v>
      </c>
      <c r="BH491" s="168">
        <f>IF(N491="zníž. prenesená",J491,0)</f>
        <v>0</v>
      </c>
      <c r="BI491" s="168">
        <f>IF(N491="nulová",J491,0)</f>
        <v>0</v>
      </c>
      <c r="BJ491" s="18" t="s">
        <v>91</v>
      </c>
      <c r="BK491" s="168">
        <f>ROUND(I491*H491,2)</f>
        <v>0</v>
      </c>
      <c r="BL491" s="18" t="s">
        <v>208</v>
      </c>
      <c r="BM491" s="167" t="s">
        <v>1054</v>
      </c>
    </row>
    <row r="492" spans="1:65" s="13" customFormat="1">
      <c r="B492" s="177"/>
      <c r="D492" s="178" t="s">
        <v>548</v>
      </c>
      <c r="E492" s="179" t="s">
        <v>1</v>
      </c>
      <c r="F492" s="180" t="s">
        <v>747</v>
      </c>
      <c r="H492" s="181">
        <v>61.4</v>
      </c>
      <c r="I492" s="182"/>
      <c r="L492" s="177"/>
      <c r="M492" s="183"/>
      <c r="N492" s="184"/>
      <c r="O492" s="184"/>
      <c r="P492" s="184"/>
      <c r="Q492" s="184"/>
      <c r="R492" s="184"/>
      <c r="S492" s="184"/>
      <c r="T492" s="185"/>
      <c r="AT492" s="179" t="s">
        <v>548</v>
      </c>
      <c r="AU492" s="179" t="s">
        <v>91</v>
      </c>
      <c r="AV492" s="13" t="s">
        <v>91</v>
      </c>
      <c r="AW492" s="13" t="s">
        <v>30</v>
      </c>
      <c r="AX492" s="13" t="s">
        <v>75</v>
      </c>
      <c r="AY492" s="179" t="s">
        <v>203</v>
      </c>
    </row>
    <row r="493" spans="1:65" s="14" customFormat="1">
      <c r="B493" s="186"/>
      <c r="D493" s="178" t="s">
        <v>548</v>
      </c>
      <c r="E493" s="187" t="s">
        <v>1</v>
      </c>
      <c r="F493" s="188" t="s">
        <v>550</v>
      </c>
      <c r="H493" s="189">
        <v>61.4</v>
      </c>
      <c r="I493" s="190"/>
      <c r="L493" s="186"/>
      <c r="M493" s="191"/>
      <c r="N493" s="192"/>
      <c r="O493" s="192"/>
      <c r="P493" s="192"/>
      <c r="Q493" s="192"/>
      <c r="R493" s="192"/>
      <c r="S493" s="192"/>
      <c r="T493" s="193"/>
      <c r="AT493" s="187" t="s">
        <v>548</v>
      </c>
      <c r="AU493" s="187" t="s">
        <v>91</v>
      </c>
      <c r="AV493" s="14" t="s">
        <v>208</v>
      </c>
      <c r="AW493" s="14" t="s">
        <v>30</v>
      </c>
      <c r="AX493" s="14" t="s">
        <v>83</v>
      </c>
      <c r="AY493" s="187" t="s">
        <v>203</v>
      </c>
    </row>
    <row r="494" spans="1:65" s="2" customFormat="1" ht="33" customHeight="1">
      <c r="A494" s="33"/>
      <c r="B494" s="154"/>
      <c r="C494" s="155" t="s">
        <v>331</v>
      </c>
      <c r="D494" s="155" t="s">
        <v>204</v>
      </c>
      <c r="E494" s="156" t="s">
        <v>994</v>
      </c>
      <c r="F494" s="157" t="s">
        <v>995</v>
      </c>
      <c r="G494" s="158" t="s">
        <v>221</v>
      </c>
      <c r="H494" s="159">
        <v>61.4</v>
      </c>
      <c r="I494" s="160"/>
      <c r="J494" s="161">
        <f>ROUND(I494*H494,2)</f>
        <v>0</v>
      </c>
      <c r="K494" s="162"/>
      <c r="L494" s="34"/>
      <c r="M494" s="163" t="s">
        <v>1</v>
      </c>
      <c r="N494" s="164" t="s">
        <v>41</v>
      </c>
      <c r="O494" s="62"/>
      <c r="P494" s="165">
        <f>O494*H494</f>
        <v>0</v>
      </c>
      <c r="Q494" s="165">
        <v>0.6472</v>
      </c>
      <c r="R494" s="165">
        <f>Q494*H494</f>
        <v>39.738079999999997</v>
      </c>
      <c r="S494" s="165">
        <v>0</v>
      </c>
      <c r="T494" s="166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7" t="s">
        <v>208</v>
      </c>
      <c r="AT494" s="167" t="s">
        <v>204</v>
      </c>
      <c r="AU494" s="167" t="s">
        <v>91</v>
      </c>
      <c r="AY494" s="18" t="s">
        <v>203</v>
      </c>
      <c r="BE494" s="168">
        <f>IF(N494="základná",J494,0)</f>
        <v>0</v>
      </c>
      <c r="BF494" s="168">
        <f>IF(N494="znížená",J494,0)</f>
        <v>0</v>
      </c>
      <c r="BG494" s="168">
        <f>IF(N494="zákl. prenesená",J494,0)</f>
        <v>0</v>
      </c>
      <c r="BH494" s="168">
        <f>IF(N494="zníž. prenesená",J494,0)</f>
        <v>0</v>
      </c>
      <c r="BI494" s="168">
        <f>IF(N494="nulová",J494,0)</f>
        <v>0</v>
      </c>
      <c r="BJ494" s="18" t="s">
        <v>91</v>
      </c>
      <c r="BK494" s="168">
        <f>ROUND(I494*H494,2)</f>
        <v>0</v>
      </c>
      <c r="BL494" s="18" t="s">
        <v>208</v>
      </c>
      <c r="BM494" s="167" t="s">
        <v>1055</v>
      </c>
    </row>
    <row r="495" spans="1:65" s="13" customFormat="1">
      <c r="B495" s="177"/>
      <c r="D495" s="178" t="s">
        <v>548</v>
      </c>
      <c r="E495" s="179" t="s">
        <v>1</v>
      </c>
      <c r="F495" s="180" t="s">
        <v>747</v>
      </c>
      <c r="H495" s="181">
        <v>61.4</v>
      </c>
      <c r="I495" s="182"/>
      <c r="L495" s="177"/>
      <c r="M495" s="183"/>
      <c r="N495" s="184"/>
      <c r="O495" s="184"/>
      <c r="P495" s="184"/>
      <c r="Q495" s="184"/>
      <c r="R495" s="184"/>
      <c r="S495" s="184"/>
      <c r="T495" s="185"/>
      <c r="AT495" s="179" t="s">
        <v>548</v>
      </c>
      <c r="AU495" s="179" t="s">
        <v>91</v>
      </c>
      <c r="AV495" s="13" t="s">
        <v>91</v>
      </c>
      <c r="AW495" s="13" t="s">
        <v>30</v>
      </c>
      <c r="AX495" s="13" t="s">
        <v>75</v>
      </c>
      <c r="AY495" s="179" t="s">
        <v>203</v>
      </c>
    </row>
    <row r="496" spans="1:65" s="14" customFormat="1">
      <c r="B496" s="186"/>
      <c r="D496" s="178" t="s">
        <v>548</v>
      </c>
      <c r="E496" s="187" t="s">
        <v>1</v>
      </c>
      <c r="F496" s="188" t="s">
        <v>550</v>
      </c>
      <c r="H496" s="189">
        <v>61.4</v>
      </c>
      <c r="I496" s="190"/>
      <c r="L496" s="186"/>
      <c r="M496" s="191"/>
      <c r="N496" s="192"/>
      <c r="O496" s="192"/>
      <c r="P496" s="192"/>
      <c r="Q496" s="192"/>
      <c r="R496" s="192"/>
      <c r="S496" s="192"/>
      <c r="T496" s="193"/>
      <c r="AT496" s="187" t="s">
        <v>548</v>
      </c>
      <c r="AU496" s="187" t="s">
        <v>91</v>
      </c>
      <c r="AV496" s="14" t="s">
        <v>208</v>
      </c>
      <c r="AW496" s="14" t="s">
        <v>30</v>
      </c>
      <c r="AX496" s="14" t="s">
        <v>83</v>
      </c>
      <c r="AY496" s="187" t="s">
        <v>203</v>
      </c>
    </row>
    <row r="497" spans="1:65" s="12" customFormat="1" ht="22.9" customHeight="1">
      <c r="B497" s="143"/>
      <c r="D497" s="144" t="s">
        <v>74</v>
      </c>
      <c r="E497" s="169" t="s">
        <v>1056</v>
      </c>
      <c r="F497" s="169" t="s">
        <v>1057</v>
      </c>
      <c r="I497" s="146"/>
      <c r="J497" s="170">
        <f>BK497</f>
        <v>0</v>
      </c>
      <c r="L497" s="143"/>
      <c r="M497" s="148"/>
      <c r="N497" s="149"/>
      <c r="O497" s="149"/>
      <c r="P497" s="150">
        <f>SUM(P498:P524)</f>
        <v>0</v>
      </c>
      <c r="Q497" s="149"/>
      <c r="R497" s="150">
        <f>SUM(R498:R524)</f>
        <v>28.658304999999999</v>
      </c>
      <c r="S497" s="149"/>
      <c r="T497" s="151">
        <f>SUM(T498:T524)</f>
        <v>0</v>
      </c>
      <c r="AR497" s="144" t="s">
        <v>83</v>
      </c>
      <c r="AT497" s="152" t="s">
        <v>74</v>
      </c>
      <c r="AU497" s="152" t="s">
        <v>83</v>
      </c>
      <c r="AY497" s="144" t="s">
        <v>203</v>
      </c>
      <c r="BK497" s="153">
        <f>SUM(BK498:BK524)</f>
        <v>0</v>
      </c>
    </row>
    <row r="498" spans="1:65" s="2" customFormat="1" ht="24.2" customHeight="1">
      <c r="A498" s="33"/>
      <c r="B498" s="154"/>
      <c r="C498" s="155" t="s">
        <v>471</v>
      </c>
      <c r="D498" s="155" t="s">
        <v>204</v>
      </c>
      <c r="E498" s="156" t="s">
        <v>1058</v>
      </c>
      <c r="F498" s="157" t="s">
        <v>1059</v>
      </c>
      <c r="G498" s="158" t="s">
        <v>221</v>
      </c>
      <c r="H498" s="159">
        <v>35.299999999999997</v>
      </c>
      <c r="I498" s="160"/>
      <c r="J498" s="161">
        <f>ROUND(I498*H498,2)</f>
        <v>0</v>
      </c>
      <c r="K498" s="162"/>
      <c r="L498" s="34"/>
      <c r="M498" s="163" t="s">
        <v>1</v>
      </c>
      <c r="N498" s="164" t="s">
        <v>41</v>
      </c>
      <c r="O498" s="62"/>
      <c r="P498" s="165">
        <f>O498*H498</f>
        <v>0</v>
      </c>
      <c r="Q498" s="165">
        <v>0.12411999999999999</v>
      </c>
      <c r="R498" s="165">
        <f>Q498*H498</f>
        <v>4.3814359999999999</v>
      </c>
      <c r="S498" s="165">
        <v>0</v>
      </c>
      <c r="T498" s="166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67" t="s">
        <v>208</v>
      </c>
      <c r="AT498" s="167" t="s">
        <v>204</v>
      </c>
      <c r="AU498" s="167" t="s">
        <v>91</v>
      </c>
      <c r="AY498" s="18" t="s">
        <v>203</v>
      </c>
      <c r="BE498" s="168">
        <f>IF(N498="základná",J498,0)</f>
        <v>0</v>
      </c>
      <c r="BF498" s="168">
        <f>IF(N498="znížená",J498,0)</f>
        <v>0</v>
      </c>
      <c r="BG498" s="168">
        <f>IF(N498="zákl. prenesená",J498,0)</f>
        <v>0</v>
      </c>
      <c r="BH498" s="168">
        <f>IF(N498="zníž. prenesená",J498,0)</f>
        <v>0</v>
      </c>
      <c r="BI498" s="168">
        <f>IF(N498="nulová",J498,0)</f>
        <v>0</v>
      </c>
      <c r="BJ498" s="18" t="s">
        <v>91</v>
      </c>
      <c r="BK498" s="168">
        <f>ROUND(I498*H498,2)</f>
        <v>0</v>
      </c>
      <c r="BL498" s="18" t="s">
        <v>208</v>
      </c>
      <c r="BM498" s="167" t="s">
        <v>1060</v>
      </c>
    </row>
    <row r="499" spans="1:65" s="15" customFormat="1" ht="22.5">
      <c r="B499" s="194"/>
      <c r="D499" s="178" t="s">
        <v>548</v>
      </c>
      <c r="E499" s="195" t="s">
        <v>1</v>
      </c>
      <c r="F499" s="196" t="s">
        <v>1061</v>
      </c>
      <c r="H499" s="195" t="s">
        <v>1</v>
      </c>
      <c r="I499" s="197"/>
      <c r="L499" s="194"/>
      <c r="M499" s="198"/>
      <c r="N499" s="199"/>
      <c r="O499" s="199"/>
      <c r="P499" s="199"/>
      <c r="Q499" s="199"/>
      <c r="R499" s="199"/>
      <c r="S499" s="199"/>
      <c r="T499" s="200"/>
      <c r="AT499" s="195" t="s">
        <v>548</v>
      </c>
      <c r="AU499" s="195" t="s">
        <v>91</v>
      </c>
      <c r="AV499" s="15" t="s">
        <v>83</v>
      </c>
      <c r="AW499" s="15" t="s">
        <v>30</v>
      </c>
      <c r="AX499" s="15" t="s">
        <v>75</v>
      </c>
      <c r="AY499" s="195" t="s">
        <v>203</v>
      </c>
    </row>
    <row r="500" spans="1:65" s="15" customFormat="1">
      <c r="B500" s="194"/>
      <c r="D500" s="178" t="s">
        <v>548</v>
      </c>
      <c r="E500" s="195" t="s">
        <v>1</v>
      </c>
      <c r="F500" s="196" t="s">
        <v>1062</v>
      </c>
      <c r="H500" s="195" t="s">
        <v>1</v>
      </c>
      <c r="I500" s="197"/>
      <c r="L500" s="194"/>
      <c r="M500" s="198"/>
      <c r="N500" s="199"/>
      <c r="O500" s="199"/>
      <c r="P500" s="199"/>
      <c r="Q500" s="199"/>
      <c r="R500" s="199"/>
      <c r="S500" s="199"/>
      <c r="T500" s="200"/>
      <c r="AT500" s="195" t="s">
        <v>548</v>
      </c>
      <c r="AU500" s="195" t="s">
        <v>91</v>
      </c>
      <c r="AV500" s="15" t="s">
        <v>83</v>
      </c>
      <c r="AW500" s="15" t="s">
        <v>30</v>
      </c>
      <c r="AX500" s="15" t="s">
        <v>75</v>
      </c>
      <c r="AY500" s="195" t="s">
        <v>203</v>
      </c>
    </row>
    <row r="501" spans="1:65" s="15" customFormat="1">
      <c r="B501" s="194"/>
      <c r="D501" s="178" t="s">
        <v>548</v>
      </c>
      <c r="E501" s="195" t="s">
        <v>1</v>
      </c>
      <c r="F501" s="196" t="s">
        <v>1063</v>
      </c>
      <c r="H501" s="195" t="s">
        <v>1</v>
      </c>
      <c r="I501" s="197"/>
      <c r="L501" s="194"/>
      <c r="M501" s="198"/>
      <c r="N501" s="199"/>
      <c r="O501" s="199"/>
      <c r="P501" s="199"/>
      <c r="Q501" s="199"/>
      <c r="R501" s="199"/>
      <c r="S501" s="199"/>
      <c r="T501" s="200"/>
      <c r="AT501" s="195" t="s">
        <v>548</v>
      </c>
      <c r="AU501" s="195" t="s">
        <v>91</v>
      </c>
      <c r="AV501" s="15" t="s">
        <v>83</v>
      </c>
      <c r="AW501" s="15" t="s">
        <v>30</v>
      </c>
      <c r="AX501" s="15" t="s">
        <v>75</v>
      </c>
      <c r="AY501" s="195" t="s">
        <v>203</v>
      </c>
    </row>
    <row r="502" spans="1:65" s="15" customFormat="1">
      <c r="B502" s="194"/>
      <c r="D502" s="178" t="s">
        <v>548</v>
      </c>
      <c r="E502" s="195" t="s">
        <v>1</v>
      </c>
      <c r="F502" s="196" t="s">
        <v>1064</v>
      </c>
      <c r="H502" s="195" t="s">
        <v>1</v>
      </c>
      <c r="I502" s="197"/>
      <c r="L502" s="194"/>
      <c r="M502" s="198"/>
      <c r="N502" s="199"/>
      <c r="O502" s="199"/>
      <c r="P502" s="199"/>
      <c r="Q502" s="199"/>
      <c r="R502" s="199"/>
      <c r="S502" s="199"/>
      <c r="T502" s="200"/>
      <c r="AT502" s="195" t="s">
        <v>548</v>
      </c>
      <c r="AU502" s="195" t="s">
        <v>91</v>
      </c>
      <c r="AV502" s="15" t="s">
        <v>83</v>
      </c>
      <c r="AW502" s="15" t="s">
        <v>30</v>
      </c>
      <c r="AX502" s="15" t="s">
        <v>75</v>
      </c>
      <c r="AY502" s="195" t="s">
        <v>203</v>
      </c>
    </row>
    <row r="503" spans="1:65" s="15" customFormat="1">
      <c r="B503" s="194"/>
      <c r="D503" s="178" t="s">
        <v>548</v>
      </c>
      <c r="E503" s="195" t="s">
        <v>1</v>
      </c>
      <c r="F503" s="196" t="s">
        <v>1065</v>
      </c>
      <c r="H503" s="195" t="s">
        <v>1</v>
      </c>
      <c r="I503" s="197"/>
      <c r="L503" s="194"/>
      <c r="M503" s="198"/>
      <c r="N503" s="199"/>
      <c r="O503" s="199"/>
      <c r="P503" s="199"/>
      <c r="Q503" s="199"/>
      <c r="R503" s="199"/>
      <c r="S503" s="199"/>
      <c r="T503" s="200"/>
      <c r="AT503" s="195" t="s">
        <v>548</v>
      </c>
      <c r="AU503" s="195" t="s">
        <v>91</v>
      </c>
      <c r="AV503" s="15" t="s">
        <v>83</v>
      </c>
      <c r="AW503" s="15" t="s">
        <v>30</v>
      </c>
      <c r="AX503" s="15" t="s">
        <v>75</v>
      </c>
      <c r="AY503" s="195" t="s">
        <v>203</v>
      </c>
    </row>
    <row r="504" spans="1:65" s="15" customFormat="1">
      <c r="B504" s="194"/>
      <c r="D504" s="178" t="s">
        <v>548</v>
      </c>
      <c r="E504" s="195" t="s">
        <v>1</v>
      </c>
      <c r="F504" s="196" t="s">
        <v>1066</v>
      </c>
      <c r="H504" s="195" t="s">
        <v>1</v>
      </c>
      <c r="I504" s="197"/>
      <c r="L504" s="194"/>
      <c r="M504" s="198"/>
      <c r="N504" s="199"/>
      <c r="O504" s="199"/>
      <c r="P504" s="199"/>
      <c r="Q504" s="199"/>
      <c r="R504" s="199"/>
      <c r="S504" s="199"/>
      <c r="T504" s="200"/>
      <c r="AT504" s="195" t="s">
        <v>548</v>
      </c>
      <c r="AU504" s="195" t="s">
        <v>91</v>
      </c>
      <c r="AV504" s="15" t="s">
        <v>83</v>
      </c>
      <c r="AW504" s="15" t="s">
        <v>30</v>
      </c>
      <c r="AX504" s="15" t="s">
        <v>75</v>
      </c>
      <c r="AY504" s="195" t="s">
        <v>203</v>
      </c>
    </row>
    <row r="505" spans="1:65" s="15" customFormat="1">
      <c r="B505" s="194"/>
      <c r="D505" s="178" t="s">
        <v>548</v>
      </c>
      <c r="E505" s="195" t="s">
        <v>1</v>
      </c>
      <c r="F505" s="196" t="s">
        <v>1067</v>
      </c>
      <c r="H505" s="195" t="s">
        <v>1</v>
      </c>
      <c r="I505" s="197"/>
      <c r="L505" s="194"/>
      <c r="M505" s="198"/>
      <c r="N505" s="199"/>
      <c r="O505" s="199"/>
      <c r="P505" s="199"/>
      <c r="Q505" s="199"/>
      <c r="R505" s="199"/>
      <c r="S505" s="199"/>
      <c r="T505" s="200"/>
      <c r="AT505" s="195" t="s">
        <v>548</v>
      </c>
      <c r="AU505" s="195" t="s">
        <v>91</v>
      </c>
      <c r="AV505" s="15" t="s">
        <v>83</v>
      </c>
      <c r="AW505" s="15" t="s">
        <v>30</v>
      </c>
      <c r="AX505" s="15" t="s">
        <v>75</v>
      </c>
      <c r="AY505" s="195" t="s">
        <v>203</v>
      </c>
    </row>
    <row r="506" spans="1:65" s="15" customFormat="1">
      <c r="B506" s="194"/>
      <c r="D506" s="178" t="s">
        <v>548</v>
      </c>
      <c r="E506" s="195" t="s">
        <v>1</v>
      </c>
      <c r="F506" s="196" t="s">
        <v>1068</v>
      </c>
      <c r="H506" s="195" t="s">
        <v>1</v>
      </c>
      <c r="I506" s="197"/>
      <c r="L506" s="194"/>
      <c r="M506" s="198"/>
      <c r="N506" s="199"/>
      <c r="O506" s="199"/>
      <c r="P506" s="199"/>
      <c r="Q506" s="199"/>
      <c r="R506" s="199"/>
      <c r="S506" s="199"/>
      <c r="T506" s="200"/>
      <c r="AT506" s="195" t="s">
        <v>548</v>
      </c>
      <c r="AU506" s="195" t="s">
        <v>91</v>
      </c>
      <c r="AV506" s="15" t="s">
        <v>83</v>
      </c>
      <c r="AW506" s="15" t="s">
        <v>30</v>
      </c>
      <c r="AX506" s="15" t="s">
        <v>75</v>
      </c>
      <c r="AY506" s="195" t="s">
        <v>203</v>
      </c>
    </row>
    <row r="507" spans="1:65" s="15" customFormat="1" ht="22.5">
      <c r="B507" s="194"/>
      <c r="D507" s="178" t="s">
        <v>548</v>
      </c>
      <c r="E507" s="195" t="s">
        <v>1</v>
      </c>
      <c r="F507" s="196" t="s">
        <v>1069</v>
      </c>
      <c r="H507" s="195" t="s">
        <v>1</v>
      </c>
      <c r="I507" s="197"/>
      <c r="L507" s="194"/>
      <c r="M507" s="198"/>
      <c r="N507" s="199"/>
      <c r="O507" s="199"/>
      <c r="P507" s="199"/>
      <c r="Q507" s="199"/>
      <c r="R507" s="199"/>
      <c r="S507" s="199"/>
      <c r="T507" s="200"/>
      <c r="AT507" s="195" t="s">
        <v>548</v>
      </c>
      <c r="AU507" s="195" t="s">
        <v>91</v>
      </c>
      <c r="AV507" s="15" t="s">
        <v>83</v>
      </c>
      <c r="AW507" s="15" t="s">
        <v>30</v>
      </c>
      <c r="AX507" s="15" t="s">
        <v>75</v>
      </c>
      <c r="AY507" s="195" t="s">
        <v>203</v>
      </c>
    </row>
    <row r="508" spans="1:65" s="13" customFormat="1">
      <c r="B508" s="177"/>
      <c r="D508" s="178" t="s">
        <v>548</v>
      </c>
      <c r="E508" s="179" t="s">
        <v>1</v>
      </c>
      <c r="F508" s="180" t="s">
        <v>764</v>
      </c>
      <c r="H508" s="181">
        <v>35.299999999999997</v>
      </c>
      <c r="I508" s="182"/>
      <c r="L508" s="177"/>
      <c r="M508" s="183"/>
      <c r="N508" s="184"/>
      <c r="O508" s="184"/>
      <c r="P508" s="184"/>
      <c r="Q508" s="184"/>
      <c r="R508" s="184"/>
      <c r="S508" s="184"/>
      <c r="T508" s="185"/>
      <c r="AT508" s="179" t="s">
        <v>548</v>
      </c>
      <c r="AU508" s="179" t="s">
        <v>91</v>
      </c>
      <c r="AV508" s="13" t="s">
        <v>91</v>
      </c>
      <c r="AW508" s="13" t="s">
        <v>30</v>
      </c>
      <c r="AX508" s="13" t="s">
        <v>75</v>
      </c>
      <c r="AY508" s="179" t="s">
        <v>203</v>
      </c>
    </row>
    <row r="509" spans="1:65" s="14" customFormat="1">
      <c r="B509" s="186"/>
      <c r="D509" s="178" t="s">
        <v>548</v>
      </c>
      <c r="E509" s="187" t="s">
        <v>762</v>
      </c>
      <c r="F509" s="188" t="s">
        <v>550</v>
      </c>
      <c r="H509" s="189">
        <v>35.299999999999997</v>
      </c>
      <c r="I509" s="190"/>
      <c r="L509" s="186"/>
      <c r="M509" s="191"/>
      <c r="N509" s="192"/>
      <c r="O509" s="192"/>
      <c r="P509" s="192"/>
      <c r="Q509" s="192"/>
      <c r="R509" s="192"/>
      <c r="S509" s="192"/>
      <c r="T509" s="193"/>
      <c r="AT509" s="187" t="s">
        <v>548</v>
      </c>
      <c r="AU509" s="187" t="s">
        <v>91</v>
      </c>
      <c r="AV509" s="14" t="s">
        <v>208</v>
      </c>
      <c r="AW509" s="14" t="s">
        <v>30</v>
      </c>
      <c r="AX509" s="14" t="s">
        <v>83</v>
      </c>
      <c r="AY509" s="187" t="s">
        <v>203</v>
      </c>
    </row>
    <row r="510" spans="1:65" s="2" customFormat="1" ht="24.2" customHeight="1">
      <c r="A510" s="33"/>
      <c r="B510" s="154"/>
      <c r="C510" s="155" t="s">
        <v>334</v>
      </c>
      <c r="D510" s="155" t="s">
        <v>204</v>
      </c>
      <c r="E510" s="156" t="s">
        <v>1070</v>
      </c>
      <c r="F510" s="157" t="s">
        <v>1071</v>
      </c>
      <c r="G510" s="158" t="s">
        <v>221</v>
      </c>
      <c r="H510" s="159">
        <v>35.299999999999997</v>
      </c>
      <c r="I510" s="160"/>
      <c r="J510" s="161">
        <f>ROUND(I510*H510,2)</f>
        <v>0</v>
      </c>
      <c r="K510" s="162"/>
      <c r="L510" s="34"/>
      <c r="M510" s="163" t="s">
        <v>1</v>
      </c>
      <c r="N510" s="164" t="s">
        <v>41</v>
      </c>
      <c r="O510" s="62"/>
      <c r="P510" s="165">
        <f>O510*H510</f>
        <v>0</v>
      </c>
      <c r="Q510" s="165">
        <v>6.0999999999999997E-4</v>
      </c>
      <c r="R510" s="165">
        <f>Q510*H510</f>
        <v>2.1532999999999997E-2</v>
      </c>
      <c r="S510" s="165">
        <v>0</v>
      </c>
      <c r="T510" s="166">
        <f>S510*H510</f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7" t="s">
        <v>208</v>
      </c>
      <c r="AT510" s="167" t="s">
        <v>204</v>
      </c>
      <c r="AU510" s="167" t="s">
        <v>91</v>
      </c>
      <c r="AY510" s="18" t="s">
        <v>203</v>
      </c>
      <c r="BE510" s="168">
        <f>IF(N510="základná",J510,0)</f>
        <v>0</v>
      </c>
      <c r="BF510" s="168">
        <f>IF(N510="znížená",J510,0)</f>
        <v>0</v>
      </c>
      <c r="BG510" s="168">
        <f>IF(N510="zákl. prenesená",J510,0)</f>
        <v>0</v>
      </c>
      <c r="BH510" s="168">
        <f>IF(N510="zníž. prenesená",J510,0)</f>
        <v>0</v>
      </c>
      <c r="BI510" s="168">
        <f>IF(N510="nulová",J510,0)</f>
        <v>0</v>
      </c>
      <c r="BJ510" s="18" t="s">
        <v>91</v>
      </c>
      <c r="BK510" s="168">
        <f>ROUND(I510*H510,2)</f>
        <v>0</v>
      </c>
      <c r="BL510" s="18" t="s">
        <v>208</v>
      </c>
      <c r="BM510" s="167" t="s">
        <v>1072</v>
      </c>
    </row>
    <row r="511" spans="1:65" s="13" customFormat="1">
      <c r="B511" s="177"/>
      <c r="D511" s="178" t="s">
        <v>548</v>
      </c>
      <c r="E511" s="179" t="s">
        <v>1</v>
      </c>
      <c r="F511" s="180" t="s">
        <v>762</v>
      </c>
      <c r="H511" s="181">
        <v>35.299999999999997</v>
      </c>
      <c r="I511" s="182"/>
      <c r="L511" s="177"/>
      <c r="M511" s="183"/>
      <c r="N511" s="184"/>
      <c r="O511" s="184"/>
      <c r="P511" s="184"/>
      <c r="Q511" s="184"/>
      <c r="R511" s="184"/>
      <c r="S511" s="184"/>
      <c r="T511" s="185"/>
      <c r="AT511" s="179" t="s">
        <v>548</v>
      </c>
      <c r="AU511" s="179" t="s">
        <v>91</v>
      </c>
      <c r="AV511" s="13" t="s">
        <v>91</v>
      </c>
      <c r="AW511" s="13" t="s">
        <v>30</v>
      </c>
      <c r="AX511" s="13" t="s">
        <v>75</v>
      </c>
      <c r="AY511" s="179" t="s">
        <v>203</v>
      </c>
    </row>
    <row r="512" spans="1:65" s="14" customFormat="1">
      <c r="B512" s="186"/>
      <c r="D512" s="178" t="s">
        <v>548</v>
      </c>
      <c r="E512" s="187" t="s">
        <v>1</v>
      </c>
      <c r="F512" s="188" t="s">
        <v>550</v>
      </c>
      <c r="H512" s="189">
        <v>35.299999999999997</v>
      </c>
      <c r="I512" s="190"/>
      <c r="L512" s="186"/>
      <c r="M512" s="191"/>
      <c r="N512" s="192"/>
      <c r="O512" s="192"/>
      <c r="P512" s="192"/>
      <c r="Q512" s="192"/>
      <c r="R512" s="192"/>
      <c r="S512" s="192"/>
      <c r="T512" s="193"/>
      <c r="AT512" s="187" t="s">
        <v>548</v>
      </c>
      <c r="AU512" s="187" t="s">
        <v>91</v>
      </c>
      <c r="AV512" s="14" t="s">
        <v>208</v>
      </c>
      <c r="AW512" s="14" t="s">
        <v>30</v>
      </c>
      <c r="AX512" s="14" t="s">
        <v>83</v>
      </c>
      <c r="AY512" s="187" t="s">
        <v>203</v>
      </c>
    </row>
    <row r="513" spans="1:65" s="2" customFormat="1" ht="16.5" customHeight="1">
      <c r="A513" s="33"/>
      <c r="B513" s="154"/>
      <c r="C513" s="155" t="s">
        <v>478</v>
      </c>
      <c r="D513" s="155" t="s">
        <v>204</v>
      </c>
      <c r="E513" s="156" t="s">
        <v>1073</v>
      </c>
      <c r="F513" s="157" t="s">
        <v>1074</v>
      </c>
      <c r="G513" s="158" t="s">
        <v>221</v>
      </c>
      <c r="H513" s="159">
        <v>35.299999999999997</v>
      </c>
      <c r="I513" s="160"/>
      <c r="J513" s="161">
        <f>ROUND(I513*H513,2)</f>
        <v>0</v>
      </c>
      <c r="K513" s="162"/>
      <c r="L513" s="34"/>
      <c r="M513" s="163" t="s">
        <v>1</v>
      </c>
      <c r="N513" s="164" t="s">
        <v>41</v>
      </c>
      <c r="O513" s="62"/>
      <c r="P513" s="165">
        <f>O513*H513</f>
        <v>0</v>
      </c>
      <c r="Q513" s="165">
        <v>0.14044999999999999</v>
      </c>
      <c r="R513" s="165">
        <f>Q513*H513</f>
        <v>4.9578849999999992</v>
      </c>
      <c r="S513" s="165">
        <v>0</v>
      </c>
      <c r="T513" s="166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7" t="s">
        <v>208</v>
      </c>
      <c r="AT513" s="167" t="s">
        <v>204</v>
      </c>
      <c r="AU513" s="167" t="s">
        <v>91</v>
      </c>
      <c r="AY513" s="18" t="s">
        <v>203</v>
      </c>
      <c r="BE513" s="168">
        <f>IF(N513="základná",J513,0)</f>
        <v>0</v>
      </c>
      <c r="BF513" s="168">
        <f>IF(N513="znížená",J513,0)</f>
        <v>0</v>
      </c>
      <c r="BG513" s="168">
        <f>IF(N513="zákl. prenesená",J513,0)</f>
        <v>0</v>
      </c>
      <c r="BH513" s="168">
        <f>IF(N513="zníž. prenesená",J513,0)</f>
        <v>0</v>
      </c>
      <c r="BI513" s="168">
        <f>IF(N513="nulová",J513,0)</f>
        <v>0</v>
      </c>
      <c r="BJ513" s="18" t="s">
        <v>91</v>
      </c>
      <c r="BK513" s="168">
        <f>ROUND(I513*H513,2)</f>
        <v>0</v>
      </c>
      <c r="BL513" s="18" t="s">
        <v>208</v>
      </c>
      <c r="BM513" s="167" t="s">
        <v>1075</v>
      </c>
    </row>
    <row r="514" spans="1:65" s="13" customFormat="1">
      <c r="B514" s="177"/>
      <c r="D514" s="178" t="s">
        <v>548</v>
      </c>
      <c r="E514" s="179" t="s">
        <v>1</v>
      </c>
      <c r="F514" s="180" t="s">
        <v>762</v>
      </c>
      <c r="H514" s="181">
        <v>35.299999999999997</v>
      </c>
      <c r="I514" s="182"/>
      <c r="L514" s="177"/>
      <c r="M514" s="183"/>
      <c r="N514" s="184"/>
      <c r="O514" s="184"/>
      <c r="P514" s="184"/>
      <c r="Q514" s="184"/>
      <c r="R514" s="184"/>
      <c r="S514" s="184"/>
      <c r="T514" s="185"/>
      <c r="AT514" s="179" t="s">
        <v>548</v>
      </c>
      <c r="AU514" s="179" t="s">
        <v>91</v>
      </c>
      <c r="AV514" s="13" t="s">
        <v>91</v>
      </c>
      <c r="AW514" s="13" t="s">
        <v>30</v>
      </c>
      <c r="AX514" s="13" t="s">
        <v>75</v>
      </c>
      <c r="AY514" s="179" t="s">
        <v>203</v>
      </c>
    </row>
    <row r="515" spans="1:65" s="14" customFormat="1">
      <c r="B515" s="186"/>
      <c r="D515" s="178" t="s">
        <v>548</v>
      </c>
      <c r="E515" s="187" t="s">
        <v>1</v>
      </c>
      <c r="F515" s="188" t="s">
        <v>550</v>
      </c>
      <c r="H515" s="189">
        <v>35.299999999999997</v>
      </c>
      <c r="I515" s="190"/>
      <c r="L515" s="186"/>
      <c r="M515" s="191"/>
      <c r="N515" s="192"/>
      <c r="O515" s="192"/>
      <c r="P515" s="192"/>
      <c r="Q515" s="192"/>
      <c r="R515" s="192"/>
      <c r="S515" s="192"/>
      <c r="T515" s="193"/>
      <c r="AT515" s="187" t="s">
        <v>548</v>
      </c>
      <c r="AU515" s="187" t="s">
        <v>91</v>
      </c>
      <c r="AV515" s="14" t="s">
        <v>208</v>
      </c>
      <c r="AW515" s="14" t="s">
        <v>30</v>
      </c>
      <c r="AX515" s="14" t="s">
        <v>83</v>
      </c>
      <c r="AY515" s="187" t="s">
        <v>203</v>
      </c>
    </row>
    <row r="516" spans="1:65" s="2" customFormat="1" ht="37.9" customHeight="1">
      <c r="A516" s="33"/>
      <c r="B516" s="154"/>
      <c r="C516" s="155" t="s">
        <v>341</v>
      </c>
      <c r="D516" s="155" t="s">
        <v>204</v>
      </c>
      <c r="E516" s="156" t="s">
        <v>1076</v>
      </c>
      <c r="F516" s="157" t="s">
        <v>1077</v>
      </c>
      <c r="G516" s="158" t="s">
        <v>221</v>
      </c>
      <c r="H516" s="159">
        <v>35.299999999999997</v>
      </c>
      <c r="I516" s="160"/>
      <c r="J516" s="161">
        <f>ROUND(I516*H516,2)</f>
        <v>0</v>
      </c>
      <c r="K516" s="162"/>
      <c r="L516" s="34"/>
      <c r="M516" s="163" t="s">
        <v>1</v>
      </c>
      <c r="N516" s="164" t="s">
        <v>41</v>
      </c>
      <c r="O516" s="62"/>
      <c r="P516" s="165">
        <f>O516*H516</f>
        <v>0</v>
      </c>
      <c r="Q516" s="165">
        <v>0.18151999999999999</v>
      </c>
      <c r="R516" s="165">
        <f>Q516*H516</f>
        <v>6.4076559999999994</v>
      </c>
      <c r="S516" s="165">
        <v>0</v>
      </c>
      <c r="T516" s="166">
        <f>S516*H516</f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67" t="s">
        <v>208</v>
      </c>
      <c r="AT516" s="167" t="s">
        <v>204</v>
      </c>
      <c r="AU516" s="167" t="s">
        <v>91</v>
      </c>
      <c r="AY516" s="18" t="s">
        <v>203</v>
      </c>
      <c r="BE516" s="168">
        <f>IF(N516="základná",J516,0)</f>
        <v>0</v>
      </c>
      <c r="BF516" s="168">
        <f>IF(N516="znížená",J516,0)</f>
        <v>0</v>
      </c>
      <c r="BG516" s="168">
        <f>IF(N516="zákl. prenesená",J516,0)</f>
        <v>0</v>
      </c>
      <c r="BH516" s="168">
        <f>IF(N516="zníž. prenesená",J516,0)</f>
        <v>0</v>
      </c>
      <c r="BI516" s="168">
        <f>IF(N516="nulová",J516,0)</f>
        <v>0</v>
      </c>
      <c r="BJ516" s="18" t="s">
        <v>91</v>
      </c>
      <c r="BK516" s="168">
        <f>ROUND(I516*H516,2)</f>
        <v>0</v>
      </c>
      <c r="BL516" s="18" t="s">
        <v>208</v>
      </c>
      <c r="BM516" s="167" t="s">
        <v>1078</v>
      </c>
    </row>
    <row r="517" spans="1:65" s="13" customFormat="1">
      <c r="B517" s="177"/>
      <c r="D517" s="178" t="s">
        <v>548</v>
      </c>
      <c r="E517" s="179" t="s">
        <v>1</v>
      </c>
      <c r="F517" s="180" t="s">
        <v>762</v>
      </c>
      <c r="H517" s="181">
        <v>35.299999999999997</v>
      </c>
      <c r="I517" s="182"/>
      <c r="L517" s="177"/>
      <c r="M517" s="183"/>
      <c r="N517" s="184"/>
      <c r="O517" s="184"/>
      <c r="P517" s="184"/>
      <c r="Q517" s="184"/>
      <c r="R517" s="184"/>
      <c r="S517" s="184"/>
      <c r="T517" s="185"/>
      <c r="AT517" s="179" t="s">
        <v>548</v>
      </c>
      <c r="AU517" s="179" t="s">
        <v>91</v>
      </c>
      <c r="AV517" s="13" t="s">
        <v>91</v>
      </c>
      <c r="AW517" s="13" t="s">
        <v>30</v>
      </c>
      <c r="AX517" s="13" t="s">
        <v>75</v>
      </c>
      <c r="AY517" s="179" t="s">
        <v>203</v>
      </c>
    </row>
    <row r="518" spans="1:65" s="14" customFormat="1">
      <c r="B518" s="186"/>
      <c r="D518" s="178" t="s">
        <v>548</v>
      </c>
      <c r="E518" s="187" t="s">
        <v>1</v>
      </c>
      <c r="F518" s="188" t="s">
        <v>550</v>
      </c>
      <c r="H518" s="189">
        <v>35.299999999999997</v>
      </c>
      <c r="I518" s="190"/>
      <c r="L518" s="186"/>
      <c r="M518" s="191"/>
      <c r="N518" s="192"/>
      <c r="O518" s="192"/>
      <c r="P518" s="192"/>
      <c r="Q518" s="192"/>
      <c r="R518" s="192"/>
      <c r="S518" s="192"/>
      <c r="T518" s="193"/>
      <c r="AT518" s="187" t="s">
        <v>548</v>
      </c>
      <c r="AU518" s="187" t="s">
        <v>91</v>
      </c>
      <c r="AV518" s="14" t="s">
        <v>208</v>
      </c>
      <c r="AW518" s="14" t="s">
        <v>30</v>
      </c>
      <c r="AX518" s="14" t="s">
        <v>83</v>
      </c>
      <c r="AY518" s="187" t="s">
        <v>203</v>
      </c>
    </row>
    <row r="519" spans="1:65" s="2" customFormat="1" ht="33" customHeight="1">
      <c r="A519" s="33"/>
      <c r="B519" s="154"/>
      <c r="C519" s="155" t="s">
        <v>489</v>
      </c>
      <c r="D519" s="155" t="s">
        <v>204</v>
      </c>
      <c r="E519" s="156" t="s">
        <v>1079</v>
      </c>
      <c r="F519" s="157" t="s">
        <v>1080</v>
      </c>
      <c r="G519" s="158" t="s">
        <v>221</v>
      </c>
      <c r="H519" s="159">
        <v>35.299999999999997</v>
      </c>
      <c r="I519" s="160"/>
      <c r="J519" s="161">
        <f>ROUND(I519*H519,2)</f>
        <v>0</v>
      </c>
      <c r="K519" s="162"/>
      <c r="L519" s="34"/>
      <c r="M519" s="163" t="s">
        <v>1</v>
      </c>
      <c r="N519" s="164" t="s">
        <v>41</v>
      </c>
      <c r="O519" s="62"/>
      <c r="P519" s="165">
        <f>O519*H519</f>
        <v>0</v>
      </c>
      <c r="Q519" s="165">
        <v>6.0099999999999997E-3</v>
      </c>
      <c r="R519" s="165">
        <f>Q519*H519</f>
        <v>0.21215299999999998</v>
      </c>
      <c r="S519" s="165">
        <v>0</v>
      </c>
      <c r="T519" s="166">
        <f>S519*H519</f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67" t="s">
        <v>208</v>
      </c>
      <c r="AT519" s="167" t="s">
        <v>204</v>
      </c>
      <c r="AU519" s="167" t="s">
        <v>91</v>
      </c>
      <c r="AY519" s="18" t="s">
        <v>203</v>
      </c>
      <c r="BE519" s="168">
        <f>IF(N519="základná",J519,0)</f>
        <v>0</v>
      </c>
      <c r="BF519" s="168">
        <f>IF(N519="znížená",J519,0)</f>
        <v>0</v>
      </c>
      <c r="BG519" s="168">
        <f>IF(N519="zákl. prenesená",J519,0)</f>
        <v>0</v>
      </c>
      <c r="BH519" s="168">
        <f>IF(N519="zníž. prenesená",J519,0)</f>
        <v>0</v>
      </c>
      <c r="BI519" s="168">
        <f>IF(N519="nulová",J519,0)</f>
        <v>0</v>
      </c>
      <c r="BJ519" s="18" t="s">
        <v>91</v>
      </c>
      <c r="BK519" s="168">
        <f>ROUND(I519*H519,2)</f>
        <v>0</v>
      </c>
      <c r="BL519" s="18" t="s">
        <v>208</v>
      </c>
      <c r="BM519" s="167" t="s">
        <v>1081</v>
      </c>
    </row>
    <row r="520" spans="1:65" s="13" customFormat="1">
      <c r="B520" s="177"/>
      <c r="D520" s="178" t="s">
        <v>548</v>
      </c>
      <c r="E520" s="179" t="s">
        <v>1</v>
      </c>
      <c r="F520" s="180" t="s">
        <v>762</v>
      </c>
      <c r="H520" s="181">
        <v>35.299999999999997</v>
      </c>
      <c r="I520" s="182"/>
      <c r="L520" s="177"/>
      <c r="M520" s="183"/>
      <c r="N520" s="184"/>
      <c r="O520" s="184"/>
      <c r="P520" s="184"/>
      <c r="Q520" s="184"/>
      <c r="R520" s="184"/>
      <c r="S520" s="184"/>
      <c r="T520" s="185"/>
      <c r="AT520" s="179" t="s">
        <v>548</v>
      </c>
      <c r="AU520" s="179" t="s">
        <v>91</v>
      </c>
      <c r="AV520" s="13" t="s">
        <v>91</v>
      </c>
      <c r="AW520" s="13" t="s">
        <v>30</v>
      </c>
      <c r="AX520" s="13" t="s">
        <v>75</v>
      </c>
      <c r="AY520" s="179" t="s">
        <v>203</v>
      </c>
    </row>
    <row r="521" spans="1:65" s="14" customFormat="1">
      <c r="B521" s="186"/>
      <c r="D521" s="178" t="s">
        <v>548</v>
      </c>
      <c r="E521" s="187" t="s">
        <v>1</v>
      </c>
      <c r="F521" s="188" t="s">
        <v>550</v>
      </c>
      <c r="H521" s="189">
        <v>35.299999999999997</v>
      </c>
      <c r="I521" s="190"/>
      <c r="L521" s="186"/>
      <c r="M521" s="191"/>
      <c r="N521" s="192"/>
      <c r="O521" s="192"/>
      <c r="P521" s="192"/>
      <c r="Q521" s="192"/>
      <c r="R521" s="192"/>
      <c r="S521" s="192"/>
      <c r="T521" s="193"/>
      <c r="AT521" s="187" t="s">
        <v>548</v>
      </c>
      <c r="AU521" s="187" t="s">
        <v>91</v>
      </c>
      <c r="AV521" s="14" t="s">
        <v>208</v>
      </c>
      <c r="AW521" s="14" t="s">
        <v>30</v>
      </c>
      <c r="AX521" s="14" t="s">
        <v>83</v>
      </c>
      <c r="AY521" s="187" t="s">
        <v>203</v>
      </c>
    </row>
    <row r="522" spans="1:65" s="2" customFormat="1" ht="37.9" customHeight="1">
      <c r="A522" s="33"/>
      <c r="B522" s="154"/>
      <c r="C522" s="155" t="s">
        <v>344</v>
      </c>
      <c r="D522" s="155" t="s">
        <v>204</v>
      </c>
      <c r="E522" s="156" t="s">
        <v>991</v>
      </c>
      <c r="F522" s="157" t="s">
        <v>967</v>
      </c>
      <c r="G522" s="158" t="s">
        <v>221</v>
      </c>
      <c r="H522" s="159">
        <v>35.299999999999997</v>
      </c>
      <c r="I522" s="160"/>
      <c r="J522" s="161">
        <f>ROUND(I522*H522,2)</f>
        <v>0</v>
      </c>
      <c r="K522" s="162"/>
      <c r="L522" s="34"/>
      <c r="M522" s="163" t="s">
        <v>1</v>
      </c>
      <c r="N522" s="164" t="s">
        <v>41</v>
      </c>
      <c r="O522" s="62"/>
      <c r="P522" s="165">
        <f>O522*H522</f>
        <v>0</v>
      </c>
      <c r="Q522" s="165">
        <v>0.35914000000000001</v>
      </c>
      <c r="R522" s="165">
        <f>Q522*H522</f>
        <v>12.677641999999999</v>
      </c>
      <c r="S522" s="165">
        <v>0</v>
      </c>
      <c r="T522" s="166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7" t="s">
        <v>208</v>
      </c>
      <c r="AT522" s="167" t="s">
        <v>204</v>
      </c>
      <c r="AU522" s="167" t="s">
        <v>91</v>
      </c>
      <c r="AY522" s="18" t="s">
        <v>203</v>
      </c>
      <c r="BE522" s="168">
        <f>IF(N522="základná",J522,0)</f>
        <v>0</v>
      </c>
      <c r="BF522" s="168">
        <f>IF(N522="znížená",J522,0)</f>
        <v>0</v>
      </c>
      <c r="BG522" s="168">
        <f>IF(N522="zákl. prenesená",J522,0)</f>
        <v>0</v>
      </c>
      <c r="BH522" s="168">
        <f>IF(N522="zníž. prenesená",J522,0)</f>
        <v>0</v>
      </c>
      <c r="BI522" s="168">
        <f>IF(N522="nulová",J522,0)</f>
        <v>0</v>
      </c>
      <c r="BJ522" s="18" t="s">
        <v>91</v>
      </c>
      <c r="BK522" s="168">
        <f>ROUND(I522*H522,2)</f>
        <v>0</v>
      </c>
      <c r="BL522" s="18" t="s">
        <v>208</v>
      </c>
      <c r="BM522" s="167" t="s">
        <v>1082</v>
      </c>
    </row>
    <row r="523" spans="1:65" s="13" customFormat="1">
      <c r="B523" s="177"/>
      <c r="D523" s="178" t="s">
        <v>548</v>
      </c>
      <c r="E523" s="179" t="s">
        <v>1</v>
      </c>
      <c r="F523" s="180" t="s">
        <v>762</v>
      </c>
      <c r="H523" s="181">
        <v>35.299999999999997</v>
      </c>
      <c r="I523" s="182"/>
      <c r="L523" s="177"/>
      <c r="M523" s="183"/>
      <c r="N523" s="184"/>
      <c r="O523" s="184"/>
      <c r="P523" s="184"/>
      <c r="Q523" s="184"/>
      <c r="R523" s="184"/>
      <c r="S523" s="184"/>
      <c r="T523" s="185"/>
      <c r="AT523" s="179" t="s">
        <v>548</v>
      </c>
      <c r="AU523" s="179" t="s">
        <v>91</v>
      </c>
      <c r="AV523" s="13" t="s">
        <v>91</v>
      </c>
      <c r="AW523" s="13" t="s">
        <v>30</v>
      </c>
      <c r="AX523" s="13" t="s">
        <v>75</v>
      </c>
      <c r="AY523" s="179" t="s">
        <v>203</v>
      </c>
    </row>
    <row r="524" spans="1:65" s="14" customFormat="1">
      <c r="B524" s="186"/>
      <c r="D524" s="178" t="s">
        <v>548</v>
      </c>
      <c r="E524" s="187" t="s">
        <v>1</v>
      </c>
      <c r="F524" s="188" t="s">
        <v>550</v>
      </c>
      <c r="H524" s="189">
        <v>35.299999999999997</v>
      </c>
      <c r="I524" s="190"/>
      <c r="L524" s="186"/>
      <c r="M524" s="191"/>
      <c r="N524" s="192"/>
      <c r="O524" s="192"/>
      <c r="P524" s="192"/>
      <c r="Q524" s="192"/>
      <c r="R524" s="192"/>
      <c r="S524" s="192"/>
      <c r="T524" s="193"/>
      <c r="AT524" s="187" t="s">
        <v>548</v>
      </c>
      <c r="AU524" s="187" t="s">
        <v>91</v>
      </c>
      <c r="AV524" s="14" t="s">
        <v>208</v>
      </c>
      <c r="AW524" s="14" t="s">
        <v>30</v>
      </c>
      <c r="AX524" s="14" t="s">
        <v>83</v>
      </c>
      <c r="AY524" s="187" t="s">
        <v>203</v>
      </c>
    </row>
    <row r="525" spans="1:65" s="12" customFormat="1" ht="22.9" customHeight="1">
      <c r="B525" s="143"/>
      <c r="D525" s="144" t="s">
        <v>74</v>
      </c>
      <c r="E525" s="169" t="s">
        <v>1083</v>
      </c>
      <c r="F525" s="169" t="s">
        <v>1084</v>
      </c>
      <c r="I525" s="146"/>
      <c r="J525" s="170">
        <f>BK525</f>
        <v>0</v>
      </c>
      <c r="L525" s="143"/>
      <c r="M525" s="148"/>
      <c r="N525" s="149"/>
      <c r="O525" s="149"/>
      <c r="P525" s="150">
        <f>SUM(P526:P536)</f>
        <v>0</v>
      </c>
      <c r="Q525" s="149"/>
      <c r="R525" s="150">
        <f>SUM(R526:R536)</f>
        <v>11.811931</v>
      </c>
      <c r="S525" s="149"/>
      <c r="T525" s="151">
        <f>SUM(T526:T536)</f>
        <v>0</v>
      </c>
      <c r="AR525" s="144" t="s">
        <v>83</v>
      </c>
      <c r="AT525" s="152" t="s">
        <v>74</v>
      </c>
      <c r="AU525" s="152" t="s">
        <v>83</v>
      </c>
      <c r="AY525" s="144" t="s">
        <v>203</v>
      </c>
      <c r="BK525" s="153">
        <f>SUM(BK526:BK536)</f>
        <v>0</v>
      </c>
    </row>
    <row r="526" spans="1:65" s="2" customFormat="1" ht="24.2" customHeight="1">
      <c r="A526" s="33"/>
      <c r="B526" s="154"/>
      <c r="C526" s="155" t="s">
        <v>1085</v>
      </c>
      <c r="D526" s="155" t="s">
        <v>204</v>
      </c>
      <c r="E526" s="156" t="s">
        <v>1058</v>
      </c>
      <c r="F526" s="157" t="s">
        <v>1059</v>
      </c>
      <c r="G526" s="158" t="s">
        <v>221</v>
      </c>
      <c r="H526" s="159">
        <v>94.7</v>
      </c>
      <c r="I526" s="160"/>
      <c r="J526" s="161">
        <f>ROUND(I526*H526,2)</f>
        <v>0</v>
      </c>
      <c r="K526" s="162"/>
      <c r="L526" s="34"/>
      <c r="M526" s="163" t="s">
        <v>1</v>
      </c>
      <c r="N526" s="164" t="s">
        <v>41</v>
      </c>
      <c r="O526" s="62"/>
      <c r="P526" s="165">
        <f>O526*H526</f>
        <v>0</v>
      </c>
      <c r="Q526" s="165">
        <v>0.12411999999999999</v>
      </c>
      <c r="R526" s="165">
        <f>Q526*H526</f>
        <v>11.754163999999999</v>
      </c>
      <c r="S526" s="165">
        <v>0</v>
      </c>
      <c r="T526" s="166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67" t="s">
        <v>208</v>
      </c>
      <c r="AT526" s="167" t="s">
        <v>204</v>
      </c>
      <c r="AU526" s="167" t="s">
        <v>91</v>
      </c>
      <c r="AY526" s="18" t="s">
        <v>203</v>
      </c>
      <c r="BE526" s="168">
        <f>IF(N526="základná",J526,0)</f>
        <v>0</v>
      </c>
      <c r="BF526" s="168">
        <f>IF(N526="znížená",J526,0)</f>
        <v>0</v>
      </c>
      <c r="BG526" s="168">
        <f>IF(N526="zákl. prenesená",J526,0)</f>
        <v>0</v>
      </c>
      <c r="BH526" s="168">
        <f>IF(N526="zníž. prenesená",J526,0)</f>
        <v>0</v>
      </c>
      <c r="BI526" s="168">
        <f>IF(N526="nulová",J526,0)</f>
        <v>0</v>
      </c>
      <c r="BJ526" s="18" t="s">
        <v>91</v>
      </c>
      <c r="BK526" s="168">
        <f>ROUND(I526*H526,2)</f>
        <v>0</v>
      </c>
      <c r="BL526" s="18" t="s">
        <v>208</v>
      </c>
      <c r="BM526" s="167" t="s">
        <v>1086</v>
      </c>
    </row>
    <row r="527" spans="1:65" s="15" customFormat="1" ht="22.5">
      <c r="B527" s="194"/>
      <c r="D527" s="178" t="s">
        <v>548</v>
      </c>
      <c r="E527" s="195" t="s">
        <v>1</v>
      </c>
      <c r="F527" s="196" t="s">
        <v>1061</v>
      </c>
      <c r="H527" s="195" t="s">
        <v>1</v>
      </c>
      <c r="I527" s="197"/>
      <c r="L527" s="194"/>
      <c r="M527" s="198"/>
      <c r="N527" s="199"/>
      <c r="O527" s="199"/>
      <c r="P527" s="199"/>
      <c r="Q527" s="199"/>
      <c r="R527" s="199"/>
      <c r="S527" s="199"/>
      <c r="T527" s="200"/>
      <c r="AT527" s="195" t="s">
        <v>548</v>
      </c>
      <c r="AU527" s="195" t="s">
        <v>91</v>
      </c>
      <c r="AV527" s="15" t="s">
        <v>83</v>
      </c>
      <c r="AW527" s="15" t="s">
        <v>30</v>
      </c>
      <c r="AX527" s="15" t="s">
        <v>75</v>
      </c>
      <c r="AY527" s="195" t="s">
        <v>203</v>
      </c>
    </row>
    <row r="528" spans="1:65" s="15" customFormat="1">
      <c r="B528" s="194"/>
      <c r="D528" s="178" t="s">
        <v>548</v>
      </c>
      <c r="E528" s="195" t="s">
        <v>1</v>
      </c>
      <c r="F528" s="196" t="s">
        <v>1087</v>
      </c>
      <c r="H528" s="195" t="s">
        <v>1</v>
      </c>
      <c r="I528" s="197"/>
      <c r="L528" s="194"/>
      <c r="M528" s="198"/>
      <c r="N528" s="199"/>
      <c r="O528" s="199"/>
      <c r="P528" s="199"/>
      <c r="Q528" s="199"/>
      <c r="R528" s="199"/>
      <c r="S528" s="199"/>
      <c r="T528" s="200"/>
      <c r="AT528" s="195" t="s">
        <v>548</v>
      </c>
      <c r="AU528" s="195" t="s">
        <v>91</v>
      </c>
      <c r="AV528" s="15" t="s">
        <v>83</v>
      </c>
      <c r="AW528" s="15" t="s">
        <v>30</v>
      </c>
      <c r="AX528" s="15" t="s">
        <v>75</v>
      </c>
      <c r="AY528" s="195" t="s">
        <v>203</v>
      </c>
    </row>
    <row r="529" spans="1:65" s="15" customFormat="1">
      <c r="B529" s="194"/>
      <c r="D529" s="178" t="s">
        <v>548</v>
      </c>
      <c r="E529" s="195" t="s">
        <v>1</v>
      </c>
      <c r="F529" s="196" t="s">
        <v>1063</v>
      </c>
      <c r="H529" s="195" t="s">
        <v>1</v>
      </c>
      <c r="I529" s="197"/>
      <c r="L529" s="194"/>
      <c r="M529" s="198"/>
      <c r="N529" s="199"/>
      <c r="O529" s="199"/>
      <c r="P529" s="199"/>
      <c r="Q529" s="199"/>
      <c r="R529" s="199"/>
      <c r="S529" s="199"/>
      <c r="T529" s="200"/>
      <c r="AT529" s="195" t="s">
        <v>548</v>
      </c>
      <c r="AU529" s="195" t="s">
        <v>91</v>
      </c>
      <c r="AV529" s="15" t="s">
        <v>83</v>
      </c>
      <c r="AW529" s="15" t="s">
        <v>30</v>
      </c>
      <c r="AX529" s="15" t="s">
        <v>75</v>
      </c>
      <c r="AY529" s="195" t="s">
        <v>203</v>
      </c>
    </row>
    <row r="530" spans="1:65" s="15" customFormat="1">
      <c r="B530" s="194"/>
      <c r="D530" s="178" t="s">
        <v>548</v>
      </c>
      <c r="E530" s="195" t="s">
        <v>1</v>
      </c>
      <c r="F530" s="196" t="s">
        <v>1065</v>
      </c>
      <c r="H530" s="195" t="s">
        <v>1</v>
      </c>
      <c r="I530" s="197"/>
      <c r="L530" s="194"/>
      <c r="M530" s="198"/>
      <c r="N530" s="199"/>
      <c r="O530" s="199"/>
      <c r="P530" s="199"/>
      <c r="Q530" s="199"/>
      <c r="R530" s="199"/>
      <c r="S530" s="199"/>
      <c r="T530" s="200"/>
      <c r="AT530" s="195" t="s">
        <v>548</v>
      </c>
      <c r="AU530" s="195" t="s">
        <v>91</v>
      </c>
      <c r="AV530" s="15" t="s">
        <v>83</v>
      </c>
      <c r="AW530" s="15" t="s">
        <v>30</v>
      </c>
      <c r="AX530" s="15" t="s">
        <v>75</v>
      </c>
      <c r="AY530" s="195" t="s">
        <v>203</v>
      </c>
    </row>
    <row r="531" spans="1:65" s="15" customFormat="1">
      <c r="B531" s="194"/>
      <c r="D531" s="178" t="s">
        <v>548</v>
      </c>
      <c r="E531" s="195" t="s">
        <v>1</v>
      </c>
      <c r="F531" s="196" t="s">
        <v>1088</v>
      </c>
      <c r="H531" s="195" t="s">
        <v>1</v>
      </c>
      <c r="I531" s="197"/>
      <c r="L531" s="194"/>
      <c r="M531" s="198"/>
      <c r="N531" s="199"/>
      <c r="O531" s="199"/>
      <c r="P531" s="199"/>
      <c r="Q531" s="199"/>
      <c r="R531" s="199"/>
      <c r="S531" s="199"/>
      <c r="T531" s="200"/>
      <c r="AT531" s="195" t="s">
        <v>548</v>
      </c>
      <c r="AU531" s="195" t="s">
        <v>91</v>
      </c>
      <c r="AV531" s="15" t="s">
        <v>83</v>
      </c>
      <c r="AW531" s="15" t="s">
        <v>30</v>
      </c>
      <c r="AX531" s="15" t="s">
        <v>75</v>
      </c>
      <c r="AY531" s="195" t="s">
        <v>203</v>
      </c>
    </row>
    <row r="532" spans="1:65" s="13" customFormat="1">
      <c r="B532" s="177"/>
      <c r="D532" s="178" t="s">
        <v>548</v>
      </c>
      <c r="E532" s="179" t="s">
        <v>720</v>
      </c>
      <c r="F532" s="180" t="s">
        <v>722</v>
      </c>
      <c r="H532" s="181">
        <v>94.7</v>
      </c>
      <c r="I532" s="182"/>
      <c r="L532" s="177"/>
      <c r="M532" s="183"/>
      <c r="N532" s="184"/>
      <c r="O532" s="184"/>
      <c r="P532" s="184"/>
      <c r="Q532" s="184"/>
      <c r="R532" s="184"/>
      <c r="S532" s="184"/>
      <c r="T532" s="185"/>
      <c r="AT532" s="179" t="s">
        <v>548</v>
      </c>
      <c r="AU532" s="179" t="s">
        <v>91</v>
      </c>
      <c r="AV532" s="13" t="s">
        <v>91</v>
      </c>
      <c r="AW532" s="13" t="s">
        <v>30</v>
      </c>
      <c r="AX532" s="13" t="s">
        <v>75</v>
      </c>
      <c r="AY532" s="179" t="s">
        <v>203</v>
      </c>
    </row>
    <row r="533" spans="1:65" s="14" customFormat="1">
      <c r="B533" s="186"/>
      <c r="D533" s="178" t="s">
        <v>548</v>
      </c>
      <c r="E533" s="187" t="s">
        <v>1</v>
      </c>
      <c r="F533" s="188" t="s">
        <v>550</v>
      </c>
      <c r="H533" s="189">
        <v>94.7</v>
      </c>
      <c r="I533" s="190"/>
      <c r="L533" s="186"/>
      <c r="M533" s="191"/>
      <c r="N533" s="192"/>
      <c r="O533" s="192"/>
      <c r="P533" s="192"/>
      <c r="Q533" s="192"/>
      <c r="R533" s="192"/>
      <c r="S533" s="192"/>
      <c r="T533" s="193"/>
      <c r="AT533" s="187" t="s">
        <v>548</v>
      </c>
      <c r="AU533" s="187" t="s">
        <v>91</v>
      </c>
      <c r="AV533" s="14" t="s">
        <v>208</v>
      </c>
      <c r="AW533" s="14" t="s">
        <v>30</v>
      </c>
      <c r="AX533" s="14" t="s">
        <v>83</v>
      </c>
      <c r="AY533" s="187" t="s">
        <v>203</v>
      </c>
    </row>
    <row r="534" spans="1:65" s="2" customFormat="1" ht="24.2" customHeight="1">
      <c r="A534" s="33"/>
      <c r="B534" s="154"/>
      <c r="C534" s="155" t="s">
        <v>348</v>
      </c>
      <c r="D534" s="155" t="s">
        <v>204</v>
      </c>
      <c r="E534" s="156" t="s">
        <v>1070</v>
      </c>
      <c r="F534" s="157" t="s">
        <v>1071</v>
      </c>
      <c r="G534" s="158" t="s">
        <v>221</v>
      </c>
      <c r="H534" s="159">
        <v>94.7</v>
      </c>
      <c r="I534" s="160"/>
      <c r="J534" s="161">
        <f>ROUND(I534*H534,2)</f>
        <v>0</v>
      </c>
      <c r="K534" s="162"/>
      <c r="L534" s="34"/>
      <c r="M534" s="163" t="s">
        <v>1</v>
      </c>
      <c r="N534" s="164" t="s">
        <v>41</v>
      </c>
      <c r="O534" s="62"/>
      <c r="P534" s="165">
        <f>O534*H534</f>
        <v>0</v>
      </c>
      <c r="Q534" s="165">
        <v>6.0999999999999997E-4</v>
      </c>
      <c r="R534" s="165">
        <f>Q534*H534</f>
        <v>5.7766999999999999E-2</v>
      </c>
      <c r="S534" s="165">
        <v>0</v>
      </c>
      <c r="T534" s="166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67" t="s">
        <v>208</v>
      </c>
      <c r="AT534" s="167" t="s">
        <v>204</v>
      </c>
      <c r="AU534" s="167" t="s">
        <v>91</v>
      </c>
      <c r="AY534" s="18" t="s">
        <v>203</v>
      </c>
      <c r="BE534" s="168">
        <f>IF(N534="základná",J534,0)</f>
        <v>0</v>
      </c>
      <c r="BF534" s="168">
        <f>IF(N534="znížená",J534,0)</f>
        <v>0</v>
      </c>
      <c r="BG534" s="168">
        <f>IF(N534="zákl. prenesená",J534,0)</f>
        <v>0</v>
      </c>
      <c r="BH534" s="168">
        <f>IF(N534="zníž. prenesená",J534,0)</f>
        <v>0</v>
      </c>
      <c r="BI534" s="168">
        <f>IF(N534="nulová",J534,0)</f>
        <v>0</v>
      </c>
      <c r="BJ534" s="18" t="s">
        <v>91</v>
      </c>
      <c r="BK534" s="168">
        <f>ROUND(I534*H534,2)</f>
        <v>0</v>
      </c>
      <c r="BL534" s="18" t="s">
        <v>208</v>
      </c>
      <c r="BM534" s="167" t="s">
        <v>1089</v>
      </c>
    </row>
    <row r="535" spans="1:65" s="13" customFormat="1">
      <c r="B535" s="177"/>
      <c r="D535" s="178" t="s">
        <v>548</v>
      </c>
      <c r="E535" s="179" t="s">
        <v>1</v>
      </c>
      <c r="F535" s="180" t="s">
        <v>720</v>
      </c>
      <c r="H535" s="181">
        <v>94.7</v>
      </c>
      <c r="I535" s="182"/>
      <c r="L535" s="177"/>
      <c r="M535" s="183"/>
      <c r="N535" s="184"/>
      <c r="O535" s="184"/>
      <c r="P535" s="184"/>
      <c r="Q535" s="184"/>
      <c r="R535" s="184"/>
      <c r="S535" s="184"/>
      <c r="T535" s="185"/>
      <c r="AT535" s="179" t="s">
        <v>548</v>
      </c>
      <c r="AU535" s="179" t="s">
        <v>91</v>
      </c>
      <c r="AV535" s="13" t="s">
        <v>91</v>
      </c>
      <c r="AW535" s="13" t="s">
        <v>30</v>
      </c>
      <c r="AX535" s="13" t="s">
        <v>75</v>
      </c>
      <c r="AY535" s="179" t="s">
        <v>203</v>
      </c>
    </row>
    <row r="536" spans="1:65" s="14" customFormat="1">
      <c r="B536" s="186"/>
      <c r="D536" s="178" t="s">
        <v>548</v>
      </c>
      <c r="E536" s="187" t="s">
        <v>1</v>
      </c>
      <c r="F536" s="188" t="s">
        <v>550</v>
      </c>
      <c r="H536" s="189">
        <v>94.7</v>
      </c>
      <c r="I536" s="190"/>
      <c r="L536" s="186"/>
      <c r="M536" s="191"/>
      <c r="N536" s="192"/>
      <c r="O536" s="192"/>
      <c r="P536" s="192"/>
      <c r="Q536" s="192"/>
      <c r="R536" s="192"/>
      <c r="S536" s="192"/>
      <c r="T536" s="193"/>
      <c r="AT536" s="187" t="s">
        <v>548</v>
      </c>
      <c r="AU536" s="187" t="s">
        <v>91</v>
      </c>
      <c r="AV536" s="14" t="s">
        <v>208</v>
      </c>
      <c r="AW536" s="14" t="s">
        <v>30</v>
      </c>
      <c r="AX536" s="14" t="s">
        <v>83</v>
      </c>
      <c r="AY536" s="187" t="s">
        <v>203</v>
      </c>
    </row>
    <row r="537" spans="1:65" s="12" customFormat="1" ht="22.9" customHeight="1">
      <c r="B537" s="143"/>
      <c r="D537" s="144" t="s">
        <v>74</v>
      </c>
      <c r="E537" s="169" t="s">
        <v>1090</v>
      </c>
      <c r="F537" s="169" t="s">
        <v>1091</v>
      </c>
      <c r="I537" s="146"/>
      <c r="J537" s="170">
        <f>BK537</f>
        <v>0</v>
      </c>
      <c r="L537" s="143"/>
      <c r="M537" s="148"/>
      <c r="N537" s="149"/>
      <c r="O537" s="149"/>
      <c r="P537" s="150">
        <f>SUM(P538:P562)</f>
        <v>0</v>
      </c>
      <c r="Q537" s="149"/>
      <c r="R537" s="150">
        <f>SUM(R538:R562)</f>
        <v>476.79282000000001</v>
      </c>
      <c r="S537" s="149"/>
      <c r="T537" s="151">
        <f>SUM(T538:T562)</f>
        <v>0</v>
      </c>
      <c r="AR537" s="144" t="s">
        <v>83</v>
      </c>
      <c r="AT537" s="152" t="s">
        <v>74</v>
      </c>
      <c r="AU537" s="152" t="s">
        <v>83</v>
      </c>
      <c r="AY537" s="144" t="s">
        <v>203</v>
      </c>
      <c r="BK537" s="153">
        <f>SUM(BK538:BK562)</f>
        <v>0</v>
      </c>
    </row>
    <row r="538" spans="1:65" s="2" customFormat="1" ht="37.9" customHeight="1">
      <c r="A538" s="33"/>
      <c r="B538" s="154"/>
      <c r="C538" s="155" t="s">
        <v>1092</v>
      </c>
      <c r="D538" s="155" t="s">
        <v>204</v>
      </c>
      <c r="E538" s="156" t="s">
        <v>980</v>
      </c>
      <c r="F538" s="157" t="s">
        <v>981</v>
      </c>
      <c r="G538" s="158" t="s">
        <v>221</v>
      </c>
      <c r="H538" s="159">
        <v>385.5</v>
      </c>
      <c r="I538" s="160"/>
      <c r="J538" s="161">
        <f>ROUND(I538*H538,2)</f>
        <v>0</v>
      </c>
      <c r="K538" s="162"/>
      <c r="L538" s="34"/>
      <c r="M538" s="163" t="s">
        <v>1</v>
      </c>
      <c r="N538" s="164" t="s">
        <v>41</v>
      </c>
      <c r="O538" s="62"/>
      <c r="P538" s="165">
        <f>O538*H538</f>
        <v>0</v>
      </c>
      <c r="Q538" s="165">
        <v>9.2499999999999999E-2</v>
      </c>
      <c r="R538" s="165">
        <f>Q538*H538</f>
        <v>35.658749999999998</v>
      </c>
      <c r="S538" s="165">
        <v>0</v>
      </c>
      <c r="T538" s="166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7" t="s">
        <v>208</v>
      </c>
      <c r="AT538" s="167" t="s">
        <v>204</v>
      </c>
      <c r="AU538" s="167" t="s">
        <v>91</v>
      </c>
      <c r="AY538" s="18" t="s">
        <v>203</v>
      </c>
      <c r="BE538" s="168">
        <f>IF(N538="základná",J538,0)</f>
        <v>0</v>
      </c>
      <c r="BF538" s="168">
        <f>IF(N538="znížená",J538,0)</f>
        <v>0</v>
      </c>
      <c r="BG538" s="168">
        <f>IF(N538="zákl. prenesená",J538,0)</f>
        <v>0</v>
      </c>
      <c r="BH538" s="168">
        <f>IF(N538="zníž. prenesená",J538,0)</f>
        <v>0</v>
      </c>
      <c r="BI538" s="168">
        <f>IF(N538="nulová",J538,0)</f>
        <v>0</v>
      </c>
      <c r="BJ538" s="18" t="s">
        <v>91</v>
      </c>
      <c r="BK538" s="168">
        <f>ROUND(I538*H538,2)</f>
        <v>0</v>
      </c>
      <c r="BL538" s="18" t="s">
        <v>208</v>
      </c>
      <c r="BM538" s="167" t="s">
        <v>1093</v>
      </c>
    </row>
    <row r="539" spans="1:65" s="15" customFormat="1">
      <c r="B539" s="194"/>
      <c r="D539" s="178" t="s">
        <v>548</v>
      </c>
      <c r="E539" s="195" t="s">
        <v>1</v>
      </c>
      <c r="F539" s="196" t="s">
        <v>1094</v>
      </c>
      <c r="H539" s="195" t="s">
        <v>1</v>
      </c>
      <c r="I539" s="197"/>
      <c r="L539" s="194"/>
      <c r="M539" s="198"/>
      <c r="N539" s="199"/>
      <c r="O539" s="199"/>
      <c r="P539" s="199"/>
      <c r="Q539" s="199"/>
      <c r="R539" s="199"/>
      <c r="S539" s="199"/>
      <c r="T539" s="200"/>
      <c r="AT539" s="195" t="s">
        <v>548</v>
      </c>
      <c r="AU539" s="195" t="s">
        <v>91</v>
      </c>
      <c r="AV539" s="15" t="s">
        <v>83</v>
      </c>
      <c r="AW539" s="15" t="s">
        <v>30</v>
      </c>
      <c r="AX539" s="15" t="s">
        <v>75</v>
      </c>
      <c r="AY539" s="195" t="s">
        <v>203</v>
      </c>
    </row>
    <row r="540" spans="1:65" s="15" customFormat="1" ht="22.5">
      <c r="B540" s="194"/>
      <c r="D540" s="178" t="s">
        <v>548</v>
      </c>
      <c r="E540" s="195" t="s">
        <v>1</v>
      </c>
      <c r="F540" s="196" t="s">
        <v>4257</v>
      </c>
      <c r="H540" s="195" t="s">
        <v>1</v>
      </c>
      <c r="I540" s="197"/>
      <c r="L540" s="194"/>
      <c r="M540" s="198"/>
      <c r="N540" s="199"/>
      <c r="O540" s="199"/>
      <c r="P540" s="199"/>
      <c r="Q540" s="199"/>
      <c r="R540" s="199"/>
      <c r="S540" s="199"/>
      <c r="T540" s="200"/>
      <c r="AT540" s="195" t="s">
        <v>548</v>
      </c>
      <c r="AU540" s="195" t="s">
        <v>91</v>
      </c>
      <c r="AV540" s="15" t="s">
        <v>83</v>
      </c>
      <c r="AW540" s="15" t="s">
        <v>30</v>
      </c>
      <c r="AX540" s="15" t="s">
        <v>75</v>
      </c>
      <c r="AY540" s="195" t="s">
        <v>203</v>
      </c>
    </row>
    <row r="541" spans="1:65" s="15" customFormat="1">
      <c r="B541" s="194"/>
      <c r="D541" s="178" t="s">
        <v>548</v>
      </c>
      <c r="E541" s="195" t="s">
        <v>1</v>
      </c>
      <c r="F541" s="196" t="s">
        <v>910</v>
      </c>
      <c r="H541" s="195" t="s">
        <v>1</v>
      </c>
      <c r="I541" s="197"/>
      <c r="L541" s="194"/>
      <c r="M541" s="198"/>
      <c r="N541" s="199"/>
      <c r="O541" s="199"/>
      <c r="P541" s="199"/>
      <c r="Q541" s="199"/>
      <c r="R541" s="199"/>
      <c r="S541" s="199"/>
      <c r="T541" s="200"/>
      <c r="AT541" s="195" t="s">
        <v>548</v>
      </c>
      <c r="AU541" s="195" t="s">
        <v>91</v>
      </c>
      <c r="AV541" s="15" t="s">
        <v>83</v>
      </c>
      <c r="AW541" s="15" t="s">
        <v>30</v>
      </c>
      <c r="AX541" s="15" t="s">
        <v>75</v>
      </c>
      <c r="AY541" s="195" t="s">
        <v>203</v>
      </c>
    </row>
    <row r="542" spans="1:65" s="15" customFormat="1">
      <c r="B542" s="194"/>
      <c r="D542" s="178" t="s">
        <v>548</v>
      </c>
      <c r="E542" s="195" t="s">
        <v>1</v>
      </c>
      <c r="F542" s="196" t="s">
        <v>884</v>
      </c>
      <c r="H542" s="195" t="s">
        <v>1</v>
      </c>
      <c r="I542" s="197"/>
      <c r="L542" s="194"/>
      <c r="M542" s="198"/>
      <c r="N542" s="199"/>
      <c r="O542" s="199"/>
      <c r="P542" s="199"/>
      <c r="Q542" s="199"/>
      <c r="R542" s="199"/>
      <c r="S542" s="199"/>
      <c r="T542" s="200"/>
      <c r="AT542" s="195" t="s">
        <v>548</v>
      </c>
      <c r="AU542" s="195" t="s">
        <v>91</v>
      </c>
      <c r="AV542" s="15" t="s">
        <v>83</v>
      </c>
      <c r="AW542" s="15" t="s">
        <v>30</v>
      </c>
      <c r="AX542" s="15" t="s">
        <v>75</v>
      </c>
      <c r="AY542" s="195" t="s">
        <v>203</v>
      </c>
    </row>
    <row r="543" spans="1:65" s="15" customFormat="1">
      <c r="B543" s="194"/>
      <c r="D543" s="178" t="s">
        <v>548</v>
      </c>
      <c r="E543" s="195" t="s">
        <v>1</v>
      </c>
      <c r="F543" s="196" t="s">
        <v>1048</v>
      </c>
      <c r="H543" s="195" t="s">
        <v>1</v>
      </c>
      <c r="I543" s="197"/>
      <c r="L543" s="194"/>
      <c r="M543" s="198"/>
      <c r="N543" s="199"/>
      <c r="O543" s="199"/>
      <c r="P543" s="199"/>
      <c r="Q543" s="199"/>
      <c r="R543" s="199"/>
      <c r="S543" s="199"/>
      <c r="T543" s="200"/>
      <c r="AT543" s="195" t="s">
        <v>548</v>
      </c>
      <c r="AU543" s="195" t="s">
        <v>91</v>
      </c>
      <c r="AV543" s="15" t="s">
        <v>83</v>
      </c>
      <c r="AW543" s="15" t="s">
        <v>30</v>
      </c>
      <c r="AX543" s="15" t="s">
        <v>75</v>
      </c>
      <c r="AY543" s="195" t="s">
        <v>203</v>
      </c>
    </row>
    <row r="544" spans="1:65" s="15" customFormat="1">
      <c r="B544" s="194"/>
      <c r="D544" s="178" t="s">
        <v>548</v>
      </c>
      <c r="E544" s="195" t="s">
        <v>1</v>
      </c>
      <c r="F544" s="196" t="s">
        <v>1008</v>
      </c>
      <c r="H544" s="195" t="s">
        <v>1</v>
      </c>
      <c r="I544" s="197"/>
      <c r="L544" s="194"/>
      <c r="M544" s="198"/>
      <c r="N544" s="199"/>
      <c r="O544" s="199"/>
      <c r="P544" s="199"/>
      <c r="Q544" s="199"/>
      <c r="R544" s="199"/>
      <c r="S544" s="199"/>
      <c r="T544" s="200"/>
      <c r="AT544" s="195" t="s">
        <v>548</v>
      </c>
      <c r="AU544" s="195" t="s">
        <v>91</v>
      </c>
      <c r="AV544" s="15" t="s">
        <v>83</v>
      </c>
      <c r="AW544" s="15" t="s">
        <v>30</v>
      </c>
      <c r="AX544" s="15" t="s">
        <v>75</v>
      </c>
      <c r="AY544" s="195" t="s">
        <v>203</v>
      </c>
    </row>
    <row r="545" spans="1:65" s="15" customFormat="1">
      <c r="B545" s="194"/>
      <c r="D545" s="178" t="s">
        <v>548</v>
      </c>
      <c r="E545" s="195" t="s">
        <v>1</v>
      </c>
      <c r="F545" s="196" t="s">
        <v>986</v>
      </c>
      <c r="H545" s="195" t="s">
        <v>1</v>
      </c>
      <c r="I545" s="197"/>
      <c r="L545" s="194"/>
      <c r="M545" s="198"/>
      <c r="N545" s="199"/>
      <c r="O545" s="199"/>
      <c r="P545" s="199"/>
      <c r="Q545" s="199"/>
      <c r="R545" s="199"/>
      <c r="S545" s="199"/>
      <c r="T545" s="200"/>
      <c r="AT545" s="195" t="s">
        <v>548</v>
      </c>
      <c r="AU545" s="195" t="s">
        <v>91</v>
      </c>
      <c r="AV545" s="15" t="s">
        <v>83</v>
      </c>
      <c r="AW545" s="15" t="s">
        <v>30</v>
      </c>
      <c r="AX545" s="15" t="s">
        <v>75</v>
      </c>
      <c r="AY545" s="195" t="s">
        <v>203</v>
      </c>
    </row>
    <row r="546" spans="1:65" s="15" customFormat="1">
      <c r="B546" s="194"/>
      <c r="D546" s="178" t="s">
        <v>548</v>
      </c>
      <c r="E546" s="195" t="s">
        <v>1</v>
      </c>
      <c r="F546" s="196" t="s">
        <v>887</v>
      </c>
      <c r="H546" s="195" t="s">
        <v>1</v>
      </c>
      <c r="I546" s="197"/>
      <c r="L546" s="194"/>
      <c r="M546" s="198"/>
      <c r="N546" s="199"/>
      <c r="O546" s="199"/>
      <c r="P546" s="199"/>
      <c r="Q546" s="199"/>
      <c r="R546" s="199"/>
      <c r="S546" s="199"/>
      <c r="T546" s="200"/>
      <c r="AT546" s="195" t="s">
        <v>548</v>
      </c>
      <c r="AU546" s="195" t="s">
        <v>91</v>
      </c>
      <c r="AV546" s="15" t="s">
        <v>83</v>
      </c>
      <c r="AW546" s="15" t="s">
        <v>30</v>
      </c>
      <c r="AX546" s="15" t="s">
        <v>75</v>
      </c>
      <c r="AY546" s="195" t="s">
        <v>203</v>
      </c>
    </row>
    <row r="547" spans="1:65" s="13" customFormat="1">
      <c r="B547" s="177"/>
      <c r="D547" s="178" t="s">
        <v>548</v>
      </c>
      <c r="E547" s="179" t="s">
        <v>1</v>
      </c>
      <c r="F547" s="180" t="s">
        <v>734</v>
      </c>
      <c r="H547" s="181">
        <v>385.5</v>
      </c>
      <c r="I547" s="182"/>
      <c r="L547" s="177"/>
      <c r="M547" s="183"/>
      <c r="N547" s="184"/>
      <c r="O547" s="184"/>
      <c r="P547" s="184"/>
      <c r="Q547" s="184"/>
      <c r="R547" s="184"/>
      <c r="S547" s="184"/>
      <c r="T547" s="185"/>
      <c r="AT547" s="179" t="s">
        <v>548</v>
      </c>
      <c r="AU547" s="179" t="s">
        <v>91</v>
      </c>
      <c r="AV547" s="13" t="s">
        <v>91</v>
      </c>
      <c r="AW547" s="13" t="s">
        <v>30</v>
      </c>
      <c r="AX547" s="13" t="s">
        <v>75</v>
      </c>
      <c r="AY547" s="179" t="s">
        <v>203</v>
      </c>
    </row>
    <row r="548" spans="1:65" s="16" customFormat="1">
      <c r="B548" s="201"/>
      <c r="D548" s="178" t="s">
        <v>548</v>
      </c>
      <c r="E548" s="202" t="s">
        <v>732</v>
      </c>
      <c r="F548" s="203" t="s">
        <v>576</v>
      </c>
      <c r="H548" s="204">
        <v>385.5</v>
      </c>
      <c r="I548" s="205"/>
      <c r="L548" s="201"/>
      <c r="M548" s="206"/>
      <c r="N548" s="207"/>
      <c r="O548" s="207"/>
      <c r="P548" s="207"/>
      <c r="Q548" s="207"/>
      <c r="R548" s="207"/>
      <c r="S548" s="207"/>
      <c r="T548" s="208"/>
      <c r="AT548" s="202" t="s">
        <v>548</v>
      </c>
      <c r="AU548" s="202" t="s">
        <v>91</v>
      </c>
      <c r="AV548" s="16" t="s">
        <v>215</v>
      </c>
      <c r="AW548" s="16" t="s">
        <v>30</v>
      </c>
      <c r="AX548" s="16" t="s">
        <v>75</v>
      </c>
      <c r="AY548" s="202" t="s">
        <v>203</v>
      </c>
    </row>
    <row r="549" spans="1:65" s="14" customFormat="1">
      <c r="B549" s="186"/>
      <c r="D549" s="178" t="s">
        <v>548</v>
      </c>
      <c r="E549" s="187" t="s">
        <v>1</v>
      </c>
      <c r="F549" s="188" t="s">
        <v>550</v>
      </c>
      <c r="H549" s="189">
        <v>385.5</v>
      </c>
      <c r="I549" s="190"/>
      <c r="L549" s="186"/>
      <c r="M549" s="191"/>
      <c r="N549" s="192"/>
      <c r="O549" s="192"/>
      <c r="P549" s="192"/>
      <c r="Q549" s="192"/>
      <c r="R549" s="192"/>
      <c r="S549" s="192"/>
      <c r="T549" s="193"/>
      <c r="AT549" s="187" t="s">
        <v>548</v>
      </c>
      <c r="AU549" s="187" t="s">
        <v>91</v>
      </c>
      <c r="AV549" s="14" t="s">
        <v>208</v>
      </c>
      <c r="AW549" s="14" t="s">
        <v>30</v>
      </c>
      <c r="AX549" s="14" t="s">
        <v>83</v>
      </c>
      <c r="AY549" s="187" t="s">
        <v>203</v>
      </c>
    </row>
    <row r="550" spans="1:65" s="2" customFormat="1" ht="24.2" customHeight="1">
      <c r="A550" s="33"/>
      <c r="B550" s="154"/>
      <c r="C550" s="212" t="s">
        <v>353</v>
      </c>
      <c r="D550" s="212" t="s">
        <v>836</v>
      </c>
      <c r="E550" s="213" t="s">
        <v>1095</v>
      </c>
      <c r="F550" s="214" t="s">
        <v>1096</v>
      </c>
      <c r="G550" s="215" t="s">
        <v>221</v>
      </c>
      <c r="H550" s="216">
        <v>394</v>
      </c>
      <c r="I550" s="217"/>
      <c r="J550" s="218">
        <f>ROUND(I550*H550,2)</f>
        <v>0</v>
      </c>
      <c r="K550" s="219"/>
      <c r="L550" s="220"/>
      <c r="M550" s="221" t="s">
        <v>1</v>
      </c>
      <c r="N550" s="222" t="s">
        <v>41</v>
      </c>
      <c r="O550" s="62"/>
      <c r="P550" s="165">
        <f>O550*H550</f>
        <v>0</v>
      </c>
      <c r="Q550" s="165">
        <v>0.13500000000000001</v>
      </c>
      <c r="R550" s="165">
        <f>Q550*H550</f>
        <v>53.190000000000005</v>
      </c>
      <c r="S550" s="165">
        <v>0</v>
      </c>
      <c r="T550" s="166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67" t="s">
        <v>234</v>
      </c>
      <c r="AT550" s="167" t="s">
        <v>836</v>
      </c>
      <c r="AU550" s="167" t="s">
        <v>91</v>
      </c>
      <c r="AY550" s="18" t="s">
        <v>203</v>
      </c>
      <c r="BE550" s="168">
        <f>IF(N550="základná",J550,0)</f>
        <v>0</v>
      </c>
      <c r="BF550" s="168">
        <f>IF(N550="znížená",J550,0)</f>
        <v>0</v>
      </c>
      <c r="BG550" s="168">
        <f>IF(N550="zákl. prenesená",J550,0)</f>
        <v>0</v>
      </c>
      <c r="BH550" s="168">
        <f>IF(N550="zníž. prenesená",J550,0)</f>
        <v>0</v>
      </c>
      <c r="BI550" s="168">
        <f>IF(N550="nulová",J550,0)</f>
        <v>0</v>
      </c>
      <c r="BJ550" s="18" t="s">
        <v>91</v>
      </c>
      <c r="BK550" s="168">
        <f>ROUND(I550*H550,2)</f>
        <v>0</v>
      </c>
      <c r="BL550" s="18" t="s">
        <v>208</v>
      </c>
      <c r="BM550" s="167" t="s">
        <v>1097</v>
      </c>
    </row>
    <row r="551" spans="1:65" s="13" customFormat="1">
      <c r="B551" s="177"/>
      <c r="D551" s="178" t="s">
        <v>548</v>
      </c>
      <c r="E551" s="179" t="s">
        <v>1</v>
      </c>
      <c r="F551" s="180" t="s">
        <v>1098</v>
      </c>
      <c r="H551" s="181">
        <v>393.21</v>
      </c>
      <c r="I551" s="182"/>
      <c r="L551" s="177"/>
      <c r="M551" s="183"/>
      <c r="N551" s="184"/>
      <c r="O551" s="184"/>
      <c r="P551" s="184"/>
      <c r="Q551" s="184"/>
      <c r="R551" s="184"/>
      <c r="S551" s="184"/>
      <c r="T551" s="185"/>
      <c r="AT551" s="179" t="s">
        <v>548</v>
      </c>
      <c r="AU551" s="179" t="s">
        <v>91</v>
      </c>
      <c r="AV551" s="13" t="s">
        <v>91</v>
      </c>
      <c r="AW551" s="13" t="s">
        <v>30</v>
      </c>
      <c r="AX551" s="13" t="s">
        <v>75</v>
      </c>
      <c r="AY551" s="179" t="s">
        <v>203</v>
      </c>
    </row>
    <row r="552" spans="1:65" s="13" customFormat="1">
      <c r="B552" s="177"/>
      <c r="D552" s="178" t="s">
        <v>548</v>
      </c>
      <c r="E552" s="179" t="s">
        <v>1</v>
      </c>
      <c r="F552" s="180" t="s">
        <v>1099</v>
      </c>
      <c r="H552" s="181">
        <v>0.79</v>
      </c>
      <c r="I552" s="182"/>
      <c r="L552" s="177"/>
      <c r="M552" s="183"/>
      <c r="N552" s="184"/>
      <c r="O552" s="184"/>
      <c r="P552" s="184"/>
      <c r="Q552" s="184"/>
      <c r="R552" s="184"/>
      <c r="S552" s="184"/>
      <c r="T552" s="185"/>
      <c r="AT552" s="179" t="s">
        <v>548</v>
      </c>
      <c r="AU552" s="179" t="s">
        <v>91</v>
      </c>
      <c r="AV552" s="13" t="s">
        <v>91</v>
      </c>
      <c r="AW552" s="13" t="s">
        <v>30</v>
      </c>
      <c r="AX552" s="13" t="s">
        <v>75</v>
      </c>
      <c r="AY552" s="179" t="s">
        <v>203</v>
      </c>
    </row>
    <row r="553" spans="1:65" s="14" customFormat="1">
      <c r="B553" s="186"/>
      <c r="D553" s="178" t="s">
        <v>548</v>
      </c>
      <c r="E553" s="187" t="s">
        <v>1</v>
      </c>
      <c r="F553" s="188" t="s">
        <v>550</v>
      </c>
      <c r="H553" s="189">
        <v>394</v>
      </c>
      <c r="I553" s="190"/>
      <c r="L553" s="186"/>
      <c r="M553" s="191"/>
      <c r="N553" s="192"/>
      <c r="O553" s="192"/>
      <c r="P553" s="192"/>
      <c r="Q553" s="192"/>
      <c r="R553" s="192"/>
      <c r="S553" s="192"/>
      <c r="T553" s="193"/>
      <c r="AT553" s="187" t="s">
        <v>548</v>
      </c>
      <c r="AU553" s="187" t="s">
        <v>91</v>
      </c>
      <c r="AV553" s="14" t="s">
        <v>208</v>
      </c>
      <c r="AW553" s="14" t="s">
        <v>30</v>
      </c>
      <c r="AX553" s="14" t="s">
        <v>83</v>
      </c>
      <c r="AY553" s="187" t="s">
        <v>203</v>
      </c>
    </row>
    <row r="554" spans="1:65" s="2" customFormat="1" ht="37.9" customHeight="1">
      <c r="A554" s="33"/>
      <c r="B554" s="154"/>
      <c r="C554" s="155" t="s">
        <v>1100</v>
      </c>
      <c r="D554" s="155" t="s">
        <v>204</v>
      </c>
      <c r="E554" s="156" t="s">
        <v>991</v>
      </c>
      <c r="F554" s="157" t="s">
        <v>967</v>
      </c>
      <c r="G554" s="158" t="s">
        <v>221</v>
      </c>
      <c r="H554" s="159">
        <v>385.5</v>
      </c>
      <c r="I554" s="160"/>
      <c r="J554" s="161">
        <f>ROUND(I554*H554,2)</f>
        <v>0</v>
      </c>
      <c r="K554" s="162"/>
      <c r="L554" s="34"/>
      <c r="M554" s="163" t="s">
        <v>1</v>
      </c>
      <c r="N554" s="164" t="s">
        <v>41</v>
      </c>
      <c r="O554" s="62"/>
      <c r="P554" s="165">
        <f>O554*H554</f>
        <v>0</v>
      </c>
      <c r="Q554" s="165">
        <v>0.35914000000000001</v>
      </c>
      <c r="R554" s="165">
        <f>Q554*H554</f>
        <v>138.44847000000001</v>
      </c>
      <c r="S554" s="165">
        <v>0</v>
      </c>
      <c r="T554" s="166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67" t="s">
        <v>208</v>
      </c>
      <c r="AT554" s="167" t="s">
        <v>204</v>
      </c>
      <c r="AU554" s="167" t="s">
        <v>91</v>
      </c>
      <c r="AY554" s="18" t="s">
        <v>203</v>
      </c>
      <c r="BE554" s="168">
        <f>IF(N554="základná",J554,0)</f>
        <v>0</v>
      </c>
      <c r="BF554" s="168">
        <f>IF(N554="znížená",J554,0)</f>
        <v>0</v>
      </c>
      <c r="BG554" s="168">
        <f>IF(N554="zákl. prenesená",J554,0)</f>
        <v>0</v>
      </c>
      <c r="BH554" s="168">
        <f>IF(N554="zníž. prenesená",J554,0)</f>
        <v>0</v>
      </c>
      <c r="BI554" s="168">
        <f>IF(N554="nulová",J554,0)</f>
        <v>0</v>
      </c>
      <c r="BJ554" s="18" t="s">
        <v>91</v>
      </c>
      <c r="BK554" s="168">
        <f>ROUND(I554*H554,2)</f>
        <v>0</v>
      </c>
      <c r="BL554" s="18" t="s">
        <v>208</v>
      </c>
      <c r="BM554" s="167" t="s">
        <v>1101</v>
      </c>
    </row>
    <row r="555" spans="1:65" s="13" customFormat="1">
      <c r="B555" s="177"/>
      <c r="D555" s="178" t="s">
        <v>548</v>
      </c>
      <c r="E555" s="179" t="s">
        <v>1</v>
      </c>
      <c r="F555" s="180" t="s">
        <v>732</v>
      </c>
      <c r="H555" s="181">
        <v>385.5</v>
      </c>
      <c r="I555" s="182"/>
      <c r="L555" s="177"/>
      <c r="M555" s="183"/>
      <c r="N555" s="184"/>
      <c r="O555" s="184"/>
      <c r="P555" s="184"/>
      <c r="Q555" s="184"/>
      <c r="R555" s="184"/>
      <c r="S555" s="184"/>
      <c r="T555" s="185"/>
      <c r="AT555" s="179" t="s">
        <v>548</v>
      </c>
      <c r="AU555" s="179" t="s">
        <v>91</v>
      </c>
      <c r="AV555" s="13" t="s">
        <v>91</v>
      </c>
      <c r="AW555" s="13" t="s">
        <v>30</v>
      </c>
      <c r="AX555" s="13" t="s">
        <v>75</v>
      </c>
      <c r="AY555" s="179" t="s">
        <v>203</v>
      </c>
    </row>
    <row r="556" spans="1:65" s="14" customFormat="1">
      <c r="B556" s="186"/>
      <c r="D556" s="178" t="s">
        <v>548</v>
      </c>
      <c r="E556" s="187" t="s">
        <v>1</v>
      </c>
      <c r="F556" s="188" t="s">
        <v>550</v>
      </c>
      <c r="H556" s="189">
        <v>385.5</v>
      </c>
      <c r="I556" s="190"/>
      <c r="L556" s="186"/>
      <c r="M556" s="191"/>
      <c r="N556" s="192"/>
      <c r="O556" s="192"/>
      <c r="P556" s="192"/>
      <c r="Q556" s="192"/>
      <c r="R556" s="192"/>
      <c r="S556" s="192"/>
      <c r="T556" s="193"/>
      <c r="AT556" s="187" t="s">
        <v>548</v>
      </c>
      <c r="AU556" s="187" t="s">
        <v>91</v>
      </c>
      <c r="AV556" s="14" t="s">
        <v>208</v>
      </c>
      <c r="AW556" s="14" t="s">
        <v>30</v>
      </c>
      <c r="AX556" s="14" t="s">
        <v>83</v>
      </c>
      <c r="AY556" s="187" t="s">
        <v>203</v>
      </c>
    </row>
    <row r="557" spans="1:65" s="2" customFormat="1" ht="55.5" customHeight="1">
      <c r="A557" s="33"/>
      <c r="B557" s="154"/>
      <c r="C557" s="155" t="s">
        <v>357</v>
      </c>
      <c r="D557" s="155" t="s">
        <v>204</v>
      </c>
      <c r="E557" s="156" t="s">
        <v>896</v>
      </c>
      <c r="F557" s="157" t="s">
        <v>897</v>
      </c>
      <c r="G557" s="158" t="s">
        <v>221</v>
      </c>
      <c r="H557" s="159">
        <v>385.5</v>
      </c>
      <c r="I557" s="160"/>
      <c r="J557" s="161">
        <f>ROUND(I557*H557,2)</f>
        <v>0</v>
      </c>
      <c r="K557" s="162"/>
      <c r="L557" s="34"/>
      <c r="M557" s="163" t="s">
        <v>1</v>
      </c>
      <c r="N557" s="164" t="s">
        <v>41</v>
      </c>
      <c r="O557" s="62"/>
      <c r="P557" s="165">
        <f>O557*H557</f>
        <v>0</v>
      </c>
      <c r="Q557" s="165">
        <v>0</v>
      </c>
      <c r="R557" s="165">
        <f>Q557*H557</f>
        <v>0</v>
      </c>
      <c r="S557" s="165">
        <v>0</v>
      </c>
      <c r="T557" s="166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7" t="s">
        <v>208</v>
      </c>
      <c r="AT557" s="167" t="s">
        <v>204</v>
      </c>
      <c r="AU557" s="167" t="s">
        <v>91</v>
      </c>
      <c r="AY557" s="18" t="s">
        <v>203</v>
      </c>
      <c r="BE557" s="168">
        <f>IF(N557="základná",J557,0)</f>
        <v>0</v>
      </c>
      <c r="BF557" s="168">
        <f>IF(N557="znížená",J557,0)</f>
        <v>0</v>
      </c>
      <c r="BG557" s="168">
        <f>IF(N557="zákl. prenesená",J557,0)</f>
        <v>0</v>
      </c>
      <c r="BH557" s="168">
        <f>IF(N557="zníž. prenesená",J557,0)</f>
        <v>0</v>
      </c>
      <c r="BI557" s="168">
        <f>IF(N557="nulová",J557,0)</f>
        <v>0</v>
      </c>
      <c r="BJ557" s="18" t="s">
        <v>91</v>
      </c>
      <c r="BK557" s="168">
        <f>ROUND(I557*H557,2)</f>
        <v>0</v>
      </c>
      <c r="BL557" s="18" t="s">
        <v>208</v>
      </c>
      <c r="BM557" s="167" t="s">
        <v>1102</v>
      </c>
    </row>
    <row r="558" spans="1:65" s="13" customFormat="1">
      <c r="B558" s="177"/>
      <c r="D558" s="178" t="s">
        <v>548</v>
      </c>
      <c r="E558" s="179" t="s">
        <v>1</v>
      </c>
      <c r="F558" s="180" t="s">
        <v>732</v>
      </c>
      <c r="H558" s="181">
        <v>385.5</v>
      </c>
      <c r="I558" s="182"/>
      <c r="L558" s="177"/>
      <c r="M558" s="183"/>
      <c r="N558" s="184"/>
      <c r="O558" s="184"/>
      <c r="P558" s="184"/>
      <c r="Q558" s="184"/>
      <c r="R558" s="184"/>
      <c r="S558" s="184"/>
      <c r="T558" s="185"/>
      <c r="AT558" s="179" t="s">
        <v>548</v>
      </c>
      <c r="AU558" s="179" t="s">
        <v>91</v>
      </c>
      <c r="AV558" s="13" t="s">
        <v>91</v>
      </c>
      <c r="AW558" s="13" t="s">
        <v>30</v>
      </c>
      <c r="AX558" s="13" t="s">
        <v>75</v>
      </c>
      <c r="AY558" s="179" t="s">
        <v>203</v>
      </c>
    </row>
    <row r="559" spans="1:65" s="14" customFormat="1">
      <c r="B559" s="186"/>
      <c r="D559" s="178" t="s">
        <v>548</v>
      </c>
      <c r="E559" s="187" t="s">
        <v>1</v>
      </c>
      <c r="F559" s="188" t="s">
        <v>550</v>
      </c>
      <c r="H559" s="189">
        <v>385.5</v>
      </c>
      <c r="I559" s="190"/>
      <c r="L559" s="186"/>
      <c r="M559" s="191"/>
      <c r="N559" s="192"/>
      <c r="O559" s="192"/>
      <c r="P559" s="192"/>
      <c r="Q559" s="192"/>
      <c r="R559" s="192"/>
      <c r="S559" s="192"/>
      <c r="T559" s="193"/>
      <c r="AT559" s="187" t="s">
        <v>548</v>
      </c>
      <c r="AU559" s="187" t="s">
        <v>91</v>
      </c>
      <c r="AV559" s="14" t="s">
        <v>208</v>
      </c>
      <c r="AW559" s="14" t="s">
        <v>30</v>
      </c>
      <c r="AX559" s="14" t="s">
        <v>83</v>
      </c>
      <c r="AY559" s="187" t="s">
        <v>203</v>
      </c>
    </row>
    <row r="560" spans="1:65" s="2" customFormat="1" ht="33" customHeight="1">
      <c r="A560" s="33"/>
      <c r="B560" s="154"/>
      <c r="C560" s="155" t="s">
        <v>1103</v>
      </c>
      <c r="D560" s="155" t="s">
        <v>204</v>
      </c>
      <c r="E560" s="156" t="s">
        <v>994</v>
      </c>
      <c r="F560" s="157" t="s">
        <v>995</v>
      </c>
      <c r="G560" s="158" t="s">
        <v>221</v>
      </c>
      <c r="H560" s="159">
        <v>385.5</v>
      </c>
      <c r="I560" s="160"/>
      <c r="J560" s="161">
        <f>ROUND(I560*H560,2)</f>
        <v>0</v>
      </c>
      <c r="K560" s="162"/>
      <c r="L560" s="34"/>
      <c r="M560" s="163" t="s">
        <v>1</v>
      </c>
      <c r="N560" s="164" t="s">
        <v>41</v>
      </c>
      <c r="O560" s="62"/>
      <c r="P560" s="165">
        <f>O560*H560</f>
        <v>0</v>
      </c>
      <c r="Q560" s="165">
        <v>0.6472</v>
      </c>
      <c r="R560" s="165">
        <f>Q560*H560</f>
        <v>249.4956</v>
      </c>
      <c r="S560" s="165">
        <v>0</v>
      </c>
      <c r="T560" s="166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67" t="s">
        <v>208</v>
      </c>
      <c r="AT560" s="167" t="s">
        <v>204</v>
      </c>
      <c r="AU560" s="167" t="s">
        <v>91</v>
      </c>
      <c r="AY560" s="18" t="s">
        <v>203</v>
      </c>
      <c r="BE560" s="168">
        <f>IF(N560="základná",J560,0)</f>
        <v>0</v>
      </c>
      <c r="BF560" s="168">
        <f>IF(N560="znížená",J560,0)</f>
        <v>0</v>
      </c>
      <c r="BG560" s="168">
        <f>IF(N560="zákl. prenesená",J560,0)</f>
        <v>0</v>
      </c>
      <c r="BH560" s="168">
        <f>IF(N560="zníž. prenesená",J560,0)</f>
        <v>0</v>
      </c>
      <c r="BI560" s="168">
        <f>IF(N560="nulová",J560,0)</f>
        <v>0</v>
      </c>
      <c r="BJ560" s="18" t="s">
        <v>91</v>
      </c>
      <c r="BK560" s="168">
        <f>ROUND(I560*H560,2)</f>
        <v>0</v>
      </c>
      <c r="BL560" s="18" t="s">
        <v>208</v>
      </c>
      <c r="BM560" s="167" t="s">
        <v>1104</v>
      </c>
    </row>
    <row r="561" spans="1:65" s="13" customFormat="1">
      <c r="B561" s="177"/>
      <c r="D561" s="178" t="s">
        <v>548</v>
      </c>
      <c r="E561" s="179" t="s">
        <v>1</v>
      </c>
      <c r="F561" s="180" t="s">
        <v>732</v>
      </c>
      <c r="H561" s="181">
        <v>385.5</v>
      </c>
      <c r="I561" s="182"/>
      <c r="L561" s="177"/>
      <c r="M561" s="183"/>
      <c r="N561" s="184"/>
      <c r="O561" s="184"/>
      <c r="P561" s="184"/>
      <c r="Q561" s="184"/>
      <c r="R561" s="184"/>
      <c r="S561" s="184"/>
      <c r="T561" s="185"/>
      <c r="AT561" s="179" t="s">
        <v>548</v>
      </c>
      <c r="AU561" s="179" t="s">
        <v>91</v>
      </c>
      <c r="AV561" s="13" t="s">
        <v>91</v>
      </c>
      <c r="AW561" s="13" t="s">
        <v>30</v>
      </c>
      <c r="AX561" s="13" t="s">
        <v>75</v>
      </c>
      <c r="AY561" s="179" t="s">
        <v>203</v>
      </c>
    </row>
    <row r="562" spans="1:65" s="14" customFormat="1">
      <c r="B562" s="186"/>
      <c r="D562" s="178" t="s">
        <v>548</v>
      </c>
      <c r="E562" s="187" t="s">
        <v>1</v>
      </c>
      <c r="F562" s="188" t="s">
        <v>550</v>
      </c>
      <c r="H562" s="189">
        <v>385.5</v>
      </c>
      <c r="I562" s="190"/>
      <c r="L562" s="186"/>
      <c r="M562" s="191"/>
      <c r="N562" s="192"/>
      <c r="O562" s="192"/>
      <c r="P562" s="192"/>
      <c r="Q562" s="192"/>
      <c r="R562" s="192"/>
      <c r="S562" s="192"/>
      <c r="T562" s="193"/>
      <c r="AT562" s="187" t="s">
        <v>548</v>
      </c>
      <c r="AU562" s="187" t="s">
        <v>91</v>
      </c>
      <c r="AV562" s="14" t="s">
        <v>208</v>
      </c>
      <c r="AW562" s="14" t="s">
        <v>30</v>
      </c>
      <c r="AX562" s="14" t="s">
        <v>83</v>
      </c>
      <c r="AY562" s="187" t="s">
        <v>203</v>
      </c>
    </row>
    <row r="563" spans="1:65" s="12" customFormat="1" ht="22.9" customHeight="1">
      <c r="B563" s="143"/>
      <c r="D563" s="144" t="s">
        <v>74</v>
      </c>
      <c r="E563" s="169" t="s">
        <v>1105</v>
      </c>
      <c r="F563" s="169" t="s">
        <v>1106</v>
      </c>
      <c r="I563" s="146"/>
      <c r="J563" s="170">
        <f>BK563</f>
        <v>0</v>
      </c>
      <c r="L563" s="143"/>
      <c r="M563" s="148"/>
      <c r="N563" s="149"/>
      <c r="O563" s="149"/>
      <c r="P563" s="150">
        <f>SUM(P564:P590)</f>
        <v>0</v>
      </c>
      <c r="Q563" s="149"/>
      <c r="R563" s="150">
        <f>SUM(R564:R590)</f>
        <v>79.518422000000001</v>
      </c>
      <c r="S563" s="149"/>
      <c r="T563" s="151">
        <f>SUM(T564:T590)</f>
        <v>0</v>
      </c>
      <c r="AR563" s="144" t="s">
        <v>83</v>
      </c>
      <c r="AT563" s="152" t="s">
        <v>74</v>
      </c>
      <c r="AU563" s="152" t="s">
        <v>83</v>
      </c>
      <c r="AY563" s="144" t="s">
        <v>203</v>
      </c>
      <c r="BK563" s="153">
        <f>SUM(BK564:BK590)</f>
        <v>0</v>
      </c>
    </row>
    <row r="564" spans="1:65" s="2" customFormat="1" ht="37.9" customHeight="1">
      <c r="A564" s="33"/>
      <c r="B564" s="154"/>
      <c r="C564" s="155" t="s">
        <v>360</v>
      </c>
      <c r="D564" s="155" t="s">
        <v>204</v>
      </c>
      <c r="E564" s="156" t="s">
        <v>1107</v>
      </c>
      <c r="F564" s="157" t="s">
        <v>1108</v>
      </c>
      <c r="G564" s="158" t="s">
        <v>221</v>
      </c>
      <c r="H564" s="159">
        <v>69.3</v>
      </c>
      <c r="I564" s="160"/>
      <c r="J564" s="161">
        <f>ROUND(I564*H564,2)</f>
        <v>0</v>
      </c>
      <c r="K564" s="162"/>
      <c r="L564" s="34"/>
      <c r="M564" s="163" t="s">
        <v>1</v>
      </c>
      <c r="N564" s="164" t="s">
        <v>41</v>
      </c>
      <c r="O564" s="62"/>
      <c r="P564" s="165">
        <f>O564*H564</f>
        <v>0</v>
      </c>
      <c r="Q564" s="165">
        <v>0.12665999999999999</v>
      </c>
      <c r="R564" s="165">
        <f>Q564*H564</f>
        <v>8.7775379999999998</v>
      </c>
      <c r="S564" s="165">
        <v>0</v>
      </c>
      <c r="T564" s="166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67" t="s">
        <v>208</v>
      </c>
      <c r="AT564" s="167" t="s">
        <v>204</v>
      </c>
      <c r="AU564" s="167" t="s">
        <v>91</v>
      </c>
      <c r="AY564" s="18" t="s">
        <v>203</v>
      </c>
      <c r="BE564" s="168">
        <f>IF(N564="základná",J564,0)</f>
        <v>0</v>
      </c>
      <c r="BF564" s="168">
        <f>IF(N564="znížená",J564,0)</f>
        <v>0</v>
      </c>
      <c r="BG564" s="168">
        <f>IF(N564="zákl. prenesená",J564,0)</f>
        <v>0</v>
      </c>
      <c r="BH564" s="168">
        <f>IF(N564="zníž. prenesená",J564,0)</f>
        <v>0</v>
      </c>
      <c r="BI564" s="168">
        <f>IF(N564="nulová",J564,0)</f>
        <v>0</v>
      </c>
      <c r="BJ564" s="18" t="s">
        <v>91</v>
      </c>
      <c r="BK564" s="168">
        <f>ROUND(I564*H564,2)</f>
        <v>0</v>
      </c>
      <c r="BL564" s="18" t="s">
        <v>208</v>
      </c>
      <c r="BM564" s="167" t="s">
        <v>1109</v>
      </c>
    </row>
    <row r="565" spans="1:65" s="15" customFormat="1">
      <c r="B565" s="194"/>
      <c r="D565" s="178" t="s">
        <v>548</v>
      </c>
      <c r="E565" s="195" t="s">
        <v>1</v>
      </c>
      <c r="F565" s="196" t="s">
        <v>1110</v>
      </c>
      <c r="H565" s="195" t="s">
        <v>1</v>
      </c>
      <c r="I565" s="197"/>
      <c r="L565" s="194"/>
      <c r="M565" s="198"/>
      <c r="N565" s="199"/>
      <c r="O565" s="199"/>
      <c r="P565" s="199"/>
      <c r="Q565" s="199"/>
      <c r="R565" s="199"/>
      <c r="S565" s="199"/>
      <c r="T565" s="200"/>
      <c r="AT565" s="195" t="s">
        <v>548</v>
      </c>
      <c r="AU565" s="195" t="s">
        <v>91</v>
      </c>
      <c r="AV565" s="15" t="s">
        <v>83</v>
      </c>
      <c r="AW565" s="15" t="s">
        <v>30</v>
      </c>
      <c r="AX565" s="15" t="s">
        <v>75</v>
      </c>
      <c r="AY565" s="195" t="s">
        <v>203</v>
      </c>
    </row>
    <row r="566" spans="1:65" s="15" customFormat="1">
      <c r="B566" s="194"/>
      <c r="D566" s="178" t="s">
        <v>548</v>
      </c>
      <c r="E566" s="195" t="s">
        <v>1</v>
      </c>
      <c r="F566" s="196" t="s">
        <v>4235</v>
      </c>
      <c r="H566" s="195" t="s">
        <v>1</v>
      </c>
      <c r="I566" s="197"/>
      <c r="L566" s="194"/>
      <c r="M566" s="198"/>
      <c r="N566" s="199"/>
      <c r="O566" s="199"/>
      <c r="P566" s="199"/>
      <c r="Q566" s="199"/>
      <c r="R566" s="199"/>
      <c r="S566" s="199"/>
      <c r="T566" s="200"/>
      <c r="AT566" s="195" t="s">
        <v>548</v>
      </c>
      <c r="AU566" s="195" t="s">
        <v>91</v>
      </c>
      <c r="AV566" s="15" t="s">
        <v>83</v>
      </c>
      <c r="AW566" s="15" t="s">
        <v>30</v>
      </c>
      <c r="AX566" s="15" t="s">
        <v>75</v>
      </c>
      <c r="AY566" s="195" t="s">
        <v>203</v>
      </c>
    </row>
    <row r="567" spans="1:65" s="15" customFormat="1">
      <c r="B567" s="194"/>
      <c r="D567" s="178" t="s">
        <v>548</v>
      </c>
      <c r="E567" s="195" t="s">
        <v>1</v>
      </c>
      <c r="F567" s="196" t="s">
        <v>4258</v>
      </c>
      <c r="H567" s="195" t="s">
        <v>1</v>
      </c>
      <c r="I567" s="197"/>
      <c r="L567" s="194"/>
      <c r="M567" s="198"/>
      <c r="N567" s="199"/>
      <c r="O567" s="199"/>
      <c r="P567" s="199"/>
      <c r="Q567" s="199"/>
      <c r="R567" s="199"/>
      <c r="S567" s="199"/>
      <c r="T567" s="200"/>
      <c r="AT567" s="195" t="s">
        <v>548</v>
      </c>
      <c r="AU567" s="195" t="s">
        <v>91</v>
      </c>
      <c r="AV567" s="15" t="s">
        <v>83</v>
      </c>
      <c r="AW567" s="15" t="s">
        <v>30</v>
      </c>
      <c r="AX567" s="15" t="s">
        <v>75</v>
      </c>
      <c r="AY567" s="195" t="s">
        <v>203</v>
      </c>
    </row>
    <row r="568" spans="1:65" s="15" customFormat="1">
      <c r="B568" s="194"/>
      <c r="D568" s="178" t="s">
        <v>548</v>
      </c>
      <c r="E568" s="195" t="s">
        <v>1</v>
      </c>
      <c r="F568" s="196" t="s">
        <v>4259</v>
      </c>
      <c r="H568" s="195" t="s">
        <v>1</v>
      </c>
      <c r="I568" s="197"/>
      <c r="L568" s="194"/>
      <c r="M568" s="198"/>
      <c r="N568" s="199"/>
      <c r="O568" s="199"/>
      <c r="P568" s="199"/>
      <c r="Q568" s="199"/>
      <c r="R568" s="199"/>
      <c r="S568" s="199"/>
      <c r="T568" s="200"/>
      <c r="AT568" s="195" t="s">
        <v>548</v>
      </c>
      <c r="AU568" s="195" t="s">
        <v>91</v>
      </c>
      <c r="AV568" s="15" t="s">
        <v>83</v>
      </c>
      <c r="AW568" s="15" t="s">
        <v>30</v>
      </c>
      <c r="AX568" s="15" t="s">
        <v>75</v>
      </c>
      <c r="AY568" s="195" t="s">
        <v>203</v>
      </c>
    </row>
    <row r="569" spans="1:65" s="15" customFormat="1">
      <c r="B569" s="194"/>
      <c r="D569" s="178" t="s">
        <v>548</v>
      </c>
      <c r="E569" s="195" t="s">
        <v>1</v>
      </c>
      <c r="F569" s="196" t="s">
        <v>1111</v>
      </c>
      <c r="H569" s="195" t="s">
        <v>1</v>
      </c>
      <c r="I569" s="197"/>
      <c r="L569" s="194"/>
      <c r="M569" s="198"/>
      <c r="N569" s="199"/>
      <c r="O569" s="199"/>
      <c r="P569" s="199"/>
      <c r="Q569" s="199"/>
      <c r="R569" s="199"/>
      <c r="S569" s="199"/>
      <c r="T569" s="200"/>
      <c r="AT569" s="195" t="s">
        <v>548</v>
      </c>
      <c r="AU569" s="195" t="s">
        <v>91</v>
      </c>
      <c r="AV569" s="15" t="s">
        <v>83</v>
      </c>
      <c r="AW569" s="15" t="s">
        <v>30</v>
      </c>
      <c r="AX569" s="15" t="s">
        <v>75</v>
      </c>
      <c r="AY569" s="195" t="s">
        <v>203</v>
      </c>
    </row>
    <row r="570" spans="1:65" s="15" customFormat="1">
      <c r="B570" s="194"/>
      <c r="D570" s="178" t="s">
        <v>548</v>
      </c>
      <c r="E570" s="195" t="s">
        <v>1</v>
      </c>
      <c r="F570" s="196" t="s">
        <v>1112</v>
      </c>
      <c r="H570" s="195" t="s">
        <v>1</v>
      </c>
      <c r="I570" s="197"/>
      <c r="L570" s="194"/>
      <c r="M570" s="198"/>
      <c r="N570" s="199"/>
      <c r="O570" s="199"/>
      <c r="P570" s="199"/>
      <c r="Q570" s="199"/>
      <c r="R570" s="199"/>
      <c r="S570" s="199"/>
      <c r="T570" s="200"/>
      <c r="AT570" s="195" t="s">
        <v>548</v>
      </c>
      <c r="AU570" s="195" t="s">
        <v>91</v>
      </c>
      <c r="AV570" s="15" t="s">
        <v>83</v>
      </c>
      <c r="AW570" s="15" t="s">
        <v>30</v>
      </c>
      <c r="AX570" s="15" t="s">
        <v>75</v>
      </c>
      <c r="AY570" s="195" t="s">
        <v>203</v>
      </c>
    </row>
    <row r="571" spans="1:65" s="15" customFormat="1">
      <c r="B571" s="194"/>
      <c r="D571" s="178" t="s">
        <v>548</v>
      </c>
      <c r="E571" s="195" t="s">
        <v>1</v>
      </c>
      <c r="F571" s="196" t="s">
        <v>1113</v>
      </c>
      <c r="H571" s="195" t="s">
        <v>1</v>
      </c>
      <c r="I571" s="197"/>
      <c r="L571" s="194"/>
      <c r="M571" s="198"/>
      <c r="N571" s="199"/>
      <c r="O571" s="199"/>
      <c r="P571" s="199"/>
      <c r="Q571" s="199"/>
      <c r="R571" s="199"/>
      <c r="S571" s="199"/>
      <c r="T571" s="200"/>
      <c r="AT571" s="195" t="s">
        <v>548</v>
      </c>
      <c r="AU571" s="195" t="s">
        <v>91</v>
      </c>
      <c r="AV571" s="15" t="s">
        <v>83</v>
      </c>
      <c r="AW571" s="15" t="s">
        <v>30</v>
      </c>
      <c r="AX571" s="15" t="s">
        <v>75</v>
      </c>
      <c r="AY571" s="195" t="s">
        <v>203</v>
      </c>
    </row>
    <row r="572" spans="1:65" s="15" customFormat="1">
      <c r="B572" s="194"/>
      <c r="D572" s="178" t="s">
        <v>548</v>
      </c>
      <c r="E572" s="195" t="s">
        <v>1</v>
      </c>
      <c r="F572" s="196" t="s">
        <v>1008</v>
      </c>
      <c r="H572" s="195" t="s">
        <v>1</v>
      </c>
      <c r="I572" s="197"/>
      <c r="L572" s="194"/>
      <c r="M572" s="198"/>
      <c r="N572" s="199"/>
      <c r="O572" s="199"/>
      <c r="P572" s="199"/>
      <c r="Q572" s="199"/>
      <c r="R572" s="199"/>
      <c r="S572" s="199"/>
      <c r="T572" s="200"/>
      <c r="AT572" s="195" t="s">
        <v>548</v>
      </c>
      <c r="AU572" s="195" t="s">
        <v>91</v>
      </c>
      <c r="AV572" s="15" t="s">
        <v>83</v>
      </c>
      <c r="AW572" s="15" t="s">
        <v>30</v>
      </c>
      <c r="AX572" s="15" t="s">
        <v>75</v>
      </c>
      <c r="AY572" s="195" t="s">
        <v>203</v>
      </c>
    </row>
    <row r="573" spans="1:65" s="15" customFormat="1">
      <c r="B573" s="194"/>
      <c r="D573" s="178" t="s">
        <v>548</v>
      </c>
      <c r="E573" s="195" t="s">
        <v>1</v>
      </c>
      <c r="F573" s="196" t="s">
        <v>1114</v>
      </c>
      <c r="H573" s="195" t="s">
        <v>1</v>
      </c>
      <c r="I573" s="197"/>
      <c r="L573" s="194"/>
      <c r="M573" s="198"/>
      <c r="N573" s="199"/>
      <c r="O573" s="199"/>
      <c r="P573" s="199"/>
      <c r="Q573" s="199"/>
      <c r="R573" s="199"/>
      <c r="S573" s="199"/>
      <c r="T573" s="200"/>
      <c r="AT573" s="195" t="s">
        <v>548</v>
      </c>
      <c r="AU573" s="195" t="s">
        <v>91</v>
      </c>
      <c r="AV573" s="15" t="s">
        <v>83</v>
      </c>
      <c r="AW573" s="15" t="s">
        <v>30</v>
      </c>
      <c r="AX573" s="15" t="s">
        <v>75</v>
      </c>
      <c r="AY573" s="195" t="s">
        <v>203</v>
      </c>
    </row>
    <row r="574" spans="1:65" s="15" customFormat="1">
      <c r="B574" s="194"/>
      <c r="D574" s="178" t="s">
        <v>548</v>
      </c>
      <c r="E574" s="195" t="s">
        <v>1</v>
      </c>
      <c r="F574" s="196" t="s">
        <v>887</v>
      </c>
      <c r="H574" s="195" t="s">
        <v>1</v>
      </c>
      <c r="I574" s="197"/>
      <c r="L574" s="194"/>
      <c r="M574" s="198"/>
      <c r="N574" s="199"/>
      <c r="O574" s="199"/>
      <c r="P574" s="199"/>
      <c r="Q574" s="199"/>
      <c r="R574" s="199"/>
      <c r="S574" s="199"/>
      <c r="T574" s="200"/>
      <c r="AT574" s="195" t="s">
        <v>548</v>
      </c>
      <c r="AU574" s="195" t="s">
        <v>91</v>
      </c>
      <c r="AV574" s="15" t="s">
        <v>83</v>
      </c>
      <c r="AW574" s="15" t="s">
        <v>30</v>
      </c>
      <c r="AX574" s="15" t="s">
        <v>75</v>
      </c>
      <c r="AY574" s="195" t="s">
        <v>203</v>
      </c>
    </row>
    <row r="575" spans="1:65" s="13" customFormat="1">
      <c r="B575" s="177"/>
      <c r="D575" s="178" t="s">
        <v>548</v>
      </c>
      <c r="E575" s="179" t="s">
        <v>1</v>
      </c>
      <c r="F575" s="180" t="s">
        <v>745</v>
      </c>
      <c r="H575" s="181">
        <v>69.3</v>
      </c>
      <c r="I575" s="182"/>
      <c r="L575" s="177"/>
      <c r="M575" s="183"/>
      <c r="N575" s="184"/>
      <c r="O575" s="184"/>
      <c r="P575" s="184"/>
      <c r="Q575" s="184"/>
      <c r="R575" s="184"/>
      <c r="S575" s="184"/>
      <c r="T575" s="185"/>
      <c r="AT575" s="179" t="s">
        <v>548</v>
      </c>
      <c r="AU575" s="179" t="s">
        <v>91</v>
      </c>
      <c r="AV575" s="13" t="s">
        <v>91</v>
      </c>
      <c r="AW575" s="13" t="s">
        <v>30</v>
      </c>
      <c r="AX575" s="13" t="s">
        <v>75</v>
      </c>
      <c r="AY575" s="179" t="s">
        <v>203</v>
      </c>
    </row>
    <row r="576" spans="1:65" s="14" customFormat="1">
      <c r="B576" s="186"/>
      <c r="D576" s="178" t="s">
        <v>548</v>
      </c>
      <c r="E576" s="187" t="s">
        <v>743</v>
      </c>
      <c r="F576" s="188" t="s">
        <v>550</v>
      </c>
      <c r="H576" s="189">
        <v>69.3</v>
      </c>
      <c r="I576" s="190"/>
      <c r="L576" s="186"/>
      <c r="M576" s="191"/>
      <c r="N576" s="192"/>
      <c r="O576" s="192"/>
      <c r="P576" s="192"/>
      <c r="Q576" s="192"/>
      <c r="R576" s="192"/>
      <c r="S576" s="192"/>
      <c r="T576" s="193"/>
      <c r="AT576" s="187" t="s">
        <v>548</v>
      </c>
      <c r="AU576" s="187" t="s">
        <v>91</v>
      </c>
      <c r="AV576" s="14" t="s">
        <v>208</v>
      </c>
      <c r="AW576" s="14" t="s">
        <v>30</v>
      </c>
      <c r="AX576" s="14" t="s">
        <v>83</v>
      </c>
      <c r="AY576" s="187" t="s">
        <v>203</v>
      </c>
    </row>
    <row r="577" spans="1:65" s="2" customFormat="1" ht="24.2" customHeight="1">
      <c r="A577" s="33"/>
      <c r="B577" s="154"/>
      <c r="C577" s="212" t="s">
        <v>1115</v>
      </c>
      <c r="D577" s="212" t="s">
        <v>836</v>
      </c>
      <c r="E577" s="213" t="s">
        <v>1116</v>
      </c>
      <c r="F577" s="214" t="s">
        <v>1117</v>
      </c>
      <c r="G577" s="215" t="s">
        <v>221</v>
      </c>
      <c r="H577" s="216">
        <v>71.709999999999994</v>
      </c>
      <c r="I577" s="217"/>
      <c r="J577" s="218">
        <f>ROUND(I577*H577,2)</f>
        <v>0</v>
      </c>
      <c r="K577" s="219"/>
      <c r="L577" s="220"/>
      <c r="M577" s="221" t="s">
        <v>1</v>
      </c>
      <c r="N577" s="222" t="s">
        <v>41</v>
      </c>
      <c r="O577" s="62"/>
      <c r="P577" s="165">
        <f>O577*H577</f>
        <v>0</v>
      </c>
      <c r="Q577" s="165">
        <v>0.17</v>
      </c>
      <c r="R577" s="165">
        <f>Q577*H577</f>
        <v>12.1907</v>
      </c>
      <c r="S577" s="165">
        <v>0</v>
      </c>
      <c r="T577" s="166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67" t="s">
        <v>234</v>
      </c>
      <c r="AT577" s="167" t="s">
        <v>836</v>
      </c>
      <c r="AU577" s="167" t="s">
        <v>91</v>
      </c>
      <c r="AY577" s="18" t="s">
        <v>203</v>
      </c>
      <c r="BE577" s="168">
        <f>IF(N577="základná",J577,0)</f>
        <v>0</v>
      </c>
      <c r="BF577" s="168">
        <f>IF(N577="znížená",J577,0)</f>
        <v>0</v>
      </c>
      <c r="BG577" s="168">
        <f>IF(N577="zákl. prenesená",J577,0)</f>
        <v>0</v>
      </c>
      <c r="BH577" s="168">
        <f>IF(N577="zníž. prenesená",J577,0)</f>
        <v>0</v>
      </c>
      <c r="BI577" s="168">
        <f>IF(N577="nulová",J577,0)</f>
        <v>0</v>
      </c>
      <c r="BJ577" s="18" t="s">
        <v>91</v>
      </c>
      <c r="BK577" s="168">
        <f>ROUND(I577*H577,2)</f>
        <v>0</v>
      </c>
      <c r="BL577" s="18" t="s">
        <v>208</v>
      </c>
      <c r="BM577" s="167" t="s">
        <v>1118</v>
      </c>
    </row>
    <row r="578" spans="1:65" s="13" customFormat="1">
      <c r="B578" s="177"/>
      <c r="D578" s="178" t="s">
        <v>548</v>
      </c>
      <c r="E578" s="179" t="s">
        <v>1</v>
      </c>
      <c r="F578" s="180" t="s">
        <v>1119</v>
      </c>
      <c r="H578" s="181">
        <v>70.686000000000007</v>
      </c>
      <c r="I578" s="182"/>
      <c r="L578" s="177"/>
      <c r="M578" s="183"/>
      <c r="N578" s="184"/>
      <c r="O578" s="184"/>
      <c r="P578" s="184"/>
      <c r="Q578" s="184"/>
      <c r="R578" s="184"/>
      <c r="S578" s="184"/>
      <c r="T578" s="185"/>
      <c r="AT578" s="179" t="s">
        <v>548</v>
      </c>
      <c r="AU578" s="179" t="s">
        <v>91</v>
      </c>
      <c r="AV578" s="13" t="s">
        <v>91</v>
      </c>
      <c r="AW578" s="13" t="s">
        <v>30</v>
      </c>
      <c r="AX578" s="13" t="s">
        <v>75</v>
      </c>
      <c r="AY578" s="179" t="s">
        <v>203</v>
      </c>
    </row>
    <row r="579" spans="1:65" s="13" customFormat="1">
      <c r="B579" s="177"/>
      <c r="D579" s="178" t="s">
        <v>548</v>
      </c>
      <c r="E579" s="179" t="s">
        <v>1</v>
      </c>
      <c r="F579" s="180" t="s">
        <v>1120</v>
      </c>
      <c r="H579" s="181">
        <v>0.314</v>
      </c>
      <c r="I579" s="182"/>
      <c r="L579" s="177"/>
      <c r="M579" s="183"/>
      <c r="N579" s="184"/>
      <c r="O579" s="184"/>
      <c r="P579" s="184"/>
      <c r="Q579" s="184"/>
      <c r="R579" s="184"/>
      <c r="S579" s="184"/>
      <c r="T579" s="185"/>
      <c r="AT579" s="179" t="s">
        <v>548</v>
      </c>
      <c r="AU579" s="179" t="s">
        <v>91</v>
      </c>
      <c r="AV579" s="13" t="s">
        <v>91</v>
      </c>
      <c r="AW579" s="13" t="s">
        <v>30</v>
      </c>
      <c r="AX579" s="13" t="s">
        <v>75</v>
      </c>
      <c r="AY579" s="179" t="s">
        <v>203</v>
      </c>
    </row>
    <row r="580" spans="1:65" s="16" customFormat="1">
      <c r="B580" s="201"/>
      <c r="D580" s="178" t="s">
        <v>548</v>
      </c>
      <c r="E580" s="202" t="s">
        <v>1</v>
      </c>
      <c r="F580" s="203" t="s">
        <v>576</v>
      </c>
      <c r="H580" s="204">
        <v>71</v>
      </c>
      <c r="I580" s="205"/>
      <c r="L580" s="201"/>
      <c r="M580" s="206"/>
      <c r="N580" s="207"/>
      <c r="O580" s="207"/>
      <c r="P580" s="207"/>
      <c r="Q580" s="207"/>
      <c r="R580" s="207"/>
      <c r="S580" s="207"/>
      <c r="T580" s="208"/>
      <c r="AT580" s="202" t="s">
        <v>548</v>
      </c>
      <c r="AU580" s="202" t="s">
        <v>91</v>
      </c>
      <c r="AV580" s="16" t="s">
        <v>215</v>
      </c>
      <c r="AW580" s="16" t="s">
        <v>30</v>
      </c>
      <c r="AX580" s="16" t="s">
        <v>75</v>
      </c>
      <c r="AY580" s="202" t="s">
        <v>203</v>
      </c>
    </row>
    <row r="581" spans="1:65" s="14" customFormat="1">
      <c r="B581" s="186"/>
      <c r="D581" s="178" t="s">
        <v>548</v>
      </c>
      <c r="E581" s="187" t="s">
        <v>1</v>
      </c>
      <c r="F581" s="188" t="s">
        <v>550</v>
      </c>
      <c r="H581" s="189">
        <v>71</v>
      </c>
      <c r="I581" s="190"/>
      <c r="L581" s="186"/>
      <c r="M581" s="191"/>
      <c r="N581" s="192"/>
      <c r="O581" s="192"/>
      <c r="P581" s="192"/>
      <c r="Q581" s="192"/>
      <c r="R581" s="192"/>
      <c r="S581" s="192"/>
      <c r="T581" s="193"/>
      <c r="AT581" s="187" t="s">
        <v>548</v>
      </c>
      <c r="AU581" s="187" t="s">
        <v>91</v>
      </c>
      <c r="AV581" s="14" t="s">
        <v>208</v>
      </c>
      <c r="AW581" s="14" t="s">
        <v>30</v>
      </c>
      <c r="AX581" s="14" t="s">
        <v>83</v>
      </c>
      <c r="AY581" s="187" t="s">
        <v>203</v>
      </c>
    </row>
    <row r="582" spans="1:65" s="13" customFormat="1">
      <c r="B582" s="177"/>
      <c r="D582" s="178" t="s">
        <v>548</v>
      </c>
      <c r="F582" s="180" t="s">
        <v>1121</v>
      </c>
      <c r="H582" s="181">
        <v>71.709999999999994</v>
      </c>
      <c r="I582" s="182"/>
      <c r="L582" s="177"/>
      <c r="M582" s="183"/>
      <c r="N582" s="184"/>
      <c r="O582" s="184"/>
      <c r="P582" s="184"/>
      <c r="Q582" s="184"/>
      <c r="R582" s="184"/>
      <c r="S582" s="184"/>
      <c r="T582" s="185"/>
      <c r="AT582" s="179" t="s">
        <v>548</v>
      </c>
      <c r="AU582" s="179" t="s">
        <v>91</v>
      </c>
      <c r="AV582" s="13" t="s">
        <v>91</v>
      </c>
      <c r="AW582" s="13" t="s">
        <v>3</v>
      </c>
      <c r="AX582" s="13" t="s">
        <v>83</v>
      </c>
      <c r="AY582" s="179" t="s">
        <v>203</v>
      </c>
    </row>
    <row r="583" spans="1:65" s="2" customFormat="1" ht="37.9" customHeight="1">
      <c r="A583" s="33"/>
      <c r="B583" s="154"/>
      <c r="C583" s="155" t="s">
        <v>364</v>
      </c>
      <c r="D583" s="155" t="s">
        <v>204</v>
      </c>
      <c r="E583" s="156" t="s">
        <v>991</v>
      </c>
      <c r="F583" s="157" t="s">
        <v>967</v>
      </c>
      <c r="G583" s="158" t="s">
        <v>221</v>
      </c>
      <c r="H583" s="159">
        <v>69.3</v>
      </c>
      <c r="I583" s="160"/>
      <c r="J583" s="161">
        <f>ROUND(I583*H583,2)</f>
        <v>0</v>
      </c>
      <c r="K583" s="162"/>
      <c r="L583" s="34"/>
      <c r="M583" s="163" t="s">
        <v>1</v>
      </c>
      <c r="N583" s="164" t="s">
        <v>41</v>
      </c>
      <c r="O583" s="62"/>
      <c r="P583" s="165">
        <f>O583*H583</f>
        <v>0</v>
      </c>
      <c r="Q583" s="165">
        <v>0.35914000000000001</v>
      </c>
      <c r="R583" s="165">
        <f>Q583*H583</f>
        <v>24.888401999999999</v>
      </c>
      <c r="S583" s="165">
        <v>0</v>
      </c>
      <c r="T583" s="166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67" t="s">
        <v>208</v>
      </c>
      <c r="AT583" s="167" t="s">
        <v>204</v>
      </c>
      <c r="AU583" s="167" t="s">
        <v>91</v>
      </c>
      <c r="AY583" s="18" t="s">
        <v>203</v>
      </c>
      <c r="BE583" s="168">
        <f>IF(N583="základná",J583,0)</f>
        <v>0</v>
      </c>
      <c r="BF583" s="168">
        <f>IF(N583="znížená",J583,0)</f>
        <v>0</v>
      </c>
      <c r="BG583" s="168">
        <f>IF(N583="zákl. prenesená",J583,0)</f>
        <v>0</v>
      </c>
      <c r="BH583" s="168">
        <f>IF(N583="zníž. prenesená",J583,0)</f>
        <v>0</v>
      </c>
      <c r="BI583" s="168">
        <f>IF(N583="nulová",J583,0)</f>
        <v>0</v>
      </c>
      <c r="BJ583" s="18" t="s">
        <v>91</v>
      </c>
      <c r="BK583" s="168">
        <f>ROUND(I583*H583,2)</f>
        <v>0</v>
      </c>
      <c r="BL583" s="18" t="s">
        <v>208</v>
      </c>
      <c r="BM583" s="167" t="s">
        <v>1122</v>
      </c>
    </row>
    <row r="584" spans="1:65" s="13" customFormat="1">
      <c r="B584" s="177"/>
      <c r="D584" s="178" t="s">
        <v>548</v>
      </c>
      <c r="E584" s="179" t="s">
        <v>1</v>
      </c>
      <c r="F584" s="180" t="s">
        <v>743</v>
      </c>
      <c r="H584" s="181">
        <v>69.3</v>
      </c>
      <c r="I584" s="182"/>
      <c r="L584" s="177"/>
      <c r="M584" s="183"/>
      <c r="N584" s="184"/>
      <c r="O584" s="184"/>
      <c r="P584" s="184"/>
      <c r="Q584" s="184"/>
      <c r="R584" s="184"/>
      <c r="S584" s="184"/>
      <c r="T584" s="185"/>
      <c r="AT584" s="179" t="s">
        <v>548</v>
      </c>
      <c r="AU584" s="179" t="s">
        <v>91</v>
      </c>
      <c r="AV584" s="13" t="s">
        <v>91</v>
      </c>
      <c r="AW584" s="13" t="s">
        <v>30</v>
      </c>
      <c r="AX584" s="13" t="s">
        <v>83</v>
      </c>
      <c r="AY584" s="179" t="s">
        <v>203</v>
      </c>
    </row>
    <row r="585" spans="1:65" s="2" customFormat="1" ht="55.5" customHeight="1">
      <c r="A585" s="33"/>
      <c r="B585" s="154"/>
      <c r="C585" s="155" t="s">
        <v>1123</v>
      </c>
      <c r="D585" s="155" t="s">
        <v>204</v>
      </c>
      <c r="E585" s="156" t="s">
        <v>896</v>
      </c>
      <c r="F585" s="157" t="s">
        <v>897</v>
      </c>
      <c r="G585" s="158" t="s">
        <v>221</v>
      </c>
      <c r="H585" s="159">
        <v>69.3</v>
      </c>
      <c r="I585" s="160"/>
      <c r="J585" s="161">
        <f>ROUND(I585*H585,2)</f>
        <v>0</v>
      </c>
      <c r="K585" s="162"/>
      <c r="L585" s="34"/>
      <c r="M585" s="163" t="s">
        <v>1</v>
      </c>
      <c r="N585" s="164" t="s">
        <v>41</v>
      </c>
      <c r="O585" s="62"/>
      <c r="P585" s="165">
        <f>O585*H585</f>
        <v>0</v>
      </c>
      <c r="Q585" s="165">
        <v>0</v>
      </c>
      <c r="R585" s="165">
        <f>Q585*H585</f>
        <v>0</v>
      </c>
      <c r="S585" s="165">
        <v>0</v>
      </c>
      <c r="T585" s="166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67" t="s">
        <v>208</v>
      </c>
      <c r="AT585" s="167" t="s">
        <v>204</v>
      </c>
      <c r="AU585" s="167" t="s">
        <v>91</v>
      </c>
      <c r="AY585" s="18" t="s">
        <v>203</v>
      </c>
      <c r="BE585" s="168">
        <f>IF(N585="základná",J585,0)</f>
        <v>0</v>
      </c>
      <c r="BF585" s="168">
        <f>IF(N585="znížená",J585,0)</f>
        <v>0</v>
      </c>
      <c r="BG585" s="168">
        <f>IF(N585="zákl. prenesená",J585,0)</f>
        <v>0</v>
      </c>
      <c r="BH585" s="168">
        <f>IF(N585="zníž. prenesená",J585,0)</f>
        <v>0</v>
      </c>
      <c r="BI585" s="168">
        <f>IF(N585="nulová",J585,0)</f>
        <v>0</v>
      </c>
      <c r="BJ585" s="18" t="s">
        <v>91</v>
      </c>
      <c r="BK585" s="168">
        <f>ROUND(I585*H585,2)</f>
        <v>0</v>
      </c>
      <c r="BL585" s="18" t="s">
        <v>208</v>
      </c>
      <c r="BM585" s="167" t="s">
        <v>1124</v>
      </c>
    </row>
    <row r="586" spans="1:65" s="13" customFormat="1">
      <c r="B586" s="177"/>
      <c r="D586" s="178" t="s">
        <v>548</v>
      </c>
      <c r="E586" s="179" t="s">
        <v>1</v>
      </c>
      <c r="F586" s="180" t="s">
        <v>743</v>
      </c>
      <c r="H586" s="181">
        <v>69.3</v>
      </c>
      <c r="I586" s="182"/>
      <c r="L586" s="177"/>
      <c r="M586" s="183"/>
      <c r="N586" s="184"/>
      <c r="O586" s="184"/>
      <c r="P586" s="184"/>
      <c r="Q586" s="184"/>
      <c r="R586" s="184"/>
      <c r="S586" s="184"/>
      <c r="T586" s="185"/>
      <c r="AT586" s="179" t="s">
        <v>548</v>
      </c>
      <c r="AU586" s="179" t="s">
        <v>91</v>
      </c>
      <c r="AV586" s="13" t="s">
        <v>91</v>
      </c>
      <c r="AW586" s="13" t="s">
        <v>30</v>
      </c>
      <c r="AX586" s="13" t="s">
        <v>75</v>
      </c>
      <c r="AY586" s="179" t="s">
        <v>203</v>
      </c>
    </row>
    <row r="587" spans="1:65" s="14" customFormat="1">
      <c r="B587" s="186"/>
      <c r="D587" s="178" t="s">
        <v>548</v>
      </c>
      <c r="E587" s="187" t="s">
        <v>1</v>
      </c>
      <c r="F587" s="188" t="s">
        <v>550</v>
      </c>
      <c r="H587" s="189">
        <v>69.3</v>
      </c>
      <c r="I587" s="190"/>
      <c r="L587" s="186"/>
      <c r="M587" s="191"/>
      <c r="N587" s="192"/>
      <c r="O587" s="192"/>
      <c r="P587" s="192"/>
      <c r="Q587" s="192"/>
      <c r="R587" s="192"/>
      <c r="S587" s="192"/>
      <c r="T587" s="193"/>
      <c r="AT587" s="187" t="s">
        <v>548</v>
      </c>
      <c r="AU587" s="187" t="s">
        <v>91</v>
      </c>
      <c r="AV587" s="14" t="s">
        <v>208</v>
      </c>
      <c r="AW587" s="14" t="s">
        <v>30</v>
      </c>
      <c r="AX587" s="14" t="s">
        <v>83</v>
      </c>
      <c r="AY587" s="187" t="s">
        <v>203</v>
      </c>
    </row>
    <row r="588" spans="1:65" s="2" customFormat="1" ht="33" customHeight="1">
      <c r="A588" s="33"/>
      <c r="B588" s="154"/>
      <c r="C588" s="155" t="s">
        <v>367</v>
      </c>
      <c r="D588" s="155" t="s">
        <v>204</v>
      </c>
      <c r="E588" s="156" t="s">
        <v>1125</v>
      </c>
      <c r="F588" s="157" t="s">
        <v>1126</v>
      </c>
      <c r="G588" s="158" t="s">
        <v>221</v>
      </c>
      <c r="H588" s="159">
        <v>69.3</v>
      </c>
      <c r="I588" s="160"/>
      <c r="J588" s="161">
        <f>ROUND(I588*H588,2)</f>
        <v>0</v>
      </c>
      <c r="K588" s="162"/>
      <c r="L588" s="34"/>
      <c r="M588" s="163" t="s">
        <v>1</v>
      </c>
      <c r="N588" s="164" t="s">
        <v>41</v>
      </c>
      <c r="O588" s="62"/>
      <c r="P588" s="165">
        <f>O588*H588</f>
        <v>0</v>
      </c>
      <c r="Q588" s="165">
        <v>0.48574000000000001</v>
      </c>
      <c r="R588" s="165">
        <f>Q588*H588</f>
        <v>33.661782000000002</v>
      </c>
      <c r="S588" s="165">
        <v>0</v>
      </c>
      <c r="T588" s="166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67" t="s">
        <v>208</v>
      </c>
      <c r="AT588" s="167" t="s">
        <v>204</v>
      </c>
      <c r="AU588" s="167" t="s">
        <v>91</v>
      </c>
      <c r="AY588" s="18" t="s">
        <v>203</v>
      </c>
      <c r="BE588" s="168">
        <f>IF(N588="základná",J588,0)</f>
        <v>0</v>
      </c>
      <c r="BF588" s="168">
        <f>IF(N588="znížená",J588,0)</f>
        <v>0</v>
      </c>
      <c r="BG588" s="168">
        <f>IF(N588="zákl. prenesená",J588,0)</f>
        <v>0</v>
      </c>
      <c r="BH588" s="168">
        <f>IF(N588="zníž. prenesená",J588,0)</f>
        <v>0</v>
      </c>
      <c r="BI588" s="168">
        <f>IF(N588="nulová",J588,0)</f>
        <v>0</v>
      </c>
      <c r="BJ588" s="18" t="s">
        <v>91</v>
      </c>
      <c r="BK588" s="168">
        <f>ROUND(I588*H588,2)</f>
        <v>0</v>
      </c>
      <c r="BL588" s="18" t="s">
        <v>208</v>
      </c>
      <c r="BM588" s="167" t="s">
        <v>1127</v>
      </c>
    </row>
    <row r="589" spans="1:65" s="13" customFormat="1">
      <c r="B589" s="177"/>
      <c r="D589" s="178" t="s">
        <v>548</v>
      </c>
      <c r="E589" s="179" t="s">
        <v>1</v>
      </c>
      <c r="F589" s="180" t="s">
        <v>743</v>
      </c>
      <c r="H589" s="181">
        <v>69.3</v>
      </c>
      <c r="I589" s="182"/>
      <c r="L589" s="177"/>
      <c r="M589" s="183"/>
      <c r="N589" s="184"/>
      <c r="O589" s="184"/>
      <c r="P589" s="184"/>
      <c r="Q589" s="184"/>
      <c r="R589" s="184"/>
      <c r="S589" s="184"/>
      <c r="T589" s="185"/>
      <c r="AT589" s="179" t="s">
        <v>548</v>
      </c>
      <c r="AU589" s="179" t="s">
        <v>91</v>
      </c>
      <c r="AV589" s="13" t="s">
        <v>91</v>
      </c>
      <c r="AW589" s="13" t="s">
        <v>30</v>
      </c>
      <c r="AX589" s="13" t="s">
        <v>75</v>
      </c>
      <c r="AY589" s="179" t="s">
        <v>203</v>
      </c>
    </row>
    <row r="590" spans="1:65" s="14" customFormat="1">
      <c r="B590" s="186"/>
      <c r="D590" s="178" t="s">
        <v>548</v>
      </c>
      <c r="E590" s="187" t="s">
        <v>1</v>
      </c>
      <c r="F590" s="188" t="s">
        <v>550</v>
      </c>
      <c r="H590" s="189">
        <v>69.3</v>
      </c>
      <c r="I590" s="190"/>
      <c r="L590" s="186"/>
      <c r="M590" s="191"/>
      <c r="N590" s="192"/>
      <c r="O590" s="192"/>
      <c r="P590" s="192"/>
      <c r="Q590" s="192"/>
      <c r="R590" s="192"/>
      <c r="S590" s="192"/>
      <c r="T590" s="193"/>
      <c r="AT590" s="187" t="s">
        <v>548</v>
      </c>
      <c r="AU590" s="187" t="s">
        <v>91</v>
      </c>
      <c r="AV590" s="14" t="s">
        <v>208</v>
      </c>
      <c r="AW590" s="14" t="s">
        <v>30</v>
      </c>
      <c r="AX590" s="14" t="s">
        <v>83</v>
      </c>
      <c r="AY590" s="187" t="s">
        <v>203</v>
      </c>
    </row>
    <row r="591" spans="1:65" s="12" customFormat="1" ht="22.9" customHeight="1">
      <c r="B591" s="143"/>
      <c r="D591" s="144" t="s">
        <v>74</v>
      </c>
      <c r="E591" s="169" t="s">
        <v>1128</v>
      </c>
      <c r="F591" s="169" t="s">
        <v>1129</v>
      </c>
      <c r="I591" s="146"/>
      <c r="J591" s="170">
        <f>BK591</f>
        <v>0</v>
      </c>
      <c r="L591" s="143"/>
      <c r="M591" s="148"/>
      <c r="N591" s="149"/>
      <c r="O591" s="149"/>
      <c r="P591" s="150">
        <f>SUM(P592:P600)</f>
        <v>0</v>
      </c>
      <c r="Q591" s="149"/>
      <c r="R591" s="150">
        <f>SUM(R592:R600)</f>
        <v>41.996904000000001</v>
      </c>
      <c r="S591" s="149"/>
      <c r="T591" s="151">
        <f>SUM(T592:T600)</f>
        <v>0</v>
      </c>
      <c r="AR591" s="144" t="s">
        <v>83</v>
      </c>
      <c r="AT591" s="152" t="s">
        <v>74</v>
      </c>
      <c r="AU591" s="152" t="s">
        <v>83</v>
      </c>
      <c r="AY591" s="144" t="s">
        <v>203</v>
      </c>
      <c r="BK591" s="153">
        <f>SUM(BK592:BK600)</f>
        <v>0</v>
      </c>
    </row>
    <row r="592" spans="1:65" s="2" customFormat="1" ht="24.2" customHeight="1">
      <c r="A592" s="33"/>
      <c r="B592" s="154"/>
      <c r="C592" s="155" t="s">
        <v>1130</v>
      </c>
      <c r="D592" s="155" t="s">
        <v>204</v>
      </c>
      <c r="E592" s="156" t="s">
        <v>1131</v>
      </c>
      <c r="F592" s="157" t="s">
        <v>1132</v>
      </c>
      <c r="G592" s="158" t="s">
        <v>221</v>
      </c>
      <c r="H592" s="159">
        <v>100.2</v>
      </c>
      <c r="I592" s="160"/>
      <c r="J592" s="161">
        <f>ROUND(I592*H592,2)</f>
        <v>0</v>
      </c>
      <c r="K592" s="162"/>
      <c r="L592" s="34"/>
      <c r="M592" s="163" t="s">
        <v>1</v>
      </c>
      <c r="N592" s="164" t="s">
        <v>41</v>
      </c>
      <c r="O592" s="62"/>
      <c r="P592" s="165">
        <f>O592*H592</f>
        <v>0</v>
      </c>
      <c r="Q592" s="165">
        <v>0.1837</v>
      </c>
      <c r="R592" s="165">
        <f>Q592*H592</f>
        <v>18.406739999999999</v>
      </c>
      <c r="S592" s="165">
        <v>0</v>
      </c>
      <c r="T592" s="166">
        <f>S592*H592</f>
        <v>0</v>
      </c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R592" s="167" t="s">
        <v>208</v>
      </c>
      <c r="AT592" s="167" t="s">
        <v>204</v>
      </c>
      <c r="AU592" s="167" t="s">
        <v>91</v>
      </c>
      <c r="AY592" s="18" t="s">
        <v>203</v>
      </c>
      <c r="BE592" s="168">
        <f>IF(N592="základná",J592,0)</f>
        <v>0</v>
      </c>
      <c r="BF592" s="168">
        <f>IF(N592="znížená",J592,0)</f>
        <v>0</v>
      </c>
      <c r="BG592" s="168">
        <f>IF(N592="zákl. prenesená",J592,0)</f>
        <v>0</v>
      </c>
      <c r="BH592" s="168">
        <f>IF(N592="zníž. prenesená",J592,0)</f>
        <v>0</v>
      </c>
      <c r="BI592" s="168">
        <f>IF(N592="nulová",J592,0)</f>
        <v>0</v>
      </c>
      <c r="BJ592" s="18" t="s">
        <v>91</v>
      </c>
      <c r="BK592" s="168">
        <f>ROUND(I592*H592,2)</f>
        <v>0</v>
      </c>
      <c r="BL592" s="18" t="s">
        <v>208</v>
      </c>
      <c r="BM592" s="167" t="s">
        <v>1133</v>
      </c>
    </row>
    <row r="593" spans="1:65" s="13" customFormat="1">
      <c r="B593" s="177"/>
      <c r="D593" s="178" t="s">
        <v>548</v>
      </c>
      <c r="E593" s="179" t="s">
        <v>1</v>
      </c>
      <c r="F593" s="180" t="s">
        <v>4260</v>
      </c>
      <c r="H593" s="181">
        <v>12</v>
      </c>
      <c r="I593" s="182"/>
      <c r="L593" s="177"/>
      <c r="M593" s="183"/>
      <c r="N593" s="184"/>
      <c r="O593" s="184"/>
      <c r="P593" s="184"/>
      <c r="Q593" s="184"/>
      <c r="R593" s="184"/>
      <c r="S593" s="184"/>
      <c r="T593" s="185"/>
      <c r="AT593" s="179" t="s">
        <v>548</v>
      </c>
      <c r="AU593" s="179" t="s">
        <v>91</v>
      </c>
      <c r="AV593" s="13" t="s">
        <v>91</v>
      </c>
      <c r="AW593" s="13" t="s">
        <v>30</v>
      </c>
      <c r="AX593" s="13" t="s">
        <v>75</v>
      </c>
      <c r="AY593" s="179" t="s">
        <v>203</v>
      </c>
    </row>
    <row r="594" spans="1:65" s="13" customFormat="1">
      <c r="B594" s="177"/>
      <c r="D594" s="178" t="s">
        <v>548</v>
      </c>
      <c r="E594" s="179" t="s">
        <v>1</v>
      </c>
      <c r="F594" s="180" t="s">
        <v>4262</v>
      </c>
      <c r="H594" s="181">
        <v>88.2</v>
      </c>
      <c r="I594" s="182"/>
      <c r="L594" s="177"/>
      <c r="M594" s="183"/>
      <c r="N594" s="184"/>
      <c r="O594" s="184"/>
      <c r="P594" s="184"/>
      <c r="Q594" s="184"/>
      <c r="R594" s="184"/>
      <c r="S594" s="184"/>
      <c r="T594" s="185"/>
      <c r="AT594" s="179" t="s">
        <v>548</v>
      </c>
      <c r="AU594" s="179" t="s">
        <v>91</v>
      </c>
      <c r="AV594" s="13" t="s">
        <v>91</v>
      </c>
      <c r="AW594" s="13" t="s">
        <v>30</v>
      </c>
      <c r="AX594" s="13" t="s">
        <v>75</v>
      </c>
      <c r="AY594" s="179" t="s">
        <v>203</v>
      </c>
    </row>
    <row r="595" spans="1:65" s="14" customFormat="1">
      <c r="B595" s="186"/>
      <c r="D595" s="178" t="s">
        <v>548</v>
      </c>
      <c r="E595" s="187" t="s">
        <v>1</v>
      </c>
      <c r="F595" s="188" t="s">
        <v>550</v>
      </c>
      <c r="H595" s="189">
        <v>100.2</v>
      </c>
      <c r="I595" s="190"/>
      <c r="L595" s="186"/>
      <c r="M595" s="191"/>
      <c r="N595" s="192"/>
      <c r="O595" s="192"/>
      <c r="P595" s="192"/>
      <c r="Q595" s="192"/>
      <c r="R595" s="192"/>
      <c r="S595" s="192"/>
      <c r="T595" s="193"/>
      <c r="AT595" s="187" t="s">
        <v>548</v>
      </c>
      <c r="AU595" s="187" t="s">
        <v>91</v>
      </c>
      <c r="AV595" s="14" t="s">
        <v>208</v>
      </c>
      <c r="AW595" s="14" t="s">
        <v>30</v>
      </c>
      <c r="AX595" s="14" t="s">
        <v>83</v>
      </c>
      <c r="AY595" s="187" t="s">
        <v>203</v>
      </c>
    </row>
    <row r="596" spans="1:65" s="2" customFormat="1" ht="24.2" customHeight="1">
      <c r="A596" s="33"/>
      <c r="B596" s="154"/>
      <c r="C596" s="212" t="s">
        <v>371</v>
      </c>
      <c r="D596" s="212" t="s">
        <v>836</v>
      </c>
      <c r="E596" s="213" t="s">
        <v>1134</v>
      </c>
      <c r="F596" s="214" t="s">
        <v>1135</v>
      </c>
      <c r="G596" s="215" t="s">
        <v>221</v>
      </c>
      <c r="H596" s="216">
        <v>106.262</v>
      </c>
      <c r="I596" s="217"/>
      <c r="J596" s="218">
        <f>ROUND(I596*H596,2)</f>
        <v>0</v>
      </c>
      <c r="K596" s="219"/>
      <c r="L596" s="220"/>
      <c r="M596" s="221" t="s">
        <v>1</v>
      </c>
      <c r="N596" s="222" t="s">
        <v>41</v>
      </c>
      <c r="O596" s="62"/>
      <c r="P596" s="165">
        <f>O596*H596</f>
        <v>0</v>
      </c>
      <c r="Q596" s="165">
        <v>0.222</v>
      </c>
      <c r="R596" s="165">
        <f>Q596*H596</f>
        <v>23.590164000000001</v>
      </c>
      <c r="S596" s="165">
        <v>0</v>
      </c>
      <c r="T596" s="166">
        <f>S596*H596</f>
        <v>0</v>
      </c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R596" s="167" t="s">
        <v>234</v>
      </c>
      <c r="AT596" s="167" t="s">
        <v>836</v>
      </c>
      <c r="AU596" s="167" t="s">
        <v>91</v>
      </c>
      <c r="AY596" s="18" t="s">
        <v>203</v>
      </c>
      <c r="BE596" s="168">
        <f>IF(N596="základná",J596,0)</f>
        <v>0</v>
      </c>
      <c r="BF596" s="168">
        <f>IF(N596="znížená",J596,0)</f>
        <v>0</v>
      </c>
      <c r="BG596" s="168">
        <f>IF(N596="zákl. prenesená",J596,0)</f>
        <v>0</v>
      </c>
      <c r="BH596" s="168">
        <f>IF(N596="zníž. prenesená",J596,0)</f>
        <v>0</v>
      </c>
      <c r="BI596" s="168">
        <f>IF(N596="nulová",J596,0)</f>
        <v>0</v>
      </c>
      <c r="BJ596" s="18" t="s">
        <v>91</v>
      </c>
      <c r="BK596" s="168">
        <f>ROUND(I596*H596,2)</f>
        <v>0</v>
      </c>
      <c r="BL596" s="18" t="s">
        <v>208</v>
      </c>
      <c r="BM596" s="167" t="s">
        <v>1136</v>
      </c>
    </row>
    <row r="597" spans="1:65" s="13" customFormat="1">
      <c r="B597" s="177"/>
      <c r="D597" s="178" t="s">
        <v>548</v>
      </c>
      <c r="E597" s="179" t="s">
        <v>1</v>
      </c>
      <c r="F597" s="180" t="s">
        <v>4261</v>
      </c>
      <c r="H597" s="181">
        <v>12.6</v>
      </c>
      <c r="I597" s="182"/>
      <c r="L597" s="177"/>
      <c r="M597" s="183"/>
      <c r="N597" s="184"/>
      <c r="O597" s="184"/>
      <c r="P597" s="184"/>
      <c r="Q597" s="184"/>
      <c r="R597" s="184"/>
      <c r="S597" s="184"/>
      <c r="T597" s="185"/>
      <c r="AT597" s="179" t="s">
        <v>548</v>
      </c>
      <c r="AU597" s="179" t="s">
        <v>91</v>
      </c>
      <c r="AV597" s="13" t="s">
        <v>91</v>
      </c>
      <c r="AW597" s="13" t="s">
        <v>30</v>
      </c>
      <c r="AX597" s="13" t="s">
        <v>75</v>
      </c>
      <c r="AY597" s="179" t="s">
        <v>203</v>
      </c>
    </row>
    <row r="598" spans="1:65" s="13" customFormat="1">
      <c r="B598" s="177"/>
      <c r="D598" s="178" t="s">
        <v>548</v>
      </c>
      <c r="E598" s="179" t="s">
        <v>1</v>
      </c>
      <c r="F598" s="180" t="s">
        <v>4236</v>
      </c>
      <c r="H598" s="181">
        <v>92.61</v>
      </c>
      <c r="I598" s="182"/>
      <c r="L598" s="177"/>
      <c r="M598" s="183"/>
      <c r="N598" s="184"/>
      <c r="O598" s="184"/>
      <c r="P598" s="184"/>
      <c r="Q598" s="184"/>
      <c r="R598" s="184"/>
      <c r="S598" s="184"/>
      <c r="T598" s="185"/>
      <c r="AT598" s="179" t="s">
        <v>548</v>
      </c>
      <c r="AU598" s="179" t="s">
        <v>91</v>
      </c>
      <c r="AV598" s="13" t="s">
        <v>91</v>
      </c>
      <c r="AW598" s="13" t="s">
        <v>30</v>
      </c>
      <c r="AX598" s="13" t="s">
        <v>75</v>
      </c>
      <c r="AY598" s="179" t="s">
        <v>203</v>
      </c>
    </row>
    <row r="599" spans="1:65" s="14" customFormat="1">
      <c r="B599" s="186"/>
      <c r="D599" s="178" t="s">
        <v>548</v>
      </c>
      <c r="E599" s="187" t="s">
        <v>1</v>
      </c>
      <c r="F599" s="188" t="s">
        <v>550</v>
      </c>
      <c r="H599" s="189">
        <v>105.21</v>
      </c>
      <c r="I599" s="190"/>
      <c r="L599" s="186"/>
      <c r="M599" s="191"/>
      <c r="N599" s="192"/>
      <c r="O599" s="192"/>
      <c r="P599" s="192"/>
      <c r="Q599" s="192"/>
      <c r="R599" s="192"/>
      <c r="S599" s="192"/>
      <c r="T599" s="193"/>
      <c r="AT599" s="187" t="s">
        <v>548</v>
      </c>
      <c r="AU599" s="187" t="s">
        <v>91</v>
      </c>
      <c r="AV599" s="14" t="s">
        <v>208</v>
      </c>
      <c r="AW599" s="14" t="s">
        <v>30</v>
      </c>
      <c r="AX599" s="14" t="s">
        <v>83</v>
      </c>
      <c r="AY599" s="187" t="s">
        <v>203</v>
      </c>
    </row>
    <row r="600" spans="1:65" s="13" customFormat="1">
      <c r="B600" s="177"/>
      <c r="D600" s="178" t="s">
        <v>548</v>
      </c>
      <c r="F600" s="180" t="s">
        <v>1137</v>
      </c>
      <c r="H600" s="181">
        <v>106.262</v>
      </c>
      <c r="I600" s="182"/>
      <c r="L600" s="177"/>
      <c r="M600" s="183"/>
      <c r="N600" s="184"/>
      <c r="O600" s="184"/>
      <c r="P600" s="184"/>
      <c r="Q600" s="184"/>
      <c r="R600" s="184"/>
      <c r="S600" s="184"/>
      <c r="T600" s="185"/>
      <c r="AT600" s="179" t="s">
        <v>548</v>
      </c>
      <c r="AU600" s="179" t="s">
        <v>91</v>
      </c>
      <c r="AV600" s="13" t="s">
        <v>91</v>
      </c>
      <c r="AW600" s="13" t="s">
        <v>3</v>
      </c>
      <c r="AX600" s="13" t="s">
        <v>83</v>
      </c>
      <c r="AY600" s="179" t="s">
        <v>203</v>
      </c>
    </row>
    <row r="601" spans="1:65" s="12" customFormat="1" ht="22.9" customHeight="1">
      <c r="B601" s="143"/>
      <c r="D601" s="144" t="s">
        <v>74</v>
      </c>
      <c r="E601" s="169" t="s">
        <v>234</v>
      </c>
      <c r="F601" s="169" t="s">
        <v>1138</v>
      </c>
      <c r="I601" s="146"/>
      <c r="J601" s="170">
        <f>BK601</f>
        <v>0</v>
      </c>
      <c r="L601" s="143"/>
      <c r="M601" s="148"/>
      <c r="N601" s="149"/>
      <c r="O601" s="149"/>
      <c r="P601" s="150">
        <f>SUM(P602:P609)</f>
        <v>0</v>
      </c>
      <c r="Q601" s="149"/>
      <c r="R601" s="150">
        <f>SUM(R602:R609)</f>
        <v>11.667310000000001</v>
      </c>
      <c r="S601" s="149"/>
      <c r="T601" s="151">
        <f>SUM(T602:T609)</f>
        <v>0</v>
      </c>
      <c r="AR601" s="144" t="s">
        <v>83</v>
      </c>
      <c r="AT601" s="152" t="s">
        <v>74</v>
      </c>
      <c r="AU601" s="152" t="s">
        <v>83</v>
      </c>
      <c r="AY601" s="144" t="s">
        <v>203</v>
      </c>
      <c r="BK601" s="153">
        <f>SUM(BK602:BK609)</f>
        <v>0</v>
      </c>
    </row>
    <row r="602" spans="1:65" s="2" customFormat="1" ht="24.2" customHeight="1">
      <c r="A602" s="33"/>
      <c r="B602" s="154"/>
      <c r="C602" s="155" t="s">
        <v>1139</v>
      </c>
      <c r="D602" s="155" t="s">
        <v>204</v>
      </c>
      <c r="E602" s="156" t="s">
        <v>1140</v>
      </c>
      <c r="F602" s="157" t="s">
        <v>1141</v>
      </c>
      <c r="G602" s="158" t="s">
        <v>671</v>
      </c>
      <c r="H602" s="159">
        <v>3</v>
      </c>
      <c r="I602" s="160"/>
      <c r="J602" s="161">
        <f>ROUND(I602*H602,2)</f>
        <v>0</v>
      </c>
      <c r="K602" s="162"/>
      <c r="L602" s="34"/>
      <c r="M602" s="163" t="s">
        <v>1</v>
      </c>
      <c r="N602" s="164" t="s">
        <v>41</v>
      </c>
      <c r="O602" s="62"/>
      <c r="P602" s="165">
        <f>O602*H602</f>
        <v>0</v>
      </c>
      <c r="Q602" s="165">
        <v>0.5</v>
      </c>
      <c r="R602" s="165">
        <f>Q602*H602</f>
        <v>1.5</v>
      </c>
      <c r="S602" s="165">
        <v>0</v>
      </c>
      <c r="T602" s="166">
        <f>S602*H602</f>
        <v>0</v>
      </c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R602" s="167" t="s">
        <v>208</v>
      </c>
      <c r="AT602" s="167" t="s">
        <v>204</v>
      </c>
      <c r="AU602" s="167" t="s">
        <v>91</v>
      </c>
      <c r="AY602" s="18" t="s">
        <v>203</v>
      </c>
      <c r="BE602" s="168">
        <f>IF(N602="základná",J602,0)</f>
        <v>0</v>
      </c>
      <c r="BF602" s="168">
        <f>IF(N602="znížená",J602,0)</f>
        <v>0</v>
      </c>
      <c r="BG602" s="168">
        <f>IF(N602="zákl. prenesená",J602,0)</f>
        <v>0</v>
      </c>
      <c r="BH602" s="168">
        <f>IF(N602="zníž. prenesená",J602,0)</f>
        <v>0</v>
      </c>
      <c r="BI602" s="168">
        <f>IF(N602="nulová",J602,0)</f>
        <v>0</v>
      </c>
      <c r="BJ602" s="18" t="s">
        <v>91</v>
      </c>
      <c r="BK602" s="168">
        <f>ROUND(I602*H602,2)</f>
        <v>0</v>
      </c>
      <c r="BL602" s="18" t="s">
        <v>208</v>
      </c>
      <c r="BM602" s="167" t="s">
        <v>1142</v>
      </c>
    </row>
    <row r="603" spans="1:65" s="13" customFormat="1">
      <c r="B603" s="177"/>
      <c r="D603" s="178" t="s">
        <v>548</v>
      </c>
      <c r="E603" s="179" t="s">
        <v>1</v>
      </c>
      <c r="F603" s="180" t="s">
        <v>1143</v>
      </c>
      <c r="H603" s="181">
        <v>3</v>
      </c>
      <c r="I603" s="182"/>
      <c r="L603" s="177"/>
      <c r="M603" s="183"/>
      <c r="N603" s="184"/>
      <c r="O603" s="184"/>
      <c r="P603" s="184"/>
      <c r="Q603" s="184"/>
      <c r="R603" s="184"/>
      <c r="S603" s="184"/>
      <c r="T603" s="185"/>
      <c r="AT603" s="179" t="s">
        <v>548</v>
      </c>
      <c r="AU603" s="179" t="s">
        <v>91</v>
      </c>
      <c r="AV603" s="13" t="s">
        <v>91</v>
      </c>
      <c r="AW603" s="13" t="s">
        <v>30</v>
      </c>
      <c r="AX603" s="13" t="s">
        <v>75</v>
      </c>
      <c r="AY603" s="179" t="s">
        <v>203</v>
      </c>
    </row>
    <row r="604" spans="1:65" s="14" customFormat="1">
      <c r="B604" s="186"/>
      <c r="D604" s="178" t="s">
        <v>548</v>
      </c>
      <c r="E604" s="187" t="s">
        <v>1</v>
      </c>
      <c r="F604" s="188" t="s">
        <v>550</v>
      </c>
      <c r="H604" s="189">
        <v>3</v>
      </c>
      <c r="I604" s="190"/>
      <c r="L604" s="186"/>
      <c r="M604" s="191"/>
      <c r="N604" s="192"/>
      <c r="O604" s="192"/>
      <c r="P604" s="192"/>
      <c r="Q604" s="192"/>
      <c r="R604" s="192"/>
      <c r="S604" s="192"/>
      <c r="T604" s="193"/>
      <c r="AT604" s="187" t="s">
        <v>548</v>
      </c>
      <c r="AU604" s="187" t="s">
        <v>91</v>
      </c>
      <c r="AV604" s="14" t="s">
        <v>208</v>
      </c>
      <c r="AW604" s="14" t="s">
        <v>30</v>
      </c>
      <c r="AX604" s="14" t="s">
        <v>83</v>
      </c>
      <c r="AY604" s="187" t="s">
        <v>203</v>
      </c>
    </row>
    <row r="605" spans="1:65" s="2" customFormat="1" ht="24.2" customHeight="1">
      <c r="A605" s="33"/>
      <c r="B605" s="154"/>
      <c r="C605" s="155" t="s">
        <v>376</v>
      </c>
      <c r="D605" s="155" t="s">
        <v>204</v>
      </c>
      <c r="E605" s="156" t="s">
        <v>1144</v>
      </c>
      <c r="F605" s="157" t="s">
        <v>1145</v>
      </c>
      <c r="G605" s="158" t="s">
        <v>340</v>
      </c>
      <c r="H605" s="159">
        <v>4</v>
      </c>
      <c r="I605" s="160"/>
      <c r="J605" s="161">
        <f>ROUND(I605*H605,2)</f>
        <v>0</v>
      </c>
      <c r="K605" s="162"/>
      <c r="L605" s="34"/>
      <c r="M605" s="163" t="s">
        <v>1</v>
      </c>
      <c r="N605" s="164" t="s">
        <v>41</v>
      </c>
      <c r="O605" s="62"/>
      <c r="P605" s="165">
        <f>O605*H605</f>
        <v>0</v>
      </c>
      <c r="Q605" s="165">
        <v>0.41064000000000001</v>
      </c>
      <c r="R605" s="165">
        <f>Q605*H605</f>
        <v>1.64256</v>
      </c>
      <c r="S605" s="165">
        <v>0</v>
      </c>
      <c r="T605" s="166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67" t="s">
        <v>208</v>
      </c>
      <c r="AT605" s="167" t="s">
        <v>204</v>
      </c>
      <c r="AU605" s="167" t="s">
        <v>91</v>
      </c>
      <c r="AY605" s="18" t="s">
        <v>203</v>
      </c>
      <c r="BE605" s="168">
        <f>IF(N605="základná",J605,0)</f>
        <v>0</v>
      </c>
      <c r="BF605" s="168">
        <f>IF(N605="znížená",J605,0)</f>
        <v>0</v>
      </c>
      <c r="BG605" s="168">
        <f>IF(N605="zákl. prenesená",J605,0)</f>
        <v>0</v>
      </c>
      <c r="BH605" s="168">
        <f>IF(N605="zníž. prenesená",J605,0)</f>
        <v>0</v>
      </c>
      <c r="BI605" s="168">
        <f>IF(N605="nulová",J605,0)</f>
        <v>0</v>
      </c>
      <c r="BJ605" s="18" t="s">
        <v>91</v>
      </c>
      <c r="BK605" s="168">
        <f>ROUND(I605*H605,2)</f>
        <v>0</v>
      </c>
      <c r="BL605" s="18" t="s">
        <v>208</v>
      </c>
      <c r="BM605" s="167" t="s">
        <v>1146</v>
      </c>
    </row>
    <row r="606" spans="1:65" s="13" customFormat="1">
      <c r="B606" s="177"/>
      <c r="D606" s="178" t="s">
        <v>548</v>
      </c>
      <c r="E606" s="179" t="s">
        <v>1</v>
      </c>
      <c r="F606" s="180" t="s">
        <v>208</v>
      </c>
      <c r="H606" s="181">
        <v>4</v>
      </c>
      <c r="I606" s="182"/>
      <c r="L606" s="177"/>
      <c r="M606" s="183"/>
      <c r="N606" s="184"/>
      <c r="O606" s="184"/>
      <c r="P606" s="184"/>
      <c r="Q606" s="184"/>
      <c r="R606" s="184"/>
      <c r="S606" s="184"/>
      <c r="T606" s="185"/>
      <c r="AT606" s="179" t="s">
        <v>548</v>
      </c>
      <c r="AU606" s="179" t="s">
        <v>91</v>
      </c>
      <c r="AV606" s="13" t="s">
        <v>91</v>
      </c>
      <c r="AW606" s="13" t="s">
        <v>30</v>
      </c>
      <c r="AX606" s="13" t="s">
        <v>83</v>
      </c>
      <c r="AY606" s="179" t="s">
        <v>203</v>
      </c>
    </row>
    <row r="607" spans="1:65" s="2" customFormat="1" ht="21.75" customHeight="1">
      <c r="A607" s="33"/>
      <c r="B607" s="154"/>
      <c r="C607" s="155" t="s">
        <v>1147</v>
      </c>
      <c r="D607" s="155" t="s">
        <v>204</v>
      </c>
      <c r="E607" s="156" t="s">
        <v>1148</v>
      </c>
      <c r="F607" s="157" t="s">
        <v>4237</v>
      </c>
      <c r="G607" s="158" t="s">
        <v>340</v>
      </c>
      <c r="H607" s="159">
        <v>25</v>
      </c>
      <c r="I607" s="160"/>
      <c r="J607" s="161">
        <f>ROUND(I607*H607,2)</f>
        <v>0</v>
      </c>
      <c r="K607" s="162"/>
      <c r="L607" s="34"/>
      <c r="M607" s="163" t="s">
        <v>1</v>
      </c>
      <c r="N607" s="164" t="s">
        <v>41</v>
      </c>
      <c r="O607" s="62"/>
      <c r="P607" s="165">
        <f>O607*H607</f>
        <v>0</v>
      </c>
      <c r="Q607" s="165">
        <v>0.34099000000000002</v>
      </c>
      <c r="R607" s="165">
        <f>Q607*H607</f>
        <v>8.5247500000000009</v>
      </c>
      <c r="S607" s="165">
        <v>0</v>
      </c>
      <c r="T607" s="166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67" t="s">
        <v>208</v>
      </c>
      <c r="AT607" s="167" t="s">
        <v>204</v>
      </c>
      <c r="AU607" s="167" t="s">
        <v>91</v>
      </c>
      <c r="AY607" s="18" t="s">
        <v>203</v>
      </c>
      <c r="BE607" s="168">
        <f>IF(N607="základná",J607,0)</f>
        <v>0</v>
      </c>
      <c r="BF607" s="168">
        <f>IF(N607="znížená",J607,0)</f>
        <v>0</v>
      </c>
      <c r="BG607" s="168">
        <f>IF(N607="zákl. prenesená",J607,0)</f>
        <v>0</v>
      </c>
      <c r="BH607" s="168">
        <f>IF(N607="zníž. prenesená",J607,0)</f>
        <v>0</v>
      </c>
      <c r="BI607" s="168">
        <f>IF(N607="nulová",J607,0)</f>
        <v>0</v>
      </c>
      <c r="BJ607" s="18" t="s">
        <v>91</v>
      </c>
      <c r="BK607" s="168">
        <f>ROUND(I607*H607,2)</f>
        <v>0</v>
      </c>
      <c r="BL607" s="18" t="s">
        <v>208</v>
      </c>
      <c r="BM607" s="167" t="s">
        <v>1149</v>
      </c>
    </row>
    <row r="608" spans="1:65" s="13" customFormat="1">
      <c r="B608" s="177"/>
      <c r="D608" s="178" t="s">
        <v>548</v>
      </c>
      <c r="E608" s="179" t="s">
        <v>1</v>
      </c>
      <c r="F608" s="180" t="s">
        <v>298</v>
      </c>
      <c r="H608" s="181">
        <v>25</v>
      </c>
      <c r="I608" s="182"/>
      <c r="L608" s="177"/>
      <c r="M608" s="183"/>
      <c r="N608" s="184"/>
      <c r="O608" s="184"/>
      <c r="P608" s="184"/>
      <c r="Q608" s="184"/>
      <c r="R608" s="184"/>
      <c r="S608" s="184"/>
      <c r="T608" s="185"/>
      <c r="AT608" s="179" t="s">
        <v>548</v>
      </c>
      <c r="AU608" s="179" t="s">
        <v>91</v>
      </c>
      <c r="AV608" s="13" t="s">
        <v>91</v>
      </c>
      <c r="AW608" s="13" t="s">
        <v>30</v>
      </c>
      <c r="AX608" s="13" t="s">
        <v>75</v>
      </c>
      <c r="AY608" s="179" t="s">
        <v>203</v>
      </c>
    </row>
    <row r="609" spans="1:65" s="14" customFormat="1">
      <c r="B609" s="186"/>
      <c r="D609" s="178" t="s">
        <v>548</v>
      </c>
      <c r="E609" s="187" t="s">
        <v>1</v>
      </c>
      <c r="F609" s="188" t="s">
        <v>550</v>
      </c>
      <c r="H609" s="189">
        <v>25</v>
      </c>
      <c r="I609" s="190"/>
      <c r="L609" s="186"/>
      <c r="M609" s="191"/>
      <c r="N609" s="192"/>
      <c r="O609" s="192"/>
      <c r="P609" s="192"/>
      <c r="Q609" s="192"/>
      <c r="R609" s="192"/>
      <c r="S609" s="192"/>
      <c r="T609" s="193"/>
      <c r="AT609" s="187" t="s">
        <v>548</v>
      </c>
      <c r="AU609" s="187" t="s">
        <v>91</v>
      </c>
      <c r="AV609" s="14" t="s">
        <v>208</v>
      </c>
      <c r="AW609" s="14" t="s">
        <v>30</v>
      </c>
      <c r="AX609" s="14" t="s">
        <v>83</v>
      </c>
      <c r="AY609" s="187" t="s">
        <v>203</v>
      </c>
    </row>
    <row r="610" spans="1:65" s="12" customFormat="1" ht="22.9" customHeight="1">
      <c r="B610" s="143"/>
      <c r="D610" s="144" t="s">
        <v>74</v>
      </c>
      <c r="E610" s="169" t="s">
        <v>1150</v>
      </c>
      <c r="F610" s="169" t="s">
        <v>1151</v>
      </c>
      <c r="I610" s="146"/>
      <c r="J610" s="170">
        <f>BK610</f>
        <v>0</v>
      </c>
      <c r="L610" s="143"/>
      <c r="M610" s="148"/>
      <c r="N610" s="149"/>
      <c r="O610" s="149"/>
      <c r="P610" s="150">
        <f>SUM(P611:P631)</f>
        <v>0</v>
      </c>
      <c r="Q610" s="149"/>
      <c r="R610" s="150">
        <f>SUM(R611:R631)</f>
        <v>65.352530599999994</v>
      </c>
      <c r="S610" s="149"/>
      <c r="T610" s="151">
        <f>SUM(T611:T631)</f>
        <v>0</v>
      </c>
      <c r="AR610" s="144" t="s">
        <v>83</v>
      </c>
      <c r="AT610" s="152" t="s">
        <v>74</v>
      </c>
      <c r="AU610" s="152" t="s">
        <v>83</v>
      </c>
      <c r="AY610" s="144" t="s">
        <v>203</v>
      </c>
      <c r="BK610" s="153">
        <f>SUM(BK611:BK631)</f>
        <v>0</v>
      </c>
    </row>
    <row r="611" spans="1:65" s="2" customFormat="1" ht="33" customHeight="1">
      <c r="A611" s="33"/>
      <c r="B611" s="154"/>
      <c r="C611" s="155" t="s">
        <v>380</v>
      </c>
      <c r="D611" s="155" t="s">
        <v>204</v>
      </c>
      <c r="E611" s="156" t="s">
        <v>1152</v>
      </c>
      <c r="F611" s="157" t="s">
        <v>1153</v>
      </c>
      <c r="G611" s="158" t="s">
        <v>340</v>
      </c>
      <c r="H611" s="159">
        <v>29</v>
      </c>
      <c r="I611" s="160"/>
      <c r="J611" s="161">
        <f>ROUND(I611*H611,2)</f>
        <v>0</v>
      </c>
      <c r="K611" s="162"/>
      <c r="L611" s="34"/>
      <c r="M611" s="163" t="s">
        <v>1</v>
      </c>
      <c r="N611" s="164" t="s">
        <v>41</v>
      </c>
      <c r="O611" s="62"/>
      <c r="P611" s="165">
        <f>O611*H611</f>
        <v>0</v>
      </c>
      <c r="Q611" s="165">
        <v>0.22133</v>
      </c>
      <c r="R611" s="165">
        <f>Q611*H611</f>
        <v>6.4185699999999999</v>
      </c>
      <c r="S611" s="165">
        <v>0</v>
      </c>
      <c r="T611" s="166">
        <f>S611*H611</f>
        <v>0</v>
      </c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R611" s="167" t="s">
        <v>208</v>
      </c>
      <c r="AT611" s="167" t="s">
        <v>204</v>
      </c>
      <c r="AU611" s="167" t="s">
        <v>91</v>
      </c>
      <c r="AY611" s="18" t="s">
        <v>203</v>
      </c>
      <c r="BE611" s="168">
        <f>IF(N611="základná",J611,0)</f>
        <v>0</v>
      </c>
      <c r="BF611" s="168">
        <f>IF(N611="znížená",J611,0)</f>
        <v>0</v>
      </c>
      <c r="BG611" s="168">
        <f>IF(N611="zákl. prenesená",J611,0)</f>
        <v>0</v>
      </c>
      <c r="BH611" s="168">
        <f>IF(N611="zníž. prenesená",J611,0)</f>
        <v>0</v>
      </c>
      <c r="BI611" s="168">
        <f>IF(N611="nulová",J611,0)</f>
        <v>0</v>
      </c>
      <c r="BJ611" s="18" t="s">
        <v>91</v>
      </c>
      <c r="BK611" s="168">
        <f>ROUND(I611*H611,2)</f>
        <v>0</v>
      </c>
      <c r="BL611" s="18" t="s">
        <v>208</v>
      </c>
      <c r="BM611" s="167" t="s">
        <v>1154</v>
      </c>
    </row>
    <row r="612" spans="1:65" s="13" customFormat="1">
      <c r="B612" s="177"/>
      <c r="D612" s="178" t="s">
        <v>548</v>
      </c>
      <c r="E612" s="179" t="s">
        <v>1</v>
      </c>
      <c r="F612" s="180" t="s">
        <v>1155</v>
      </c>
      <c r="H612" s="181">
        <v>29</v>
      </c>
      <c r="I612" s="182"/>
      <c r="L612" s="177"/>
      <c r="M612" s="183"/>
      <c r="N612" s="184"/>
      <c r="O612" s="184"/>
      <c r="P612" s="184"/>
      <c r="Q612" s="184"/>
      <c r="R612" s="184"/>
      <c r="S612" s="184"/>
      <c r="T612" s="185"/>
      <c r="AT612" s="179" t="s">
        <v>548</v>
      </c>
      <c r="AU612" s="179" t="s">
        <v>91</v>
      </c>
      <c r="AV612" s="13" t="s">
        <v>91</v>
      </c>
      <c r="AW612" s="13" t="s">
        <v>30</v>
      </c>
      <c r="AX612" s="13" t="s">
        <v>75</v>
      </c>
      <c r="AY612" s="179" t="s">
        <v>203</v>
      </c>
    </row>
    <row r="613" spans="1:65" s="14" customFormat="1">
      <c r="B613" s="186"/>
      <c r="D613" s="178" t="s">
        <v>548</v>
      </c>
      <c r="E613" s="187" t="s">
        <v>1156</v>
      </c>
      <c r="F613" s="188" t="s">
        <v>550</v>
      </c>
      <c r="H613" s="189">
        <v>29</v>
      </c>
      <c r="I613" s="190"/>
      <c r="L613" s="186"/>
      <c r="M613" s="191"/>
      <c r="N613" s="192"/>
      <c r="O613" s="192"/>
      <c r="P613" s="192"/>
      <c r="Q613" s="192"/>
      <c r="R613" s="192"/>
      <c r="S613" s="192"/>
      <c r="T613" s="193"/>
      <c r="AT613" s="187" t="s">
        <v>548</v>
      </c>
      <c r="AU613" s="187" t="s">
        <v>91</v>
      </c>
      <c r="AV613" s="14" t="s">
        <v>208</v>
      </c>
      <c r="AW613" s="14" t="s">
        <v>30</v>
      </c>
      <c r="AX613" s="14" t="s">
        <v>83</v>
      </c>
      <c r="AY613" s="187" t="s">
        <v>203</v>
      </c>
    </row>
    <row r="614" spans="1:65" s="2" customFormat="1" ht="24.2" customHeight="1">
      <c r="A614" s="33"/>
      <c r="B614" s="154"/>
      <c r="C614" s="155" t="s">
        <v>1157</v>
      </c>
      <c r="D614" s="155" t="s">
        <v>204</v>
      </c>
      <c r="E614" s="156" t="s">
        <v>1158</v>
      </c>
      <c r="F614" s="157" t="s">
        <v>1159</v>
      </c>
      <c r="G614" s="158" t="s">
        <v>671</v>
      </c>
      <c r="H614" s="159">
        <v>29</v>
      </c>
      <c r="I614" s="160"/>
      <c r="J614" s="161">
        <f>ROUND(I614*H614,2)</f>
        <v>0</v>
      </c>
      <c r="K614" s="162"/>
      <c r="L614" s="34"/>
      <c r="M614" s="163" t="s">
        <v>1</v>
      </c>
      <c r="N614" s="164" t="s">
        <v>41</v>
      </c>
      <c r="O614" s="62"/>
      <c r="P614" s="165">
        <f>O614*H614</f>
        <v>0</v>
      </c>
      <c r="Q614" s="165">
        <v>0</v>
      </c>
      <c r="R614" s="165">
        <f>Q614*H614</f>
        <v>0</v>
      </c>
      <c r="S614" s="165">
        <v>0</v>
      </c>
      <c r="T614" s="166">
        <f>S614*H614</f>
        <v>0</v>
      </c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R614" s="167" t="s">
        <v>208</v>
      </c>
      <c r="AT614" s="167" t="s">
        <v>204</v>
      </c>
      <c r="AU614" s="167" t="s">
        <v>91</v>
      </c>
      <c r="AY614" s="18" t="s">
        <v>203</v>
      </c>
      <c r="BE614" s="168">
        <f>IF(N614="základná",J614,0)</f>
        <v>0</v>
      </c>
      <c r="BF614" s="168">
        <f>IF(N614="znížená",J614,0)</f>
        <v>0</v>
      </c>
      <c r="BG614" s="168">
        <f>IF(N614="zákl. prenesená",J614,0)</f>
        <v>0</v>
      </c>
      <c r="BH614" s="168">
        <f>IF(N614="zníž. prenesená",J614,0)</f>
        <v>0</v>
      </c>
      <c r="BI614" s="168">
        <f>IF(N614="nulová",J614,0)</f>
        <v>0</v>
      </c>
      <c r="BJ614" s="18" t="s">
        <v>91</v>
      </c>
      <c r="BK614" s="168">
        <f>ROUND(I614*H614,2)</f>
        <v>0</v>
      </c>
      <c r="BL614" s="18" t="s">
        <v>208</v>
      </c>
      <c r="BM614" s="167" t="s">
        <v>1160</v>
      </c>
    </row>
    <row r="615" spans="1:65" s="13" customFormat="1">
      <c r="B615" s="177"/>
      <c r="D615" s="178" t="s">
        <v>548</v>
      </c>
      <c r="E615" s="179" t="s">
        <v>1</v>
      </c>
      <c r="F615" s="180" t="s">
        <v>314</v>
      </c>
      <c r="H615" s="181">
        <v>29</v>
      </c>
      <c r="I615" s="182"/>
      <c r="L615" s="177"/>
      <c r="M615" s="183"/>
      <c r="N615" s="184"/>
      <c r="O615" s="184"/>
      <c r="P615" s="184"/>
      <c r="Q615" s="184"/>
      <c r="R615" s="184"/>
      <c r="S615" s="184"/>
      <c r="T615" s="185"/>
      <c r="AT615" s="179" t="s">
        <v>548</v>
      </c>
      <c r="AU615" s="179" t="s">
        <v>91</v>
      </c>
      <c r="AV615" s="13" t="s">
        <v>91</v>
      </c>
      <c r="AW615" s="13" t="s">
        <v>30</v>
      </c>
      <c r="AX615" s="13" t="s">
        <v>75</v>
      </c>
      <c r="AY615" s="179" t="s">
        <v>203</v>
      </c>
    </row>
    <row r="616" spans="1:65" s="14" customFormat="1">
      <c r="B616" s="186"/>
      <c r="D616" s="178" t="s">
        <v>548</v>
      </c>
      <c r="E616" s="187" t="s">
        <v>1</v>
      </c>
      <c r="F616" s="188" t="s">
        <v>550</v>
      </c>
      <c r="H616" s="189">
        <v>29</v>
      </c>
      <c r="I616" s="190"/>
      <c r="L616" s="186"/>
      <c r="M616" s="191"/>
      <c r="N616" s="192"/>
      <c r="O616" s="192"/>
      <c r="P616" s="192"/>
      <c r="Q616" s="192"/>
      <c r="R616" s="192"/>
      <c r="S616" s="192"/>
      <c r="T616" s="193"/>
      <c r="AT616" s="187" t="s">
        <v>548</v>
      </c>
      <c r="AU616" s="187" t="s">
        <v>91</v>
      </c>
      <c r="AV616" s="14" t="s">
        <v>208</v>
      </c>
      <c r="AW616" s="14" t="s">
        <v>30</v>
      </c>
      <c r="AX616" s="14" t="s">
        <v>83</v>
      </c>
      <c r="AY616" s="187" t="s">
        <v>203</v>
      </c>
    </row>
    <row r="617" spans="1:65" s="2" customFormat="1" ht="24.2" customHeight="1">
      <c r="A617" s="33"/>
      <c r="B617" s="154"/>
      <c r="C617" s="155" t="s">
        <v>383</v>
      </c>
      <c r="D617" s="155" t="s">
        <v>204</v>
      </c>
      <c r="E617" s="156" t="s">
        <v>1161</v>
      </c>
      <c r="F617" s="157" t="s">
        <v>1162</v>
      </c>
      <c r="G617" s="158" t="s">
        <v>221</v>
      </c>
      <c r="H617" s="159">
        <v>144.09</v>
      </c>
      <c r="I617" s="160"/>
      <c r="J617" s="161">
        <f>ROUND(I617*H617,2)</f>
        <v>0</v>
      </c>
      <c r="K617" s="162"/>
      <c r="L617" s="34"/>
      <c r="M617" s="163" t="s">
        <v>1</v>
      </c>
      <c r="N617" s="164" t="s">
        <v>41</v>
      </c>
      <c r="O617" s="62"/>
      <c r="P617" s="165">
        <f>O617*H617</f>
        <v>0</v>
      </c>
      <c r="Q617" s="165">
        <v>1.3999999999999999E-4</v>
      </c>
      <c r="R617" s="165">
        <f>Q617*H617</f>
        <v>2.0172599999999999E-2</v>
      </c>
      <c r="S617" s="165">
        <v>0</v>
      </c>
      <c r="T617" s="166">
        <f>S617*H617</f>
        <v>0</v>
      </c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R617" s="167" t="s">
        <v>208</v>
      </c>
      <c r="AT617" s="167" t="s">
        <v>204</v>
      </c>
      <c r="AU617" s="167" t="s">
        <v>91</v>
      </c>
      <c r="AY617" s="18" t="s">
        <v>203</v>
      </c>
      <c r="BE617" s="168">
        <f>IF(N617="základná",J617,0)</f>
        <v>0</v>
      </c>
      <c r="BF617" s="168">
        <f>IF(N617="znížená",J617,0)</f>
        <v>0</v>
      </c>
      <c r="BG617" s="168">
        <f>IF(N617="zákl. prenesená",J617,0)</f>
        <v>0</v>
      </c>
      <c r="BH617" s="168">
        <f>IF(N617="zníž. prenesená",J617,0)</f>
        <v>0</v>
      </c>
      <c r="BI617" s="168">
        <f>IF(N617="nulová",J617,0)</f>
        <v>0</v>
      </c>
      <c r="BJ617" s="18" t="s">
        <v>91</v>
      </c>
      <c r="BK617" s="168">
        <f>ROUND(I617*H617,2)</f>
        <v>0</v>
      </c>
      <c r="BL617" s="18" t="s">
        <v>208</v>
      </c>
      <c r="BM617" s="167" t="s">
        <v>1163</v>
      </c>
    </row>
    <row r="618" spans="1:65" s="13" customFormat="1">
      <c r="B618" s="177"/>
      <c r="D618" s="178" t="s">
        <v>548</v>
      </c>
      <c r="E618" s="179" t="s">
        <v>1</v>
      </c>
      <c r="F618" s="180" t="s">
        <v>1164</v>
      </c>
      <c r="H618" s="181">
        <v>144.09</v>
      </c>
      <c r="I618" s="182"/>
      <c r="L618" s="177"/>
      <c r="M618" s="183"/>
      <c r="N618" s="184"/>
      <c r="O618" s="184"/>
      <c r="P618" s="184"/>
      <c r="Q618" s="184"/>
      <c r="R618" s="184"/>
      <c r="S618" s="184"/>
      <c r="T618" s="185"/>
      <c r="AT618" s="179" t="s">
        <v>548</v>
      </c>
      <c r="AU618" s="179" t="s">
        <v>91</v>
      </c>
      <c r="AV618" s="13" t="s">
        <v>91</v>
      </c>
      <c r="AW618" s="13" t="s">
        <v>30</v>
      </c>
      <c r="AX618" s="13" t="s">
        <v>75</v>
      </c>
      <c r="AY618" s="179" t="s">
        <v>203</v>
      </c>
    </row>
    <row r="619" spans="1:65" s="14" customFormat="1">
      <c r="B619" s="186"/>
      <c r="D619" s="178" t="s">
        <v>548</v>
      </c>
      <c r="E619" s="187" t="s">
        <v>1</v>
      </c>
      <c r="F619" s="188" t="s">
        <v>550</v>
      </c>
      <c r="H619" s="189">
        <v>144.09</v>
      </c>
      <c r="I619" s="190"/>
      <c r="L619" s="186"/>
      <c r="M619" s="191"/>
      <c r="N619" s="192"/>
      <c r="O619" s="192"/>
      <c r="P619" s="192"/>
      <c r="Q619" s="192"/>
      <c r="R619" s="192"/>
      <c r="S619" s="192"/>
      <c r="T619" s="193"/>
      <c r="AT619" s="187" t="s">
        <v>548</v>
      </c>
      <c r="AU619" s="187" t="s">
        <v>91</v>
      </c>
      <c r="AV619" s="14" t="s">
        <v>208</v>
      </c>
      <c r="AW619" s="14" t="s">
        <v>30</v>
      </c>
      <c r="AX619" s="14" t="s">
        <v>83</v>
      </c>
      <c r="AY619" s="187" t="s">
        <v>203</v>
      </c>
    </row>
    <row r="620" spans="1:65" s="2" customFormat="1" ht="24.2" customHeight="1">
      <c r="A620" s="33"/>
      <c r="B620" s="154"/>
      <c r="C620" s="155" t="s">
        <v>1165</v>
      </c>
      <c r="D620" s="155" t="s">
        <v>204</v>
      </c>
      <c r="E620" s="156" t="s">
        <v>1166</v>
      </c>
      <c r="F620" s="157" t="s">
        <v>1167</v>
      </c>
      <c r="G620" s="158" t="s">
        <v>244</v>
      </c>
      <c r="H620" s="159">
        <v>74</v>
      </c>
      <c r="I620" s="160"/>
      <c r="J620" s="161">
        <f>ROUND(I620*H620,2)</f>
        <v>0</v>
      </c>
      <c r="K620" s="162"/>
      <c r="L620" s="34"/>
      <c r="M620" s="163" t="s">
        <v>1</v>
      </c>
      <c r="N620" s="164" t="s">
        <v>41</v>
      </c>
      <c r="O620" s="62"/>
      <c r="P620" s="165">
        <f>O620*H620</f>
        <v>0</v>
      </c>
      <c r="Q620" s="165">
        <v>9.0000000000000006E-5</v>
      </c>
      <c r="R620" s="165">
        <f>Q620*H620</f>
        <v>6.6600000000000001E-3</v>
      </c>
      <c r="S620" s="165">
        <v>0</v>
      </c>
      <c r="T620" s="166">
        <f>S620*H620</f>
        <v>0</v>
      </c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R620" s="167" t="s">
        <v>208</v>
      </c>
      <c r="AT620" s="167" t="s">
        <v>204</v>
      </c>
      <c r="AU620" s="167" t="s">
        <v>91</v>
      </c>
      <c r="AY620" s="18" t="s">
        <v>203</v>
      </c>
      <c r="BE620" s="168">
        <f>IF(N620="základná",J620,0)</f>
        <v>0</v>
      </c>
      <c r="BF620" s="168">
        <f>IF(N620="znížená",J620,0)</f>
        <v>0</v>
      </c>
      <c r="BG620" s="168">
        <f>IF(N620="zákl. prenesená",J620,0)</f>
        <v>0</v>
      </c>
      <c r="BH620" s="168">
        <f>IF(N620="zníž. prenesená",J620,0)</f>
        <v>0</v>
      </c>
      <c r="BI620" s="168">
        <f>IF(N620="nulová",J620,0)</f>
        <v>0</v>
      </c>
      <c r="BJ620" s="18" t="s">
        <v>91</v>
      </c>
      <c r="BK620" s="168">
        <f>ROUND(I620*H620,2)</f>
        <v>0</v>
      </c>
      <c r="BL620" s="18" t="s">
        <v>208</v>
      </c>
      <c r="BM620" s="167" t="s">
        <v>1168</v>
      </c>
    </row>
    <row r="621" spans="1:65" s="13" customFormat="1">
      <c r="B621" s="177"/>
      <c r="D621" s="178" t="s">
        <v>548</v>
      </c>
      <c r="E621" s="179" t="s">
        <v>1</v>
      </c>
      <c r="F621" s="180" t="s">
        <v>1169</v>
      </c>
      <c r="H621" s="181">
        <v>74</v>
      </c>
      <c r="I621" s="182"/>
      <c r="L621" s="177"/>
      <c r="M621" s="183"/>
      <c r="N621" s="184"/>
      <c r="O621" s="184"/>
      <c r="P621" s="184"/>
      <c r="Q621" s="184"/>
      <c r="R621" s="184"/>
      <c r="S621" s="184"/>
      <c r="T621" s="185"/>
      <c r="AT621" s="179" t="s">
        <v>548</v>
      </c>
      <c r="AU621" s="179" t="s">
        <v>91</v>
      </c>
      <c r="AV621" s="13" t="s">
        <v>91</v>
      </c>
      <c r="AW621" s="13" t="s">
        <v>30</v>
      </c>
      <c r="AX621" s="13" t="s">
        <v>75</v>
      </c>
      <c r="AY621" s="179" t="s">
        <v>203</v>
      </c>
    </row>
    <row r="622" spans="1:65" s="14" customFormat="1">
      <c r="B622" s="186"/>
      <c r="D622" s="178" t="s">
        <v>548</v>
      </c>
      <c r="E622" s="187" t="s">
        <v>1</v>
      </c>
      <c r="F622" s="188" t="s">
        <v>550</v>
      </c>
      <c r="H622" s="189">
        <v>74</v>
      </c>
      <c r="I622" s="190"/>
      <c r="L622" s="186"/>
      <c r="M622" s="191"/>
      <c r="N622" s="192"/>
      <c r="O622" s="192"/>
      <c r="P622" s="192"/>
      <c r="Q622" s="192"/>
      <c r="R622" s="192"/>
      <c r="S622" s="192"/>
      <c r="T622" s="193"/>
      <c r="AT622" s="187" t="s">
        <v>548</v>
      </c>
      <c r="AU622" s="187" t="s">
        <v>91</v>
      </c>
      <c r="AV622" s="14" t="s">
        <v>208</v>
      </c>
      <c r="AW622" s="14" t="s">
        <v>30</v>
      </c>
      <c r="AX622" s="14" t="s">
        <v>83</v>
      </c>
      <c r="AY622" s="187" t="s">
        <v>203</v>
      </c>
    </row>
    <row r="623" spans="1:65" s="2" customFormat="1" ht="24.2" customHeight="1">
      <c r="A623" s="33"/>
      <c r="B623" s="154"/>
      <c r="C623" s="155" t="s">
        <v>387</v>
      </c>
      <c r="D623" s="155" t="s">
        <v>204</v>
      </c>
      <c r="E623" s="156" t="s">
        <v>1170</v>
      </c>
      <c r="F623" s="157" t="s">
        <v>1171</v>
      </c>
      <c r="G623" s="158" t="s">
        <v>221</v>
      </c>
      <c r="H623" s="159">
        <v>100.2</v>
      </c>
      <c r="I623" s="160"/>
      <c r="J623" s="161">
        <f>ROUND(I623*H623,2)</f>
        <v>0</v>
      </c>
      <c r="K623" s="162"/>
      <c r="L623" s="34"/>
      <c r="M623" s="163" t="s">
        <v>1</v>
      </c>
      <c r="N623" s="164" t="s">
        <v>41</v>
      </c>
      <c r="O623" s="62"/>
      <c r="P623" s="165">
        <f>O623*H623</f>
        <v>0</v>
      </c>
      <c r="Q623" s="165">
        <v>0.11564000000000001</v>
      </c>
      <c r="R623" s="165">
        <f>Q623*H623</f>
        <v>11.587128000000002</v>
      </c>
      <c r="S623" s="165">
        <v>0</v>
      </c>
      <c r="T623" s="166">
        <f>S623*H623</f>
        <v>0</v>
      </c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R623" s="167" t="s">
        <v>208</v>
      </c>
      <c r="AT623" s="167" t="s">
        <v>204</v>
      </c>
      <c r="AU623" s="167" t="s">
        <v>91</v>
      </c>
      <c r="AY623" s="18" t="s">
        <v>203</v>
      </c>
      <c r="BE623" s="168">
        <f>IF(N623="základná",J623,0)</f>
        <v>0</v>
      </c>
      <c r="BF623" s="168">
        <f>IF(N623="znížená",J623,0)</f>
        <v>0</v>
      </c>
      <c r="BG623" s="168">
        <f>IF(N623="zákl. prenesená",J623,0)</f>
        <v>0</v>
      </c>
      <c r="BH623" s="168">
        <f>IF(N623="zníž. prenesená",J623,0)</f>
        <v>0</v>
      </c>
      <c r="BI623" s="168">
        <f>IF(N623="nulová",J623,0)</f>
        <v>0</v>
      </c>
      <c r="BJ623" s="18" t="s">
        <v>91</v>
      </c>
      <c r="BK623" s="168">
        <f>ROUND(I623*H623,2)</f>
        <v>0</v>
      </c>
      <c r="BL623" s="18" t="s">
        <v>208</v>
      </c>
      <c r="BM623" s="167" t="s">
        <v>1172</v>
      </c>
    </row>
    <row r="624" spans="1:65" s="13" customFormat="1">
      <c r="B624" s="177"/>
      <c r="D624" s="178" t="s">
        <v>548</v>
      </c>
      <c r="E624" s="179" t="s">
        <v>1</v>
      </c>
      <c r="F624" s="180" t="s">
        <v>1173</v>
      </c>
      <c r="H624" s="181">
        <v>100.2</v>
      </c>
      <c r="I624" s="182"/>
      <c r="L624" s="177"/>
      <c r="M624" s="183"/>
      <c r="N624" s="184"/>
      <c r="O624" s="184"/>
      <c r="P624" s="184"/>
      <c r="Q624" s="184"/>
      <c r="R624" s="184"/>
      <c r="S624" s="184"/>
      <c r="T624" s="185"/>
      <c r="AT624" s="179" t="s">
        <v>548</v>
      </c>
      <c r="AU624" s="179" t="s">
        <v>91</v>
      </c>
      <c r="AV624" s="13" t="s">
        <v>91</v>
      </c>
      <c r="AW624" s="13" t="s">
        <v>30</v>
      </c>
      <c r="AX624" s="13" t="s">
        <v>75</v>
      </c>
      <c r="AY624" s="179" t="s">
        <v>203</v>
      </c>
    </row>
    <row r="625" spans="1:65" s="14" customFormat="1">
      <c r="B625" s="186"/>
      <c r="D625" s="178" t="s">
        <v>548</v>
      </c>
      <c r="E625" s="187" t="s">
        <v>1</v>
      </c>
      <c r="F625" s="188" t="s">
        <v>550</v>
      </c>
      <c r="H625" s="189">
        <v>100.2</v>
      </c>
      <c r="I625" s="190"/>
      <c r="L625" s="186"/>
      <c r="M625" s="191"/>
      <c r="N625" s="192"/>
      <c r="O625" s="192"/>
      <c r="P625" s="192"/>
      <c r="Q625" s="192"/>
      <c r="R625" s="192"/>
      <c r="S625" s="192"/>
      <c r="T625" s="193"/>
      <c r="AT625" s="187" t="s">
        <v>548</v>
      </c>
      <c r="AU625" s="187" t="s">
        <v>91</v>
      </c>
      <c r="AV625" s="14" t="s">
        <v>208</v>
      </c>
      <c r="AW625" s="14" t="s">
        <v>30</v>
      </c>
      <c r="AX625" s="14" t="s">
        <v>83</v>
      </c>
      <c r="AY625" s="187" t="s">
        <v>203</v>
      </c>
    </row>
    <row r="626" spans="1:65" s="2" customFormat="1" ht="24.2" customHeight="1">
      <c r="A626" s="33"/>
      <c r="B626" s="154"/>
      <c r="C626" s="155" t="s">
        <v>1174</v>
      </c>
      <c r="D626" s="155" t="s">
        <v>204</v>
      </c>
      <c r="E626" s="156" t="s">
        <v>1175</v>
      </c>
      <c r="F626" s="157" t="s">
        <v>1176</v>
      </c>
      <c r="G626" s="158" t="s">
        <v>244</v>
      </c>
      <c r="H626" s="159">
        <v>591.5</v>
      </c>
      <c r="I626" s="160"/>
      <c r="J626" s="161">
        <f>ROUND(I626*H626,2)</f>
        <v>0</v>
      </c>
      <c r="K626" s="162"/>
      <c r="L626" s="34"/>
      <c r="M626" s="163" t="s">
        <v>1</v>
      </c>
      <c r="N626" s="164" t="s">
        <v>41</v>
      </c>
      <c r="O626" s="62"/>
      <c r="P626" s="165">
        <f>O626*H626</f>
        <v>0</v>
      </c>
      <c r="Q626" s="165">
        <v>0</v>
      </c>
      <c r="R626" s="165">
        <f>Q626*H626</f>
        <v>0</v>
      </c>
      <c r="S626" s="165">
        <v>0</v>
      </c>
      <c r="T626" s="166">
        <f>S626*H626</f>
        <v>0</v>
      </c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R626" s="167" t="s">
        <v>208</v>
      </c>
      <c r="AT626" s="167" t="s">
        <v>204</v>
      </c>
      <c r="AU626" s="167" t="s">
        <v>91</v>
      </c>
      <c r="AY626" s="18" t="s">
        <v>203</v>
      </c>
      <c r="BE626" s="168">
        <f>IF(N626="základná",J626,0)</f>
        <v>0</v>
      </c>
      <c r="BF626" s="168">
        <f>IF(N626="znížená",J626,0)</f>
        <v>0</v>
      </c>
      <c r="BG626" s="168">
        <f>IF(N626="zákl. prenesená",J626,0)</f>
        <v>0</v>
      </c>
      <c r="BH626" s="168">
        <f>IF(N626="zníž. prenesená",J626,0)</f>
        <v>0</v>
      </c>
      <c r="BI626" s="168">
        <f>IF(N626="nulová",J626,0)</f>
        <v>0</v>
      </c>
      <c r="BJ626" s="18" t="s">
        <v>91</v>
      </c>
      <c r="BK626" s="168">
        <f>ROUND(I626*H626,2)</f>
        <v>0</v>
      </c>
      <c r="BL626" s="18" t="s">
        <v>208</v>
      </c>
      <c r="BM626" s="167" t="s">
        <v>1177</v>
      </c>
    </row>
    <row r="627" spans="1:65" s="13" customFormat="1">
      <c r="B627" s="177"/>
      <c r="D627" s="178" t="s">
        <v>548</v>
      </c>
      <c r="E627" s="179" t="s">
        <v>1</v>
      </c>
      <c r="F627" s="180" t="s">
        <v>1178</v>
      </c>
      <c r="H627" s="181">
        <v>591.5</v>
      </c>
      <c r="I627" s="182"/>
      <c r="L627" s="177"/>
      <c r="M627" s="183"/>
      <c r="N627" s="184"/>
      <c r="O627" s="184"/>
      <c r="P627" s="184"/>
      <c r="Q627" s="184"/>
      <c r="R627" s="184"/>
      <c r="S627" s="184"/>
      <c r="T627" s="185"/>
      <c r="AT627" s="179" t="s">
        <v>548</v>
      </c>
      <c r="AU627" s="179" t="s">
        <v>91</v>
      </c>
      <c r="AV627" s="13" t="s">
        <v>91</v>
      </c>
      <c r="AW627" s="13" t="s">
        <v>30</v>
      </c>
      <c r="AX627" s="13" t="s">
        <v>75</v>
      </c>
      <c r="AY627" s="179" t="s">
        <v>203</v>
      </c>
    </row>
    <row r="628" spans="1:65" s="14" customFormat="1">
      <c r="B628" s="186"/>
      <c r="D628" s="178" t="s">
        <v>548</v>
      </c>
      <c r="E628" s="187" t="s">
        <v>1</v>
      </c>
      <c r="F628" s="188" t="s">
        <v>550</v>
      </c>
      <c r="H628" s="189">
        <v>591.5</v>
      </c>
      <c r="I628" s="190"/>
      <c r="L628" s="186"/>
      <c r="M628" s="191"/>
      <c r="N628" s="192"/>
      <c r="O628" s="192"/>
      <c r="P628" s="192"/>
      <c r="Q628" s="192"/>
      <c r="R628" s="192"/>
      <c r="S628" s="192"/>
      <c r="T628" s="193"/>
      <c r="AT628" s="187" t="s">
        <v>548</v>
      </c>
      <c r="AU628" s="187" t="s">
        <v>91</v>
      </c>
      <c r="AV628" s="14" t="s">
        <v>208</v>
      </c>
      <c r="AW628" s="14" t="s">
        <v>30</v>
      </c>
      <c r="AX628" s="14" t="s">
        <v>83</v>
      </c>
      <c r="AY628" s="187" t="s">
        <v>203</v>
      </c>
    </row>
    <row r="629" spans="1:65" s="2" customFormat="1" ht="16.5" customHeight="1">
      <c r="A629" s="33"/>
      <c r="B629" s="154"/>
      <c r="C629" s="212" t="s">
        <v>390</v>
      </c>
      <c r="D629" s="212" t="s">
        <v>836</v>
      </c>
      <c r="E629" s="213" t="s">
        <v>1179</v>
      </c>
      <c r="F629" s="214" t="s">
        <v>1180</v>
      </c>
      <c r="G629" s="215" t="s">
        <v>244</v>
      </c>
      <c r="H629" s="216">
        <v>591.5</v>
      </c>
      <c r="I629" s="217"/>
      <c r="J629" s="218">
        <f>ROUND(I629*H629,2)</f>
        <v>0</v>
      </c>
      <c r="K629" s="219"/>
      <c r="L629" s="220"/>
      <c r="M629" s="221" t="s">
        <v>1</v>
      </c>
      <c r="N629" s="222" t="s">
        <v>41</v>
      </c>
      <c r="O629" s="62"/>
      <c r="P629" s="165">
        <f>O629*H629</f>
        <v>0</v>
      </c>
      <c r="Q629" s="165">
        <v>0.08</v>
      </c>
      <c r="R629" s="165">
        <f>Q629*H629</f>
        <v>47.32</v>
      </c>
      <c r="S629" s="165">
        <v>0</v>
      </c>
      <c r="T629" s="166">
        <f>S629*H629</f>
        <v>0</v>
      </c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R629" s="167" t="s">
        <v>234</v>
      </c>
      <c r="AT629" s="167" t="s">
        <v>836</v>
      </c>
      <c r="AU629" s="167" t="s">
        <v>91</v>
      </c>
      <c r="AY629" s="18" t="s">
        <v>203</v>
      </c>
      <c r="BE629" s="168">
        <f>IF(N629="základná",J629,0)</f>
        <v>0</v>
      </c>
      <c r="BF629" s="168">
        <f>IF(N629="znížená",J629,0)</f>
        <v>0</v>
      </c>
      <c r="BG629" s="168">
        <f>IF(N629="zákl. prenesená",J629,0)</f>
        <v>0</v>
      </c>
      <c r="BH629" s="168">
        <f>IF(N629="zníž. prenesená",J629,0)</f>
        <v>0</v>
      </c>
      <c r="BI629" s="168">
        <f>IF(N629="nulová",J629,0)</f>
        <v>0</v>
      </c>
      <c r="BJ629" s="18" t="s">
        <v>91</v>
      </c>
      <c r="BK629" s="168">
        <f>ROUND(I629*H629,2)</f>
        <v>0</v>
      </c>
      <c r="BL629" s="18" t="s">
        <v>208</v>
      </c>
      <c r="BM629" s="167" t="s">
        <v>1181</v>
      </c>
    </row>
    <row r="630" spans="1:65" s="13" customFormat="1">
      <c r="B630" s="177"/>
      <c r="D630" s="178" t="s">
        <v>548</v>
      </c>
      <c r="E630" s="179" t="s">
        <v>1</v>
      </c>
      <c r="F630" s="180" t="s">
        <v>1182</v>
      </c>
      <c r="H630" s="181">
        <v>591.5</v>
      </c>
      <c r="I630" s="182"/>
      <c r="L630" s="177"/>
      <c r="M630" s="183"/>
      <c r="N630" s="184"/>
      <c r="O630" s="184"/>
      <c r="P630" s="184"/>
      <c r="Q630" s="184"/>
      <c r="R630" s="184"/>
      <c r="S630" s="184"/>
      <c r="T630" s="185"/>
      <c r="AT630" s="179" t="s">
        <v>548</v>
      </c>
      <c r="AU630" s="179" t="s">
        <v>91</v>
      </c>
      <c r="AV630" s="13" t="s">
        <v>91</v>
      </c>
      <c r="AW630" s="13" t="s">
        <v>30</v>
      </c>
      <c r="AX630" s="13" t="s">
        <v>75</v>
      </c>
      <c r="AY630" s="179" t="s">
        <v>203</v>
      </c>
    </row>
    <row r="631" spans="1:65" s="14" customFormat="1">
      <c r="B631" s="186"/>
      <c r="D631" s="178" t="s">
        <v>548</v>
      </c>
      <c r="E631" s="187" t="s">
        <v>1</v>
      </c>
      <c r="F631" s="188" t="s">
        <v>550</v>
      </c>
      <c r="H631" s="189">
        <v>591.5</v>
      </c>
      <c r="I631" s="190"/>
      <c r="L631" s="186"/>
      <c r="M631" s="191"/>
      <c r="N631" s="192"/>
      <c r="O631" s="192"/>
      <c r="P631" s="192"/>
      <c r="Q631" s="192"/>
      <c r="R631" s="192"/>
      <c r="S631" s="192"/>
      <c r="T631" s="193"/>
      <c r="AT631" s="187" t="s">
        <v>548</v>
      </c>
      <c r="AU631" s="187" t="s">
        <v>91</v>
      </c>
      <c r="AV631" s="14" t="s">
        <v>208</v>
      </c>
      <c r="AW631" s="14" t="s">
        <v>30</v>
      </c>
      <c r="AX631" s="14" t="s">
        <v>83</v>
      </c>
      <c r="AY631" s="187" t="s">
        <v>203</v>
      </c>
    </row>
    <row r="632" spans="1:65" s="12" customFormat="1" ht="22.9" customHeight="1">
      <c r="B632" s="143"/>
      <c r="D632" s="144" t="s">
        <v>74</v>
      </c>
      <c r="E632" s="169" t="s">
        <v>238</v>
      </c>
      <c r="F632" s="169" t="s">
        <v>685</v>
      </c>
      <c r="I632" s="146"/>
      <c r="J632" s="170">
        <f>BK632</f>
        <v>0</v>
      </c>
      <c r="L632" s="143"/>
      <c r="M632" s="148"/>
      <c r="N632" s="149"/>
      <c r="O632" s="149"/>
      <c r="P632" s="150">
        <f>SUM(P633:P649)</f>
        <v>0</v>
      </c>
      <c r="Q632" s="149"/>
      <c r="R632" s="150">
        <f>SUM(R633:R649)</f>
        <v>10.2536004</v>
      </c>
      <c r="S632" s="149"/>
      <c r="T632" s="151">
        <f>SUM(T633:T649)</f>
        <v>0</v>
      </c>
      <c r="AR632" s="144" t="s">
        <v>83</v>
      </c>
      <c r="AT632" s="152" t="s">
        <v>74</v>
      </c>
      <c r="AU632" s="152" t="s">
        <v>83</v>
      </c>
      <c r="AY632" s="144" t="s">
        <v>203</v>
      </c>
      <c r="BK632" s="153">
        <f>SUM(BK633:BK649)</f>
        <v>0</v>
      </c>
    </row>
    <row r="633" spans="1:65" s="2" customFormat="1" ht="24.2" customHeight="1">
      <c r="A633" s="33"/>
      <c r="B633" s="154"/>
      <c r="C633" s="155" t="s">
        <v>1183</v>
      </c>
      <c r="D633" s="155" t="s">
        <v>204</v>
      </c>
      <c r="E633" s="156" t="s">
        <v>1184</v>
      </c>
      <c r="F633" s="157" t="s">
        <v>1185</v>
      </c>
      <c r="G633" s="158" t="s">
        <v>244</v>
      </c>
      <c r="H633" s="159">
        <v>453.4</v>
      </c>
      <c r="I633" s="160"/>
      <c r="J633" s="161">
        <f>ROUND(I633*H633,2)</f>
        <v>0</v>
      </c>
      <c r="K633" s="162"/>
      <c r="L633" s="34"/>
      <c r="M633" s="163" t="s">
        <v>1</v>
      </c>
      <c r="N633" s="164" t="s">
        <v>41</v>
      </c>
      <c r="O633" s="62"/>
      <c r="P633" s="165">
        <f>O633*H633</f>
        <v>0</v>
      </c>
      <c r="Q633" s="165">
        <v>0</v>
      </c>
      <c r="R633" s="165">
        <f>Q633*H633</f>
        <v>0</v>
      </c>
      <c r="S633" s="165">
        <v>0</v>
      </c>
      <c r="T633" s="166">
        <f>S633*H633</f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67" t="s">
        <v>208</v>
      </c>
      <c r="AT633" s="167" t="s">
        <v>204</v>
      </c>
      <c r="AU633" s="167" t="s">
        <v>91</v>
      </c>
      <c r="AY633" s="18" t="s">
        <v>203</v>
      </c>
      <c r="BE633" s="168">
        <f>IF(N633="základná",J633,0)</f>
        <v>0</v>
      </c>
      <c r="BF633" s="168">
        <f>IF(N633="znížená",J633,0)</f>
        <v>0</v>
      </c>
      <c r="BG633" s="168">
        <f>IF(N633="zákl. prenesená",J633,0)</f>
        <v>0</v>
      </c>
      <c r="BH633" s="168">
        <f>IF(N633="zníž. prenesená",J633,0)</f>
        <v>0</v>
      </c>
      <c r="BI633" s="168">
        <f>IF(N633="nulová",J633,0)</f>
        <v>0</v>
      </c>
      <c r="BJ633" s="18" t="s">
        <v>91</v>
      </c>
      <c r="BK633" s="168">
        <f>ROUND(I633*H633,2)</f>
        <v>0</v>
      </c>
      <c r="BL633" s="18" t="s">
        <v>208</v>
      </c>
      <c r="BM633" s="167" t="s">
        <v>1186</v>
      </c>
    </row>
    <row r="634" spans="1:65" s="13" customFormat="1">
      <c r="B634" s="177"/>
      <c r="D634" s="178" t="s">
        <v>548</v>
      </c>
      <c r="E634" s="179" t="s">
        <v>1</v>
      </c>
      <c r="F634" s="180" t="s">
        <v>1187</v>
      </c>
      <c r="H634" s="181">
        <v>114.2</v>
      </c>
      <c r="I634" s="182"/>
      <c r="L634" s="177"/>
      <c r="M634" s="183"/>
      <c r="N634" s="184"/>
      <c r="O634" s="184"/>
      <c r="P634" s="184"/>
      <c r="Q634" s="184"/>
      <c r="R634" s="184"/>
      <c r="S634" s="184"/>
      <c r="T634" s="185"/>
      <c r="AT634" s="179" t="s">
        <v>548</v>
      </c>
      <c r="AU634" s="179" t="s">
        <v>91</v>
      </c>
      <c r="AV634" s="13" t="s">
        <v>91</v>
      </c>
      <c r="AW634" s="13" t="s">
        <v>30</v>
      </c>
      <c r="AX634" s="13" t="s">
        <v>75</v>
      </c>
      <c r="AY634" s="179" t="s">
        <v>203</v>
      </c>
    </row>
    <row r="635" spans="1:65" s="13" customFormat="1">
      <c r="B635" s="177"/>
      <c r="D635" s="178" t="s">
        <v>548</v>
      </c>
      <c r="E635" s="179" t="s">
        <v>1</v>
      </c>
      <c r="F635" s="180" t="s">
        <v>1188</v>
      </c>
      <c r="H635" s="181">
        <v>339.2</v>
      </c>
      <c r="I635" s="182"/>
      <c r="L635" s="177"/>
      <c r="M635" s="183"/>
      <c r="N635" s="184"/>
      <c r="O635" s="184"/>
      <c r="P635" s="184"/>
      <c r="Q635" s="184"/>
      <c r="R635" s="184"/>
      <c r="S635" s="184"/>
      <c r="T635" s="185"/>
      <c r="AT635" s="179" t="s">
        <v>548</v>
      </c>
      <c r="AU635" s="179" t="s">
        <v>91</v>
      </c>
      <c r="AV635" s="13" t="s">
        <v>91</v>
      </c>
      <c r="AW635" s="13" t="s">
        <v>30</v>
      </c>
      <c r="AX635" s="13" t="s">
        <v>75</v>
      </c>
      <c r="AY635" s="179" t="s">
        <v>203</v>
      </c>
    </row>
    <row r="636" spans="1:65" s="14" customFormat="1">
      <c r="B636" s="186"/>
      <c r="D636" s="178" t="s">
        <v>548</v>
      </c>
      <c r="E636" s="187" t="s">
        <v>1</v>
      </c>
      <c r="F636" s="188" t="s">
        <v>550</v>
      </c>
      <c r="H636" s="189">
        <v>453.4</v>
      </c>
      <c r="I636" s="190"/>
      <c r="L636" s="186"/>
      <c r="M636" s="191"/>
      <c r="N636" s="192"/>
      <c r="O636" s="192"/>
      <c r="P636" s="192"/>
      <c r="Q636" s="192"/>
      <c r="R636" s="192"/>
      <c r="S636" s="192"/>
      <c r="T636" s="193"/>
      <c r="AT636" s="187" t="s">
        <v>548</v>
      </c>
      <c r="AU636" s="187" t="s">
        <v>91</v>
      </c>
      <c r="AV636" s="14" t="s">
        <v>208</v>
      </c>
      <c r="AW636" s="14" t="s">
        <v>30</v>
      </c>
      <c r="AX636" s="14" t="s">
        <v>83</v>
      </c>
      <c r="AY636" s="187" t="s">
        <v>203</v>
      </c>
    </row>
    <row r="637" spans="1:65" s="2" customFormat="1" ht="16.5" customHeight="1">
      <c r="A637" s="33"/>
      <c r="B637" s="154"/>
      <c r="C637" s="212" t="s">
        <v>396</v>
      </c>
      <c r="D637" s="212" t="s">
        <v>836</v>
      </c>
      <c r="E637" s="213" t="s">
        <v>1189</v>
      </c>
      <c r="F637" s="214" t="s">
        <v>1190</v>
      </c>
      <c r="G637" s="215" t="s">
        <v>244</v>
      </c>
      <c r="H637" s="216">
        <v>114.2</v>
      </c>
      <c r="I637" s="217"/>
      <c r="J637" s="218">
        <f>ROUND(I637*H637,2)</f>
        <v>0</v>
      </c>
      <c r="K637" s="219"/>
      <c r="L637" s="220"/>
      <c r="M637" s="221" t="s">
        <v>1</v>
      </c>
      <c r="N637" s="222" t="s">
        <v>41</v>
      </c>
      <c r="O637" s="62"/>
      <c r="P637" s="165">
        <f>O637*H637</f>
        <v>0</v>
      </c>
      <c r="Q637" s="165">
        <v>2.1999999999999999E-2</v>
      </c>
      <c r="R637" s="165">
        <f>Q637*H637</f>
        <v>2.5124</v>
      </c>
      <c r="S637" s="165">
        <v>0</v>
      </c>
      <c r="T637" s="166">
        <f>S637*H637</f>
        <v>0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67" t="s">
        <v>234</v>
      </c>
      <c r="AT637" s="167" t="s">
        <v>836</v>
      </c>
      <c r="AU637" s="167" t="s">
        <v>91</v>
      </c>
      <c r="AY637" s="18" t="s">
        <v>203</v>
      </c>
      <c r="BE637" s="168">
        <f>IF(N637="základná",J637,0)</f>
        <v>0</v>
      </c>
      <c r="BF637" s="168">
        <f>IF(N637="znížená",J637,0)</f>
        <v>0</v>
      </c>
      <c r="BG637" s="168">
        <f>IF(N637="zákl. prenesená",J637,0)</f>
        <v>0</v>
      </c>
      <c r="BH637" s="168">
        <f>IF(N637="zníž. prenesená",J637,0)</f>
        <v>0</v>
      </c>
      <c r="BI637" s="168">
        <f>IF(N637="nulová",J637,0)</f>
        <v>0</v>
      </c>
      <c r="BJ637" s="18" t="s">
        <v>91</v>
      </c>
      <c r="BK637" s="168">
        <f>ROUND(I637*H637,2)</f>
        <v>0</v>
      </c>
      <c r="BL637" s="18" t="s">
        <v>208</v>
      </c>
      <c r="BM637" s="167" t="s">
        <v>1191</v>
      </c>
    </row>
    <row r="638" spans="1:65" s="13" customFormat="1">
      <c r="B638" s="177"/>
      <c r="D638" s="178" t="s">
        <v>548</v>
      </c>
      <c r="E638" s="179" t="s">
        <v>1</v>
      </c>
      <c r="F638" s="180" t="s">
        <v>1192</v>
      </c>
      <c r="H638" s="181">
        <v>114.2</v>
      </c>
      <c r="I638" s="182"/>
      <c r="L638" s="177"/>
      <c r="M638" s="183"/>
      <c r="N638" s="184"/>
      <c r="O638" s="184"/>
      <c r="P638" s="184"/>
      <c r="Q638" s="184"/>
      <c r="R638" s="184"/>
      <c r="S638" s="184"/>
      <c r="T638" s="185"/>
      <c r="AT638" s="179" t="s">
        <v>548</v>
      </c>
      <c r="AU638" s="179" t="s">
        <v>91</v>
      </c>
      <c r="AV638" s="13" t="s">
        <v>91</v>
      </c>
      <c r="AW638" s="13" t="s">
        <v>30</v>
      </c>
      <c r="AX638" s="13" t="s">
        <v>75</v>
      </c>
      <c r="AY638" s="179" t="s">
        <v>203</v>
      </c>
    </row>
    <row r="639" spans="1:65" s="14" customFormat="1">
      <c r="B639" s="186"/>
      <c r="D639" s="178" t="s">
        <v>548</v>
      </c>
      <c r="E639" s="187" t="s">
        <v>1</v>
      </c>
      <c r="F639" s="188" t="s">
        <v>550</v>
      </c>
      <c r="H639" s="189">
        <v>114.2</v>
      </c>
      <c r="I639" s="190"/>
      <c r="L639" s="186"/>
      <c r="M639" s="191"/>
      <c r="N639" s="192"/>
      <c r="O639" s="192"/>
      <c r="P639" s="192"/>
      <c r="Q639" s="192"/>
      <c r="R639" s="192"/>
      <c r="S639" s="192"/>
      <c r="T639" s="193"/>
      <c r="AT639" s="187" t="s">
        <v>548</v>
      </c>
      <c r="AU639" s="187" t="s">
        <v>91</v>
      </c>
      <c r="AV639" s="14" t="s">
        <v>208</v>
      </c>
      <c r="AW639" s="14" t="s">
        <v>30</v>
      </c>
      <c r="AX639" s="14" t="s">
        <v>83</v>
      </c>
      <c r="AY639" s="187" t="s">
        <v>203</v>
      </c>
    </row>
    <row r="640" spans="1:65" s="2" customFormat="1" ht="16.5" customHeight="1">
      <c r="A640" s="33"/>
      <c r="B640" s="154"/>
      <c r="C640" s="212" t="s">
        <v>1193</v>
      </c>
      <c r="D640" s="212" t="s">
        <v>836</v>
      </c>
      <c r="E640" s="213" t="s">
        <v>1194</v>
      </c>
      <c r="F640" s="214" t="s">
        <v>1195</v>
      </c>
      <c r="G640" s="215" t="s">
        <v>244</v>
      </c>
      <c r="H640" s="216">
        <v>251</v>
      </c>
      <c r="I640" s="217"/>
      <c r="J640" s="218">
        <f>ROUND(I640*H640,2)</f>
        <v>0</v>
      </c>
      <c r="K640" s="219"/>
      <c r="L640" s="220"/>
      <c r="M640" s="221" t="s">
        <v>1</v>
      </c>
      <c r="N640" s="222" t="s">
        <v>41</v>
      </c>
      <c r="O640" s="62"/>
      <c r="P640" s="165">
        <f>O640*H640</f>
        <v>0</v>
      </c>
      <c r="Q640" s="165">
        <v>2.1999999999999999E-2</v>
      </c>
      <c r="R640" s="165">
        <f>Q640*H640</f>
        <v>5.5219999999999994</v>
      </c>
      <c r="S640" s="165">
        <v>0</v>
      </c>
      <c r="T640" s="166">
        <f>S640*H640</f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67" t="s">
        <v>234</v>
      </c>
      <c r="AT640" s="167" t="s">
        <v>836</v>
      </c>
      <c r="AU640" s="167" t="s">
        <v>91</v>
      </c>
      <c r="AY640" s="18" t="s">
        <v>203</v>
      </c>
      <c r="BE640" s="168">
        <f>IF(N640="základná",J640,0)</f>
        <v>0</v>
      </c>
      <c r="BF640" s="168">
        <f>IF(N640="znížená",J640,0)</f>
        <v>0</v>
      </c>
      <c r="BG640" s="168">
        <f>IF(N640="zákl. prenesená",J640,0)</f>
        <v>0</v>
      </c>
      <c r="BH640" s="168">
        <f>IF(N640="zníž. prenesená",J640,0)</f>
        <v>0</v>
      </c>
      <c r="BI640" s="168">
        <f>IF(N640="nulová",J640,0)</f>
        <v>0</v>
      </c>
      <c r="BJ640" s="18" t="s">
        <v>91</v>
      </c>
      <c r="BK640" s="168">
        <f>ROUND(I640*H640,2)</f>
        <v>0</v>
      </c>
      <c r="BL640" s="18" t="s">
        <v>208</v>
      </c>
      <c r="BM640" s="167" t="s">
        <v>1196</v>
      </c>
    </row>
    <row r="641" spans="1:65" s="13" customFormat="1">
      <c r="B641" s="177"/>
      <c r="D641" s="178" t="s">
        <v>548</v>
      </c>
      <c r="E641" s="179" t="s">
        <v>1</v>
      </c>
      <c r="F641" s="180" t="s">
        <v>1197</v>
      </c>
      <c r="H641" s="181">
        <v>251</v>
      </c>
      <c r="I641" s="182"/>
      <c r="L641" s="177"/>
      <c r="M641" s="183"/>
      <c r="N641" s="184"/>
      <c r="O641" s="184"/>
      <c r="P641" s="184"/>
      <c r="Q641" s="184"/>
      <c r="R641" s="184"/>
      <c r="S641" s="184"/>
      <c r="T641" s="185"/>
      <c r="AT641" s="179" t="s">
        <v>548</v>
      </c>
      <c r="AU641" s="179" t="s">
        <v>91</v>
      </c>
      <c r="AV641" s="13" t="s">
        <v>91</v>
      </c>
      <c r="AW641" s="13" t="s">
        <v>30</v>
      </c>
      <c r="AX641" s="13" t="s">
        <v>75</v>
      </c>
      <c r="AY641" s="179" t="s">
        <v>203</v>
      </c>
    </row>
    <row r="642" spans="1:65" s="14" customFormat="1">
      <c r="B642" s="186"/>
      <c r="D642" s="178" t="s">
        <v>548</v>
      </c>
      <c r="E642" s="187" t="s">
        <v>1</v>
      </c>
      <c r="F642" s="188" t="s">
        <v>550</v>
      </c>
      <c r="H642" s="189">
        <v>251</v>
      </c>
      <c r="I642" s="190"/>
      <c r="L642" s="186"/>
      <c r="M642" s="191"/>
      <c r="N642" s="192"/>
      <c r="O642" s="192"/>
      <c r="P642" s="192"/>
      <c r="Q642" s="192"/>
      <c r="R642" s="192"/>
      <c r="S642" s="192"/>
      <c r="T642" s="193"/>
      <c r="AT642" s="187" t="s">
        <v>548</v>
      </c>
      <c r="AU642" s="187" t="s">
        <v>91</v>
      </c>
      <c r="AV642" s="14" t="s">
        <v>208</v>
      </c>
      <c r="AW642" s="14" t="s">
        <v>30</v>
      </c>
      <c r="AX642" s="14" t="s">
        <v>83</v>
      </c>
      <c r="AY642" s="187" t="s">
        <v>203</v>
      </c>
    </row>
    <row r="643" spans="1:65" s="2" customFormat="1" ht="24.2" customHeight="1">
      <c r="A643" s="33"/>
      <c r="B643" s="154"/>
      <c r="C643" s="155" t="s">
        <v>399</v>
      </c>
      <c r="D643" s="155" t="s">
        <v>204</v>
      </c>
      <c r="E643" s="156" t="s">
        <v>1198</v>
      </c>
      <c r="F643" s="157" t="s">
        <v>1199</v>
      </c>
      <c r="G643" s="158" t="s">
        <v>671</v>
      </c>
      <c r="H643" s="159">
        <v>67</v>
      </c>
      <c r="I643" s="160"/>
      <c r="J643" s="161">
        <f>ROUND(I643*H643,2)</f>
        <v>0</v>
      </c>
      <c r="K643" s="162"/>
      <c r="L643" s="34"/>
      <c r="M643" s="163" t="s">
        <v>1</v>
      </c>
      <c r="N643" s="164" t="s">
        <v>41</v>
      </c>
      <c r="O643" s="62"/>
      <c r="P643" s="165">
        <f>O643*H643</f>
        <v>0</v>
      </c>
      <c r="Q643" s="165">
        <v>3.2550000000000003E-2</v>
      </c>
      <c r="R643" s="165">
        <f>Q643*H643</f>
        <v>2.18085</v>
      </c>
      <c r="S643" s="165">
        <v>0</v>
      </c>
      <c r="T643" s="166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67" t="s">
        <v>208</v>
      </c>
      <c r="AT643" s="167" t="s">
        <v>204</v>
      </c>
      <c r="AU643" s="167" t="s">
        <v>91</v>
      </c>
      <c r="AY643" s="18" t="s">
        <v>203</v>
      </c>
      <c r="BE643" s="168">
        <f>IF(N643="základná",J643,0)</f>
        <v>0</v>
      </c>
      <c r="BF643" s="168">
        <f>IF(N643="znížená",J643,0)</f>
        <v>0</v>
      </c>
      <c r="BG643" s="168">
        <f>IF(N643="zákl. prenesená",J643,0)</f>
        <v>0</v>
      </c>
      <c r="BH643" s="168">
        <f>IF(N643="zníž. prenesená",J643,0)</f>
        <v>0</v>
      </c>
      <c r="BI643" s="168">
        <f>IF(N643="nulová",J643,0)</f>
        <v>0</v>
      </c>
      <c r="BJ643" s="18" t="s">
        <v>91</v>
      </c>
      <c r="BK643" s="168">
        <f>ROUND(I643*H643,2)</f>
        <v>0</v>
      </c>
      <c r="BL643" s="18" t="s">
        <v>208</v>
      </c>
      <c r="BM643" s="167" t="s">
        <v>1200</v>
      </c>
    </row>
    <row r="644" spans="1:65" s="13" customFormat="1">
      <c r="B644" s="177"/>
      <c r="D644" s="178" t="s">
        <v>548</v>
      </c>
      <c r="E644" s="179" t="s">
        <v>1</v>
      </c>
      <c r="F644" s="180" t="s">
        <v>1201</v>
      </c>
      <c r="H644" s="181">
        <v>67</v>
      </c>
      <c r="I644" s="182"/>
      <c r="L644" s="177"/>
      <c r="M644" s="183"/>
      <c r="N644" s="184"/>
      <c r="O644" s="184"/>
      <c r="P644" s="184"/>
      <c r="Q644" s="184"/>
      <c r="R644" s="184"/>
      <c r="S644" s="184"/>
      <c r="T644" s="185"/>
      <c r="AT644" s="179" t="s">
        <v>548</v>
      </c>
      <c r="AU644" s="179" t="s">
        <v>91</v>
      </c>
      <c r="AV644" s="13" t="s">
        <v>91</v>
      </c>
      <c r="AW644" s="13" t="s">
        <v>30</v>
      </c>
      <c r="AX644" s="13" t="s">
        <v>75</v>
      </c>
      <c r="AY644" s="179" t="s">
        <v>203</v>
      </c>
    </row>
    <row r="645" spans="1:65" s="14" customFormat="1">
      <c r="B645" s="186"/>
      <c r="D645" s="178" t="s">
        <v>548</v>
      </c>
      <c r="E645" s="187" t="s">
        <v>1</v>
      </c>
      <c r="F645" s="188" t="s">
        <v>550</v>
      </c>
      <c r="H645" s="189">
        <v>67</v>
      </c>
      <c r="I645" s="190"/>
      <c r="L645" s="186"/>
      <c r="M645" s="191"/>
      <c r="N645" s="192"/>
      <c r="O645" s="192"/>
      <c r="P645" s="192"/>
      <c r="Q645" s="192"/>
      <c r="R645" s="192"/>
      <c r="S645" s="192"/>
      <c r="T645" s="193"/>
      <c r="AT645" s="187" t="s">
        <v>548</v>
      </c>
      <c r="AU645" s="187" t="s">
        <v>91</v>
      </c>
      <c r="AV645" s="14" t="s">
        <v>208</v>
      </c>
      <c r="AW645" s="14" t="s">
        <v>30</v>
      </c>
      <c r="AX645" s="14" t="s">
        <v>83</v>
      </c>
      <c r="AY645" s="187" t="s">
        <v>203</v>
      </c>
    </row>
    <row r="646" spans="1:65" s="2" customFormat="1" ht="24.2" customHeight="1">
      <c r="A646" s="33"/>
      <c r="B646" s="154"/>
      <c r="C646" s="155" t="s">
        <v>1202</v>
      </c>
      <c r="D646" s="155" t="s">
        <v>204</v>
      </c>
      <c r="E646" s="156" t="s">
        <v>1203</v>
      </c>
      <c r="F646" s="157" t="s">
        <v>1204</v>
      </c>
      <c r="G646" s="158" t="s">
        <v>244</v>
      </c>
      <c r="H646" s="159">
        <v>348.64</v>
      </c>
      <c r="I646" s="160"/>
      <c r="J646" s="161">
        <f>ROUND(I646*H646,2)</f>
        <v>0</v>
      </c>
      <c r="K646" s="162"/>
      <c r="L646" s="34"/>
      <c r="M646" s="163" t="s">
        <v>1</v>
      </c>
      <c r="N646" s="164" t="s">
        <v>41</v>
      </c>
      <c r="O646" s="62"/>
      <c r="P646" s="165">
        <f>O646*H646</f>
        <v>0</v>
      </c>
      <c r="Q646" s="165">
        <v>1.1E-4</v>
      </c>
      <c r="R646" s="165">
        <f>Q646*H646</f>
        <v>3.83504E-2</v>
      </c>
      <c r="S646" s="165">
        <v>0</v>
      </c>
      <c r="T646" s="166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67" t="s">
        <v>208</v>
      </c>
      <c r="AT646" s="167" t="s">
        <v>204</v>
      </c>
      <c r="AU646" s="167" t="s">
        <v>91</v>
      </c>
      <c r="AY646" s="18" t="s">
        <v>203</v>
      </c>
      <c r="BE646" s="168">
        <f>IF(N646="základná",J646,0)</f>
        <v>0</v>
      </c>
      <c r="BF646" s="168">
        <f>IF(N646="znížená",J646,0)</f>
        <v>0</v>
      </c>
      <c r="BG646" s="168">
        <f>IF(N646="zákl. prenesená",J646,0)</f>
        <v>0</v>
      </c>
      <c r="BH646" s="168">
        <f>IF(N646="zníž. prenesená",J646,0)</f>
        <v>0</v>
      </c>
      <c r="BI646" s="168">
        <f>IF(N646="nulová",J646,0)</f>
        <v>0</v>
      </c>
      <c r="BJ646" s="18" t="s">
        <v>91</v>
      </c>
      <c r="BK646" s="168">
        <f>ROUND(I646*H646,2)</f>
        <v>0</v>
      </c>
      <c r="BL646" s="18" t="s">
        <v>208</v>
      </c>
      <c r="BM646" s="167" t="s">
        <v>1205</v>
      </c>
    </row>
    <row r="647" spans="1:65" s="13" customFormat="1">
      <c r="B647" s="177"/>
      <c r="D647" s="178" t="s">
        <v>548</v>
      </c>
      <c r="E647" s="179" t="s">
        <v>1</v>
      </c>
      <c r="F647" s="180" t="s">
        <v>1206</v>
      </c>
      <c r="H647" s="181">
        <v>316</v>
      </c>
      <c r="I647" s="182"/>
      <c r="L647" s="177"/>
      <c r="M647" s="183"/>
      <c r="N647" s="184"/>
      <c r="O647" s="184"/>
      <c r="P647" s="184"/>
      <c r="Q647" s="184"/>
      <c r="R647" s="184"/>
      <c r="S647" s="184"/>
      <c r="T647" s="185"/>
      <c r="AT647" s="179" t="s">
        <v>548</v>
      </c>
      <c r="AU647" s="179" t="s">
        <v>91</v>
      </c>
      <c r="AV647" s="13" t="s">
        <v>91</v>
      </c>
      <c r="AW647" s="13" t="s">
        <v>30</v>
      </c>
      <c r="AX647" s="13" t="s">
        <v>75</v>
      </c>
      <c r="AY647" s="179" t="s">
        <v>203</v>
      </c>
    </row>
    <row r="648" spans="1:65" s="13" customFormat="1">
      <c r="B648" s="177"/>
      <c r="D648" s="178" t="s">
        <v>548</v>
      </c>
      <c r="E648" s="179" t="s">
        <v>1</v>
      </c>
      <c r="F648" s="180" t="s">
        <v>1207</v>
      </c>
      <c r="H648" s="181">
        <v>32.64</v>
      </c>
      <c r="I648" s="182"/>
      <c r="L648" s="177"/>
      <c r="M648" s="183"/>
      <c r="N648" s="184"/>
      <c r="O648" s="184"/>
      <c r="P648" s="184"/>
      <c r="Q648" s="184"/>
      <c r="R648" s="184"/>
      <c r="S648" s="184"/>
      <c r="T648" s="185"/>
      <c r="AT648" s="179" t="s">
        <v>548</v>
      </c>
      <c r="AU648" s="179" t="s">
        <v>91</v>
      </c>
      <c r="AV648" s="13" t="s">
        <v>91</v>
      </c>
      <c r="AW648" s="13" t="s">
        <v>30</v>
      </c>
      <c r="AX648" s="13" t="s">
        <v>75</v>
      </c>
      <c r="AY648" s="179" t="s">
        <v>203</v>
      </c>
    </row>
    <row r="649" spans="1:65" s="14" customFormat="1">
      <c r="B649" s="186"/>
      <c r="D649" s="178" t="s">
        <v>548</v>
      </c>
      <c r="E649" s="187" t="s">
        <v>1</v>
      </c>
      <c r="F649" s="188" t="s">
        <v>550</v>
      </c>
      <c r="H649" s="189">
        <v>348.64</v>
      </c>
      <c r="I649" s="190"/>
      <c r="L649" s="186"/>
      <c r="M649" s="191"/>
      <c r="N649" s="192"/>
      <c r="O649" s="192"/>
      <c r="P649" s="192"/>
      <c r="Q649" s="192"/>
      <c r="R649" s="192"/>
      <c r="S649" s="192"/>
      <c r="T649" s="193"/>
      <c r="AT649" s="187" t="s">
        <v>548</v>
      </c>
      <c r="AU649" s="187" t="s">
        <v>91</v>
      </c>
      <c r="AV649" s="14" t="s">
        <v>208</v>
      </c>
      <c r="AW649" s="14" t="s">
        <v>30</v>
      </c>
      <c r="AX649" s="14" t="s">
        <v>83</v>
      </c>
      <c r="AY649" s="187" t="s">
        <v>203</v>
      </c>
    </row>
    <row r="650" spans="1:65" s="12" customFormat="1" ht="22.9" customHeight="1">
      <c r="B650" s="143"/>
      <c r="D650" s="144" t="s">
        <v>74</v>
      </c>
      <c r="E650" s="169" t="s">
        <v>1208</v>
      </c>
      <c r="F650" s="169" t="s">
        <v>1209</v>
      </c>
      <c r="I650" s="146"/>
      <c r="J650" s="170">
        <f>BK650</f>
        <v>0</v>
      </c>
      <c r="L650" s="143"/>
      <c r="M650" s="148"/>
      <c r="N650" s="149"/>
      <c r="O650" s="149"/>
      <c r="P650" s="150">
        <f>SUM(P651:P657)</f>
        <v>0</v>
      </c>
      <c r="Q650" s="149"/>
      <c r="R650" s="150">
        <f>SUM(R651:R657)</f>
        <v>0.78780000000000006</v>
      </c>
      <c r="S650" s="149"/>
      <c r="T650" s="151">
        <f>SUM(T651:T657)</f>
        <v>0</v>
      </c>
      <c r="AR650" s="144" t="s">
        <v>83</v>
      </c>
      <c r="AT650" s="152" t="s">
        <v>74</v>
      </c>
      <c r="AU650" s="152" t="s">
        <v>83</v>
      </c>
      <c r="AY650" s="144" t="s">
        <v>203</v>
      </c>
      <c r="BK650" s="153">
        <f>SUM(BK651:BK657)</f>
        <v>0</v>
      </c>
    </row>
    <row r="651" spans="1:65" s="2" customFormat="1" ht="24.2" customHeight="1">
      <c r="A651" s="33"/>
      <c r="B651" s="154"/>
      <c r="C651" s="155" t="s">
        <v>405</v>
      </c>
      <c r="D651" s="155" t="s">
        <v>204</v>
      </c>
      <c r="E651" s="156" t="s">
        <v>1210</v>
      </c>
      <c r="F651" s="157" t="s">
        <v>4250</v>
      </c>
      <c r="G651" s="158" t="s">
        <v>1211</v>
      </c>
      <c r="H651" s="159">
        <v>5</v>
      </c>
      <c r="I651" s="160"/>
      <c r="J651" s="161">
        <f>ROUND(I651*H651,2)</f>
        <v>0</v>
      </c>
      <c r="K651" s="162"/>
      <c r="L651" s="34"/>
      <c r="M651" s="163" t="s">
        <v>1</v>
      </c>
      <c r="N651" s="164" t="s">
        <v>41</v>
      </c>
      <c r="O651" s="62"/>
      <c r="P651" s="165">
        <f>O651*H651</f>
        <v>0</v>
      </c>
      <c r="Q651" s="165">
        <v>0.15756000000000001</v>
      </c>
      <c r="R651" s="165">
        <f>Q651*H651</f>
        <v>0.78780000000000006</v>
      </c>
      <c r="S651" s="165">
        <v>0</v>
      </c>
      <c r="T651" s="166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7" t="s">
        <v>208</v>
      </c>
      <c r="AT651" s="167" t="s">
        <v>204</v>
      </c>
      <c r="AU651" s="167" t="s">
        <v>91</v>
      </c>
      <c r="AY651" s="18" t="s">
        <v>203</v>
      </c>
      <c r="BE651" s="168">
        <f>IF(N651="základná",J651,0)</f>
        <v>0</v>
      </c>
      <c r="BF651" s="168">
        <f>IF(N651="znížená",J651,0)</f>
        <v>0</v>
      </c>
      <c r="BG651" s="168">
        <f>IF(N651="zákl. prenesená",J651,0)</f>
        <v>0</v>
      </c>
      <c r="BH651" s="168">
        <f>IF(N651="zníž. prenesená",J651,0)</f>
        <v>0</v>
      </c>
      <c r="BI651" s="168">
        <f>IF(N651="nulová",J651,0)</f>
        <v>0</v>
      </c>
      <c r="BJ651" s="18" t="s">
        <v>91</v>
      </c>
      <c r="BK651" s="168">
        <f>ROUND(I651*H651,2)</f>
        <v>0</v>
      </c>
      <c r="BL651" s="18" t="s">
        <v>208</v>
      </c>
      <c r="BM651" s="167" t="s">
        <v>1212</v>
      </c>
    </row>
    <row r="652" spans="1:65" s="15" customFormat="1">
      <c r="B652" s="194"/>
      <c r="D652" s="178" t="s">
        <v>548</v>
      </c>
      <c r="E652" s="195" t="s">
        <v>1</v>
      </c>
      <c r="F652" s="196" t="s">
        <v>1213</v>
      </c>
      <c r="H652" s="195" t="s">
        <v>1</v>
      </c>
      <c r="I652" s="197"/>
      <c r="L652" s="194"/>
      <c r="M652" s="198"/>
      <c r="N652" s="199"/>
      <c r="O652" s="199"/>
      <c r="P652" s="199"/>
      <c r="Q652" s="199"/>
      <c r="R652" s="199"/>
      <c r="S652" s="199"/>
      <c r="T652" s="200"/>
      <c r="AT652" s="195" t="s">
        <v>548</v>
      </c>
      <c r="AU652" s="195" t="s">
        <v>91</v>
      </c>
      <c r="AV652" s="15" t="s">
        <v>83</v>
      </c>
      <c r="AW652" s="15" t="s">
        <v>30</v>
      </c>
      <c r="AX652" s="15" t="s">
        <v>75</v>
      </c>
      <c r="AY652" s="195" t="s">
        <v>203</v>
      </c>
    </row>
    <row r="653" spans="1:65" s="13" customFormat="1">
      <c r="B653" s="177"/>
      <c r="D653" s="178" t="s">
        <v>548</v>
      </c>
      <c r="E653" s="179" t="s">
        <v>1</v>
      </c>
      <c r="F653" s="180" t="s">
        <v>223</v>
      </c>
      <c r="H653" s="181">
        <v>5</v>
      </c>
      <c r="I653" s="182"/>
      <c r="L653" s="177"/>
      <c r="M653" s="183"/>
      <c r="N653" s="184"/>
      <c r="O653" s="184"/>
      <c r="P653" s="184"/>
      <c r="Q653" s="184"/>
      <c r="R653" s="184"/>
      <c r="S653" s="184"/>
      <c r="T653" s="185"/>
      <c r="AT653" s="179" t="s">
        <v>548</v>
      </c>
      <c r="AU653" s="179" t="s">
        <v>91</v>
      </c>
      <c r="AV653" s="13" t="s">
        <v>91</v>
      </c>
      <c r="AW653" s="13" t="s">
        <v>30</v>
      </c>
      <c r="AX653" s="13" t="s">
        <v>75</v>
      </c>
      <c r="AY653" s="179" t="s">
        <v>203</v>
      </c>
    </row>
    <row r="654" spans="1:65" s="14" customFormat="1">
      <c r="B654" s="186"/>
      <c r="D654" s="178" t="s">
        <v>548</v>
      </c>
      <c r="E654" s="187" t="s">
        <v>1</v>
      </c>
      <c r="F654" s="188" t="s">
        <v>1214</v>
      </c>
      <c r="H654" s="189">
        <v>5</v>
      </c>
      <c r="I654" s="190"/>
      <c r="L654" s="186"/>
      <c r="M654" s="191"/>
      <c r="N654" s="192"/>
      <c r="O654" s="192"/>
      <c r="P654" s="192"/>
      <c r="Q654" s="192"/>
      <c r="R654" s="192"/>
      <c r="S654" s="192"/>
      <c r="T654" s="193"/>
      <c r="AT654" s="187" t="s">
        <v>548</v>
      </c>
      <c r="AU654" s="187" t="s">
        <v>91</v>
      </c>
      <c r="AV654" s="14" t="s">
        <v>208</v>
      </c>
      <c r="AW654" s="14" t="s">
        <v>30</v>
      </c>
      <c r="AX654" s="14" t="s">
        <v>83</v>
      </c>
      <c r="AY654" s="187" t="s">
        <v>203</v>
      </c>
    </row>
    <row r="655" spans="1:65" s="2" customFormat="1" ht="24.2" customHeight="1">
      <c r="A655" s="33"/>
      <c r="B655" s="154"/>
      <c r="C655" s="155" t="s">
        <v>1215</v>
      </c>
      <c r="D655" s="155" t="s">
        <v>204</v>
      </c>
      <c r="E655" s="156" t="s">
        <v>1216</v>
      </c>
      <c r="F655" s="157" t="s">
        <v>1217</v>
      </c>
      <c r="G655" s="158" t="s">
        <v>671</v>
      </c>
      <c r="H655" s="159">
        <v>39</v>
      </c>
      <c r="I655" s="160"/>
      <c r="J655" s="161">
        <f>ROUND(I655*H655,2)</f>
        <v>0</v>
      </c>
      <c r="K655" s="162"/>
      <c r="L655" s="34"/>
      <c r="M655" s="163" t="s">
        <v>1</v>
      </c>
      <c r="N655" s="164" t="s">
        <v>41</v>
      </c>
      <c r="O655" s="62"/>
      <c r="P655" s="165">
        <f>O655*H655</f>
        <v>0</v>
      </c>
      <c r="Q655" s="165">
        <v>0</v>
      </c>
      <c r="R655" s="165">
        <f>Q655*H655</f>
        <v>0</v>
      </c>
      <c r="S655" s="165">
        <v>0</v>
      </c>
      <c r="T655" s="166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67" t="s">
        <v>208</v>
      </c>
      <c r="AT655" s="167" t="s">
        <v>204</v>
      </c>
      <c r="AU655" s="167" t="s">
        <v>91</v>
      </c>
      <c r="AY655" s="18" t="s">
        <v>203</v>
      </c>
      <c r="BE655" s="168">
        <f>IF(N655="základná",J655,0)</f>
        <v>0</v>
      </c>
      <c r="BF655" s="168">
        <f>IF(N655="znížená",J655,0)</f>
        <v>0</v>
      </c>
      <c r="BG655" s="168">
        <f>IF(N655="zákl. prenesená",J655,0)</f>
        <v>0</v>
      </c>
      <c r="BH655" s="168">
        <f>IF(N655="zníž. prenesená",J655,0)</f>
        <v>0</v>
      </c>
      <c r="BI655" s="168">
        <f>IF(N655="nulová",J655,0)</f>
        <v>0</v>
      </c>
      <c r="BJ655" s="18" t="s">
        <v>91</v>
      </c>
      <c r="BK655" s="168">
        <f>ROUND(I655*H655,2)</f>
        <v>0</v>
      </c>
      <c r="BL655" s="18" t="s">
        <v>208</v>
      </c>
      <c r="BM655" s="167" t="s">
        <v>1218</v>
      </c>
    </row>
    <row r="656" spans="1:65" s="13" customFormat="1">
      <c r="B656" s="177"/>
      <c r="D656" s="178" t="s">
        <v>548</v>
      </c>
      <c r="E656" s="179" t="s">
        <v>1</v>
      </c>
      <c r="F656" s="180" t="s">
        <v>1219</v>
      </c>
      <c r="H656" s="181">
        <v>39</v>
      </c>
      <c r="I656" s="182"/>
      <c r="L656" s="177"/>
      <c r="M656" s="183"/>
      <c r="N656" s="184"/>
      <c r="O656" s="184"/>
      <c r="P656" s="184"/>
      <c r="Q656" s="184"/>
      <c r="R656" s="184"/>
      <c r="S656" s="184"/>
      <c r="T656" s="185"/>
      <c r="AT656" s="179" t="s">
        <v>548</v>
      </c>
      <c r="AU656" s="179" t="s">
        <v>91</v>
      </c>
      <c r="AV656" s="13" t="s">
        <v>91</v>
      </c>
      <c r="AW656" s="13" t="s">
        <v>30</v>
      </c>
      <c r="AX656" s="13" t="s">
        <v>75</v>
      </c>
      <c r="AY656" s="179" t="s">
        <v>203</v>
      </c>
    </row>
    <row r="657" spans="1:65" s="14" customFormat="1">
      <c r="B657" s="186"/>
      <c r="D657" s="178" t="s">
        <v>548</v>
      </c>
      <c r="E657" s="187" t="s">
        <v>1</v>
      </c>
      <c r="F657" s="188" t="s">
        <v>550</v>
      </c>
      <c r="H657" s="189">
        <v>39</v>
      </c>
      <c r="I657" s="190"/>
      <c r="L657" s="186"/>
      <c r="M657" s="191"/>
      <c r="N657" s="192"/>
      <c r="O657" s="192"/>
      <c r="P657" s="192"/>
      <c r="Q657" s="192"/>
      <c r="R657" s="192"/>
      <c r="S657" s="192"/>
      <c r="T657" s="193"/>
      <c r="AT657" s="187" t="s">
        <v>548</v>
      </c>
      <c r="AU657" s="187" t="s">
        <v>91</v>
      </c>
      <c r="AV657" s="14" t="s">
        <v>208</v>
      </c>
      <c r="AW657" s="14" t="s">
        <v>30</v>
      </c>
      <c r="AX657" s="14" t="s">
        <v>83</v>
      </c>
      <c r="AY657" s="187" t="s">
        <v>203</v>
      </c>
    </row>
    <row r="658" spans="1:65" s="12" customFormat="1" ht="22.9" customHeight="1">
      <c r="B658" s="143"/>
      <c r="D658" s="144" t="s">
        <v>74</v>
      </c>
      <c r="E658" s="169" t="s">
        <v>1183</v>
      </c>
      <c r="F658" s="169" t="s">
        <v>1220</v>
      </c>
      <c r="I658" s="146"/>
      <c r="J658" s="170">
        <f>BK658</f>
        <v>0</v>
      </c>
      <c r="L658" s="143"/>
      <c r="M658" s="148"/>
      <c r="N658" s="149"/>
      <c r="O658" s="149"/>
      <c r="P658" s="150">
        <f>SUM(P659:P660)</f>
        <v>0</v>
      </c>
      <c r="Q658" s="149"/>
      <c r="R658" s="150">
        <f>SUM(R659:R660)</f>
        <v>0</v>
      </c>
      <c r="S658" s="149"/>
      <c r="T658" s="151">
        <f>SUM(T659:T660)</f>
        <v>0</v>
      </c>
      <c r="AR658" s="144" t="s">
        <v>83</v>
      </c>
      <c r="AT658" s="152" t="s">
        <v>74</v>
      </c>
      <c r="AU658" s="152" t="s">
        <v>83</v>
      </c>
      <c r="AY658" s="144" t="s">
        <v>203</v>
      </c>
      <c r="BK658" s="153">
        <f>SUM(BK659:BK660)</f>
        <v>0</v>
      </c>
    </row>
    <row r="659" spans="1:65" s="2" customFormat="1" ht="33" customHeight="1">
      <c r="A659" s="33"/>
      <c r="B659" s="154"/>
      <c r="C659" s="155" t="s">
        <v>408</v>
      </c>
      <c r="D659" s="155" t="s">
        <v>204</v>
      </c>
      <c r="E659" s="156" t="s">
        <v>1221</v>
      </c>
      <c r="F659" s="157" t="s">
        <v>1222</v>
      </c>
      <c r="G659" s="158" t="s">
        <v>249</v>
      </c>
      <c r="H659" s="159">
        <v>6821.875</v>
      </c>
      <c r="I659" s="160"/>
      <c r="J659" s="161">
        <f>ROUND(I659*H659,2)</f>
        <v>0</v>
      </c>
      <c r="K659" s="162"/>
      <c r="L659" s="34"/>
      <c r="M659" s="163" t="s">
        <v>1</v>
      </c>
      <c r="N659" s="164" t="s">
        <v>41</v>
      </c>
      <c r="O659" s="62"/>
      <c r="P659" s="165">
        <f>O659*H659</f>
        <v>0</v>
      </c>
      <c r="Q659" s="165">
        <v>0</v>
      </c>
      <c r="R659" s="165">
        <f>Q659*H659</f>
        <v>0</v>
      </c>
      <c r="S659" s="165">
        <v>0</v>
      </c>
      <c r="T659" s="166">
        <f>S659*H659</f>
        <v>0</v>
      </c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R659" s="167" t="s">
        <v>208</v>
      </c>
      <c r="AT659" s="167" t="s">
        <v>204</v>
      </c>
      <c r="AU659" s="167" t="s">
        <v>91</v>
      </c>
      <c r="AY659" s="18" t="s">
        <v>203</v>
      </c>
      <c r="BE659" s="168">
        <f>IF(N659="základná",J659,0)</f>
        <v>0</v>
      </c>
      <c r="BF659" s="168">
        <f>IF(N659="znížená",J659,0)</f>
        <v>0</v>
      </c>
      <c r="BG659" s="168">
        <f>IF(N659="zákl. prenesená",J659,0)</f>
        <v>0</v>
      </c>
      <c r="BH659" s="168">
        <f>IF(N659="zníž. prenesená",J659,0)</f>
        <v>0</v>
      </c>
      <c r="BI659" s="168">
        <f>IF(N659="nulová",J659,0)</f>
        <v>0</v>
      </c>
      <c r="BJ659" s="18" t="s">
        <v>91</v>
      </c>
      <c r="BK659" s="168">
        <f>ROUND(I659*H659,2)</f>
        <v>0</v>
      </c>
      <c r="BL659" s="18" t="s">
        <v>208</v>
      </c>
      <c r="BM659" s="167" t="s">
        <v>1223</v>
      </c>
    </row>
    <row r="660" spans="1:65" s="2" customFormat="1" ht="44.25" customHeight="1">
      <c r="A660" s="33"/>
      <c r="B660" s="154"/>
      <c r="C660" s="155" t="s">
        <v>1224</v>
      </c>
      <c r="D660" s="155" t="s">
        <v>204</v>
      </c>
      <c r="E660" s="156" t="s">
        <v>1225</v>
      </c>
      <c r="F660" s="157" t="s">
        <v>1226</v>
      </c>
      <c r="G660" s="158" t="s">
        <v>249</v>
      </c>
      <c r="H660" s="159">
        <v>6821.875</v>
      </c>
      <c r="I660" s="160"/>
      <c r="J660" s="161">
        <f>ROUND(I660*H660,2)</f>
        <v>0</v>
      </c>
      <c r="K660" s="162"/>
      <c r="L660" s="34"/>
      <c r="M660" s="163" t="s">
        <v>1</v>
      </c>
      <c r="N660" s="164" t="s">
        <v>41</v>
      </c>
      <c r="O660" s="62"/>
      <c r="P660" s="165">
        <f>O660*H660</f>
        <v>0</v>
      </c>
      <c r="Q660" s="165">
        <v>0</v>
      </c>
      <c r="R660" s="165">
        <f>Q660*H660</f>
        <v>0</v>
      </c>
      <c r="S660" s="165">
        <v>0</v>
      </c>
      <c r="T660" s="166">
        <f>S660*H660</f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67" t="s">
        <v>208</v>
      </c>
      <c r="AT660" s="167" t="s">
        <v>204</v>
      </c>
      <c r="AU660" s="167" t="s">
        <v>91</v>
      </c>
      <c r="AY660" s="18" t="s">
        <v>203</v>
      </c>
      <c r="BE660" s="168">
        <f>IF(N660="základná",J660,0)</f>
        <v>0</v>
      </c>
      <c r="BF660" s="168">
        <f>IF(N660="znížená",J660,0)</f>
        <v>0</v>
      </c>
      <c r="BG660" s="168">
        <f>IF(N660="zákl. prenesená",J660,0)</f>
        <v>0</v>
      </c>
      <c r="BH660" s="168">
        <f>IF(N660="zníž. prenesená",J660,0)</f>
        <v>0</v>
      </c>
      <c r="BI660" s="168">
        <f>IF(N660="nulová",J660,0)</f>
        <v>0</v>
      </c>
      <c r="BJ660" s="18" t="s">
        <v>91</v>
      </c>
      <c r="BK660" s="168">
        <f>ROUND(I660*H660,2)</f>
        <v>0</v>
      </c>
      <c r="BL660" s="18" t="s">
        <v>208</v>
      </c>
      <c r="BM660" s="167" t="s">
        <v>1227</v>
      </c>
    </row>
    <row r="661" spans="1:65" s="12" customFormat="1" ht="25.9" customHeight="1">
      <c r="B661" s="143"/>
      <c r="D661" s="144" t="s">
        <v>74</v>
      </c>
      <c r="E661" s="145" t="s">
        <v>209</v>
      </c>
      <c r="F661" s="145" t="s">
        <v>1228</v>
      </c>
      <c r="I661" s="146"/>
      <c r="J661" s="147">
        <f>BK661</f>
        <v>0</v>
      </c>
      <c r="L661" s="143"/>
      <c r="M661" s="148"/>
      <c r="N661" s="149"/>
      <c r="O661" s="149"/>
      <c r="P661" s="150">
        <f>P662</f>
        <v>0</v>
      </c>
      <c r="Q661" s="149"/>
      <c r="R661" s="150">
        <f>R662</f>
        <v>0.20547800000000002</v>
      </c>
      <c r="S661" s="149"/>
      <c r="T661" s="151">
        <f>T662</f>
        <v>0</v>
      </c>
      <c r="AR661" s="144" t="s">
        <v>83</v>
      </c>
      <c r="AT661" s="152" t="s">
        <v>74</v>
      </c>
      <c r="AU661" s="152" t="s">
        <v>75</v>
      </c>
      <c r="AY661" s="144" t="s">
        <v>203</v>
      </c>
      <c r="BK661" s="153">
        <f>BK662</f>
        <v>0</v>
      </c>
    </row>
    <row r="662" spans="1:65" s="12" customFormat="1" ht="22.9" customHeight="1">
      <c r="B662" s="143"/>
      <c r="D662" s="144" t="s">
        <v>74</v>
      </c>
      <c r="E662" s="169" t="s">
        <v>1229</v>
      </c>
      <c r="F662" s="169" t="s">
        <v>1230</v>
      </c>
      <c r="I662" s="146"/>
      <c r="J662" s="170">
        <f>BK662</f>
        <v>0</v>
      </c>
      <c r="L662" s="143"/>
      <c r="M662" s="148"/>
      <c r="N662" s="149"/>
      <c r="O662" s="149"/>
      <c r="P662" s="150">
        <f>SUM(P663:P666)</f>
        <v>0</v>
      </c>
      <c r="Q662" s="149"/>
      <c r="R662" s="150">
        <f>SUM(R663:R666)</f>
        <v>0.20547800000000002</v>
      </c>
      <c r="S662" s="149"/>
      <c r="T662" s="151">
        <f>SUM(T663:T666)</f>
        <v>0</v>
      </c>
      <c r="AR662" s="144" t="s">
        <v>91</v>
      </c>
      <c r="AT662" s="152" t="s">
        <v>74</v>
      </c>
      <c r="AU662" s="152" t="s">
        <v>83</v>
      </c>
      <c r="AY662" s="144" t="s">
        <v>203</v>
      </c>
      <c r="BK662" s="153">
        <f>SUM(BK663:BK666)</f>
        <v>0</v>
      </c>
    </row>
    <row r="663" spans="1:65" s="2" customFormat="1" ht="24.2" customHeight="1">
      <c r="A663" s="33"/>
      <c r="B663" s="154"/>
      <c r="C663" s="155" t="s">
        <v>412</v>
      </c>
      <c r="D663" s="155" t="s">
        <v>204</v>
      </c>
      <c r="E663" s="156" t="s">
        <v>1231</v>
      </c>
      <c r="F663" s="157" t="s">
        <v>1232</v>
      </c>
      <c r="G663" s="158" t="s">
        <v>221</v>
      </c>
      <c r="H663" s="159">
        <v>225.8</v>
      </c>
      <c r="I663" s="160"/>
      <c r="J663" s="161">
        <f>ROUND(I663*H663,2)</f>
        <v>0</v>
      </c>
      <c r="K663" s="162"/>
      <c r="L663" s="34"/>
      <c r="M663" s="163" t="s">
        <v>1</v>
      </c>
      <c r="N663" s="164" t="s">
        <v>41</v>
      </c>
      <c r="O663" s="62"/>
      <c r="P663" s="165">
        <f>O663*H663</f>
        <v>0</v>
      </c>
      <c r="Q663" s="165">
        <v>9.1E-4</v>
      </c>
      <c r="R663" s="165">
        <f>Q663*H663</f>
        <v>0.20547800000000002</v>
      </c>
      <c r="S663" s="165">
        <v>0</v>
      </c>
      <c r="T663" s="166">
        <f>S663*H663</f>
        <v>0</v>
      </c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R663" s="167" t="s">
        <v>226</v>
      </c>
      <c r="AT663" s="167" t="s">
        <v>204</v>
      </c>
      <c r="AU663" s="167" t="s">
        <v>91</v>
      </c>
      <c r="AY663" s="18" t="s">
        <v>203</v>
      </c>
      <c r="BE663" s="168">
        <f>IF(N663="základná",J663,0)</f>
        <v>0</v>
      </c>
      <c r="BF663" s="168">
        <f>IF(N663="znížená",J663,0)</f>
        <v>0</v>
      </c>
      <c r="BG663" s="168">
        <f>IF(N663="zákl. prenesená",J663,0)</f>
        <v>0</v>
      </c>
      <c r="BH663" s="168">
        <f>IF(N663="zníž. prenesená",J663,0)</f>
        <v>0</v>
      </c>
      <c r="BI663" s="168">
        <f>IF(N663="nulová",J663,0)</f>
        <v>0</v>
      </c>
      <c r="BJ663" s="18" t="s">
        <v>91</v>
      </c>
      <c r="BK663" s="168">
        <f>ROUND(I663*H663,2)</f>
        <v>0</v>
      </c>
      <c r="BL663" s="18" t="s">
        <v>226</v>
      </c>
      <c r="BM663" s="167" t="s">
        <v>1233</v>
      </c>
    </row>
    <row r="664" spans="1:65" s="15" customFormat="1">
      <c r="B664" s="194"/>
      <c r="D664" s="178" t="s">
        <v>548</v>
      </c>
      <c r="E664" s="195" t="s">
        <v>1</v>
      </c>
      <c r="F664" s="196" t="s">
        <v>1234</v>
      </c>
      <c r="H664" s="195" t="s">
        <v>1</v>
      </c>
      <c r="I664" s="197"/>
      <c r="L664" s="194"/>
      <c r="M664" s="198"/>
      <c r="N664" s="199"/>
      <c r="O664" s="199"/>
      <c r="P664" s="199"/>
      <c r="Q664" s="199"/>
      <c r="R664" s="199"/>
      <c r="S664" s="199"/>
      <c r="T664" s="200"/>
      <c r="AT664" s="195" t="s">
        <v>548</v>
      </c>
      <c r="AU664" s="195" t="s">
        <v>91</v>
      </c>
      <c r="AV664" s="15" t="s">
        <v>83</v>
      </c>
      <c r="AW664" s="15" t="s">
        <v>30</v>
      </c>
      <c r="AX664" s="15" t="s">
        <v>75</v>
      </c>
      <c r="AY664" s="195" t="s">
        <v>203</v>
      </c>
    </row>
    <row r="665" spans="1:65" s="13" customFormat="1">
      <c r="B665" s="177"/>
      <c r="D665" s="178" t="s">
        <v>548</v>
      </c>
      <c r="E665" s="179" t="s">
        <v>1</v>
      </c>
      <c r="F665" s="180" t="s">
        <v>1235</v>
      </c>
      <c r="H665" s="181">
        <v>225.8</v>
      </c>
      <c r="I665" s="182"/>
      <c r="L665" s="177"/>
      <c r="M665" s="183"/>
      <c r="N665" s="184"/>
      <c r="O665" s="184"/>
      <c r="P665" s="184"/>
      <c r="Q665" s="184"/>
      <c r="R665" s="184"/>
      <c r="S665" s="184"/>
      <c r="T665" s="185"/>
      <c r="AT665" s="179" t="s">
        <v>548</v>
      </c>
      <c r="AU665" s="179" t="s">
        <v>91</v>
      </c>
      <c r="AV665" s="13" t="s">
        <v>91</v>
      </c>
      <c r="AW665" s="13" t="s">
        <v>30</v>
      </c>
      <c r="AX665" s="13" t="s">
        <v>75</v>
      </c>
      <c r="AY665" s="179" t="s">
        <v>203</v>
      </c>
    </row>
    <row r="666" spans="1:65" s="14" customFormat="1">
      <c r="B666" s="186"/>
      <c r="D666" s="178" t="s">
        <v>548</v>
      </c>
      <c r="E666" s="187" t="s">
        <v>1</v>
      </c>
      <c r="F666" s="188" t="s">
        <v>550</v>
      </c>
      <c r="H666" s="189">
        <v>225.8</v>
      </c>
      <c r="I666" s="190"/>
      <c r="L666" s="186"/>
      <c r="M666" s="223"/>
      <c r="N666" s="224"/>
      <c r="O666" s="224"/>
      <c r="P666" s="224"/>
      <c r="Q666" s="224"/>
      <c r="R666" s="224"/>
      <c r="S666" s="224"/>
      <c r="T666" s="225"/>
      <c r="AT666" s="187" t="s">
        <v>548</v>
      </c>
      <c r="AU666" s="187" t="s">
        <v>91</v>
      </c>
      <c r="AV666" s="14" t="s">
        <v>208</v>
      </c>
      <c r="AW666" s="14" t="s">
        <v>30</v>
      </c>
      <c r="AX666" s="14" t="s">
        <v>83</v>
      </c>
      <c r="AY666" s="187" t="s">
        <v>203</v>
      </c>
    </row>
    <row r="667" spans="1:65" s="2" customFormat="1" ht="6.95" customHeight="1">
      <c r="A667" s="33"/>
      <c r="B667" s="51"/>
      <c r="C667" s="52"/>
      <c r="D667" s="52"/>
      <c r="E667" s="52"/>
      <c r="F667" s="52"/>
      <c r="G667" s="52"/>
      <c r="H667" s="52"/>
      <c r="I667" s="52"/>
      <c r="J667" s="52"/>
      <c r="K667" s="52"/>
      <c r="L667" s="34"/>
      <c r="M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</row>
  </sheetData>
  <autoFilter ref="C148:K666" xr:uid="{00000000-0009-0000-0000-000003000000}"/>
  <mergeCells count="12">
    <mergeCell ref="E141:H141"/>
    <mergeCell ref="L2:V2"/>
    <mergeCell ref="E85:H85"/>
    <mergeCell ref="E87:H87"/>
    <mergeCell ref="E89:H89"/>
    <mergeCell ref="E137:H137"/>
    <mergeCell ref="E139:H13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91"/>
  <sheetViews>
    <sheetView showGridLines="0" topLeftCell="A287" workbookViewId="0">
      <selection activeCell="F164" sqref="F16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166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8" t="s">
        <v>1236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 t="str">
        <f>'Rekapitulácia stavby'!AN8</f>
        <v>31. 3. 2022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81"/>
      <c r="G18" s="281"/>
      <c r="H18" s="281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1237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47.25" customHeight="1">
      <c r="A27" s="103"/>
      <c r="B27" s="104"/>
      <c r="C27" s="103"/>
      <c r="D27" s="103"/>
      <c r="E27" s="282" t="s">
        <v>1238</v>
      </c>
      <c r="F27" s="282"/>
      <c r="G27" s="282"/>
      <c r="H27" s="282"/>
      <c r="I27" s="103"/>
      <c r="J27" s="103"/>
      <c r="K27" s="103"/>
      <c r="L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6" t="s">
        <v>35</v>
      </c>
      <c r="E30" s="33"/>
      <c r="F30" s="33"/>
      <c r="G30" s="33"/>
      <c r="H30" s="33"/>
      <c r="I30" s="33"/>
      <c r="J30" s="75">
        <f>ROUND(J127,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39</v>
      </c>
      <c r="E33" s="39" t="s">
        <v>40</v>
      </c>
      <c r="F33" s="108">
        <f>ROUND((SUM(BE127:BE290)),  2)</f>
        <v>0</v>
      </c>
      <c r="G33" s="109"/>
      <c r="H33" s="109"/>
      <c r="I33" s="110">
        <v>0.2</v>
      </c>
      <c r="J33" s="108">
        <f>ROUND(((SUM(BE127:BE290))*I33),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41</v>
      </c>
      <c r="F34" s="108">
        <f>ROUND((SUM(BF127:BF290)),  2)</f>
        <v>0</v>
      </c>
      <c r="G34" s="109"/>
      <c r="H34" s="109"/>
      <c r="I34" s="110">
        <v>0.2</v>
      </c>
      <c r="J34" s="108">
        <f>ROUND(((SUM(BF127:BF290))*I34),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11">
        <f>ROUND((SUM(BG127:BG290)),  2)</f>
        <v>0</v>
      </c>
      <c r="G35" s="33"/>
      <c r="H35" s="33"/>
      <c r="I35" s="112">
        <v>0.2</v>
      </c>
      <c r="J35" s="111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11">
        <f>ROUND((SUM(BH127:BH290)),  2)</f>
        <v>0</v>
      </c>
      <c r="G36" s="33"/>
      <c r="H36" s="33"/>
      <c r="I36" s="112">
        <v>0.2</v>
      </c>
      <c r="J36" s="111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44</v>
      </c>
      <c r="F37" s="108">
        <f>ROUND((SUM(BI127:BI290)),  2)</f>
        <v>0</v>
      </c>
      <c r="G37" s="109"/>
      <c r="H37" s="109"/>
      <c r="I37" s="110">
        <v>0</v>
      </c>
      <c r="J37" s="108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3"/>
      <c r="D39" s="114" t="s">
        <v>45</v>
      </c>
      <c r="E39" s="64"/>
      <c r="F39" s="64"/>
      <c r="G39" s="115" t="s">
        <v>46</v>
      </c>
      <c r="H39" s="116" t="s">
        <v>47</v>
      </c>
      <c r="I39" s="64"/>
      <c r="J39" s="117">
        <f>SUM(J30:J37)</f>
        <v>0</v>
      </c>
      <c r="K39" s="118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166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8" t="str">
        <f>E9</f>
        <v xml:space="preserve">SO03r - SO03  SADOVÉ ÚPRAVY 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Námestie SNP, Trnava</v>
      </c>
      <c r="G89" s="33"/>
      <c r="H89" s="33"/>
      <c r="I89" s="28" t="s">
        <v>20</v>
      </c>
      <c r="J89" s="59" t="str">
        <f>IF(J12="","",J12)</f>
        <v>31. 3. 2022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0.15" customHeight="1">
      <c r="A91" s="33"/>
      <c r="B91" s="34"/>
      <c r="C91" s="28" t="s">
        <v>22</v>
      </c>
      <c r="D91" s="33"/>
      <c r="E91" s="33"/>
      <c r="F91" s="26" t="str">
        <f>E15</f>
        <v>MESTO TRNAVA, Hlavná č.1,91771 TRNAVA</v>
      </c>
      <c r="G91" s="33"/>
      <c r="H91" s="33"/>
      <c r="I91" s="28" t="s">
        <v>28</v>
      </c>
      <c r="J91" s="31" t="str">
        <f>E21</f>
        <v>ATELIER DV, s.r.o.Ing.Arch.P.ĎURKO a kol.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 xml:space="preserve"> p.Isteníková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1" t="s">
        <v>170</v>
      </c>
      <c r="D94" s="113"/>
      <c r="E94" s="113"/>
      <c r="F94" s="113"/>
      <c r="G94" s="113"/>
      <c r="H94" s="113"/>
      <c r="I94" s="113"/>
      <c r="J94" s="122" t="s">
        <v>171</v>
      </c>
      <c r="K94" s="11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3" t="s">
        <v>172</v>
      </c>
      <c r="D96" s="33"/>
      <c r="E96" s="33"/>
      <c r="F96" s="33"/>
      <c r="G96" s="33"/>
      <c r="H96" s="33"/>
      <c r="I96" s="33"/>
      <c r="J96" s="75">
        <f>J127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173</v>
      </c>
    </row>
    <row r="97" spans="1:31" s="9" customFormat="1" ht="24.95" customHeight="1">
      <c r="B97" s="124"/>
      <c r="D97" s="125" t="s">
        <v>1239</v>
      </c>
      <c r="E97" s="126"/>
      <c r="F97" s="126"/>
      <c r="G97" s="126"/>
      <c r="H97" s="126"/>
      <c r="I97" s="126"/>
      <c r="J97" s="127">
        <f>J128</f>
        <v>0</v>
      </c>
      <c r="L97" s="124"/>
    </row>
    <row r="98" spans="1:31" s="9" customFormat="1" ht="24.95" customHeight="1">
      <c r="B98" s="124"/>
      <c r="D98" s="125" t="s">
        <v>1240</v>
      </c>
      <c r="E98" s="126"/>
      <c r="F98" s="126"/>
      <c r="G98" s="126"/>
      <c r="H98" s="126"/>
      <c r="I98" s="126"/>
      <c r="J98" s="127">
        <f>J148</f>
        <v>0</v>
      </c>
      <c r="L98" s="124"/>
    </row>
    <row r="99" spans="1:31" s="9" customFormat="1" ht="24.95" customHeight="1">
      <c r="B99" s="124"/>
      <c r="D99" s="125" t="s">
        <v>1241</v>
      </c>
      <c r="E99" s="126"/>
      <c r="F99" s="126"/>
      <c r="G99" s="126"/>
      <c r="H99" s="126"/>
      <c r="I99" s="126"/>
      <c r="J99" s="127">
        <f>J151</f>
        <v>0</v>
      </c>
      <c r="L99" s="124"/>
    </row>
    <row r="100" spans="1:31" s="9" customFormat="1" ht="24.95" customHeight="1">
      <c r="B100" s="124"/>
      <c r="D100" s="125" t="s">
        <v>1242</v>
      </c>
      <c r="E100" s="126"/>
      <c r="F100" s="126"/>
      <c r="G100" s="126"/>
      <c r="H100" s="126"/>
      <c r="I100" s="126"/>
      <c r="J100" s="127">
        <f>J173</f>
        <v>0</v>
      </c>
      <c r="L100" s="124"/>
    </row>
    <row r="101" spans="1:31" s="9" customFormat="1" ht="24.95" customHeight="1">
      <c r="B101" s="124"/>
      <c r="D101" s="125" t="s">
        <v>1243</v>
      </c>
      <c r="E101" s="126"/>
      <c r="F101" s="126"/>
      <c r="G101" s="126"/>
      <c r="H101" s="126"/>
      <c r="I101" s="126"/>
      <c r="J101" s="127">
        <f>J190</f>
        <v>0</v>
      </c>
      <c r="L101" s="124"/>
    </row>
    <row r="102" spans="1:31" s="9" customFormat="1" ht="24.95" customHeight="1">
      <c r="B102" s="124"/>
      <c r="D102" s="125" t="s">
        <v>1244</v>
      </c>
      <c r="E102" s="126"/>
      <c r="F102" s="126"/>
      <c r="G102" s="126"/>
      <c r="H102" s="126"/>
      <c r="I102" s="126"/>
      <c r="J102" s="127">
        <f>J207</f>
        <v>0</v>
      </c>
      <c r="L102" s="124"/>
    </row>
    <row r="103" spans="1:31" s="9" customFormat="1" ht="24.95" customHeight="1">
      <c r="B103" s="124"/>
      <c r="D103" s="125" t="s">
        <v>1245</v>
      </c>
      <c r="E103" s="126"/>
      <c r="F103" s="126"/>
      <c r="G103" s="126"/>
      <c r="H103" s="126"/>
      <c r="I103" s="126"/>
      <c r="J103" s="127">
        <f>J237</f>
        <v>0</v>
      </c>
      <c r="L103" s="124"/>
    </row>
    <row r="104" spans="1:31" s="9" customFormat="1" ht="24.95" customHeight="1">
      <c r="B104" s="124"/>
      <c r="D104" s="125" t="s">
        <v>1246</v>
      </c>
      <c r="E104" s="126"/>
      <c r="F104" s="126"/>
      <c r="G104" s="126"/>
      <c r="H104" s="126"/>
      <c r="I104" s="126"/>
      <c r="J104" s="127">
        <f>J255</f>
        <v>0</v>
      </c>
      <c r="L104" s="124"/>
    </row>
    <row r="105" spans="1:31" s="10" customFormat="1" ht="19.899999999999999" customHeight="1">
      <c r="B105" s="128"/>
      <c r="D105" s="129" t="s">
        <v>1247</v>
      </c>
      <c r="E105" s="130"/>
      <c r="F105" s="130"/>
      <c r="G105" s="130"/>
      <c r="H105" s="130"/>
      <c r="I105" s="130"/>
      <c r="J105" s="131">
        <f>J256</f>
        <v>0</v>
      </c>
      <c r="L105" s="128"/>
    </row>
    <row r="106" spans="1:31" s="10" customFormat="1" ht="19.899999999999999" customHeight="1">
      <c r="B106" s="128"/>
      <c r="D106" s="129" t="s">
        <v>1248</v>
      </c>
      <c r="E106" s="130"/>
      <c r="F106" s="130"/>
      <c r="G106" s="130"/>
      <c r="H106" s="130"/>
      <c r="I106" s="130"/>
      <c r="J106" s="131">
        <f>J269</f>
        <v>0</v>
      </c>
      <c r="L106" s="128"/>
    </row>
    <row r="107" spans="1:31" s="9" customFormat="1" ht="24.95" customHeight="1">
      <c r="B107" s="124"/>
      <c r="D107" s="125" t="s">
        <v>1249</v>
      </c>
      <c r="E107" s="126"/>
      <c r="F107" s="126"/>
      <c r="G107" s="126"/>
      <c r="H107" s="126"/>
      <c r="I107" s="126"/>
      <c r="J107" s="127">
        <f>J280</f>
        <v>0</v>
      </c>
      <c r="L107" s="124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189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78" t="str">
        <f>E7</f>
        <v>OBNOVA NÁMESTIA SNP 31.3.2022</v>
      </c>
      <c r="F117" s="279"/>
      <c r="G117" s="279"/>
      <c r="H117" s="279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166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8" t="str">
        <f>E9</f>
        <v xml:space="preserve">SO03r - SO03  SADOVÉ ÚPRAVY </v>
      </c>
      <c r="F119" s="277"/>
      <c r="G119" s="277"/>
      <c r="H119" s="27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F12</f>
        <v>Námestie SNP, Trnava</v>
      </c>
      <c r="G121" s="33"/>
      <c r="H121" s="33"/>
      <c r="I121" s="28" t="s">
        <v>20</v>
      </c>
      <c r="J121" s="59" t="str">
        <f>IF(J12="","",J12)</f>
        <v>31. 3. 2022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15" customHeight="1">
      <c r="A123" s="33"/>
      <c r="B123" s="34"/>
      <c r="C123" s="28" t="s">
        <v>22</v>
      </c>
      <c r="D123" s="33"/>
      <c r="E123" s="33"/>
      <c r="F123" s="26" t="str">
        <f>E15</f>
        <v>MESTO TRNAVA, Hlavná č.1,91771 TRNAVA</v>
      </c>
      <c r="G123" s="33"/>
      <c r="H123" s="33"/>
      <c r="I123" s="28" t="s">
        <v>28</v>
      </c>
      <c r="J123" s="31" t="str">
        <f>E21</f>
        <v>ATELIER DV, s.r.o.Ing.Arch.P.ĎURKO a kol.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26</v>
      </c>
      <c r="D124" s="33"/>
      <c r="E124" s="33"/>
      <c r="F124" s="26" t="str">
        <f>IF(E18="","",E18)</f>
        <v>Vyplň údaj</v>
      </c>
      <c r="G124" s="33"/>
      <c r="H124" s="33"/>
      <c r="I124" s="28" t="s">
        <v>31</v>
      </c>
      <c r="J124" s="31" t="str">
        <f>E24</f>
        <v xml:space="preserve"> p.Isteníková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2"/>
      <c r="B126" s="133"/>
      <c r="C126" s="134" t="s">
        <v>190</v>
      </c>
      <c r="D126" s="135" t="s">
        <v>60</v>
      </c>
      <c r="E126" s="135" t="s">
        <v>56</v>
      </c>
      <c r="F126" s="135" t="s">
        <v>57</v>
      </c>
      <c r="G126" s="135" t="s">
        <v>191</v>
      </c>
      <c r="H126" s="135" t="s">
        <v>192</v>
      </c>
      <c r="I126" s="135" t="s">
        <v>193</v>
      </c>
      <c r="J126" s="136" t="s">
        <v>171</v>
      </c>
      <c r="K126" s="137" t="s">
        <v>194</v>
      </c>
      <c r="L126" s="138"/>
      <c r="M126" s="66" t="s">
        <v>1</v>
      </c>
      <c r="N126" s="67" t="s">
        <v>39</v>
      </c>
      <c r="O126" s="67" t="s">
        <v>195</v>
      </c>
      <c r="P126" s="67" t="s">
        <v>196</v>
      </c>
      <c r="Q126" s="67" t="s">
        <v>197</v>
      </c>
      <c r="R126" s="67" t="s">
        <v>198</v>
      </c>
      <c r="S126" s="67" t="s">
        <v>199</v>
      </c>
      <c r="T126" s="68" t="s">
        <v>200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</row>
    <row r="127" spans="1:63" s="2" customFormat="1" ht="22.9" customHeight="1">
      <c r="A127" s="33"/>
      <c r="B127" s="34"/>
      <c r="C127" s="73" t="s">
        <v>172</v>
      </c>
      <c r="D127" s="33"/>
      <c r="E127" s="33"/>
      <c r="F127" s="33"/>
      <c r="G127" s="33"/>
      <c r="H127" s="33"/>
      <c r="I127" s="33"/>
      <c r="J127" s="139">
        <f>BK127</f>
        <v>0</v>
      </c>
      <c r="K127" s="33"/>
      <c r="L127" s="34"/>
      <c r="M127" s="69"/>
      <c r="N127" s="60"/>
      <c r="O127" s="70"/>
      <c r="P127" s="140">
        <f>P128+P148+P151+P173+P190+P207+P237+P255+P280</f>
        <v>0</v>
      </c>
      <c r="Q127" s="70"/>
      <c r="R127" s="140">
        <f>R128+R148+R151+R173+R190+R207+R237+R255+R280</f>
        <v>0</v>
      </c>
      <c r="S127" s="70"/>
      <c r="T127" s="141">
        <f>T128+T148+T151+T173+T190+T207+T237+T255+T280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173</v>
      </c>
      <c r="BK127" s="142">
        <f>BK128+BK148+BK151+BK173+BK190+BK207+BK237+BK255+BK280</f>
        <v>0</v>
      </c>
    </row>
    <row r="128" spans="1:63" s="12" customFormat="1" ht="25.9" customHeight="1">
      <c r="B128" s="143"/>
      <c r="D128" s="144" t="s">
        <v>74</v>
      </c>
      <c r="E128" s="145" t="s">
        <v>201</v>
      </c>
      <c r="F128" s="145" t="s">
        <v>1250</v>
      </c>
      <c r="I128" s="146"/>
      <c r="J128" s="147">
        <f>BK128</f>
        <v>0</v>
      </c>
      <c r="L128" s="143"/>
      <c r="M128" s="148"/>
      <c r="N128" s="149"/>
      <c r="O128" s="149"/>
      <c r="P128" s="150">
        <f>SUM(P129:P147)</f>
        <v>0</v>
      </c>
      <c r="Q128" s="149"/>
      <c r="R128" s="150">
        <f>SUM(R129:R147)</f>
        <v>0</v>
      </c>
      <c r="S128" s="149"/>
      <c r="T128" s="151">
        <f>SUM(T129:T147)</f>
        <v>0</v>
      </c>
      <c r="AR128" s="144" t="s">
        <v>83</v>
      </c>
      <c r="AT128" s="152" t="s">
        <v>74</v>
      </c>
      <c r="AU128" s="152" t="s">
        <v>75</v>
      </c>
      <c r="AY128" s="144" t="s">
        <v>203</v>
      </c>
      <c r="BK128" s="153">
        <f>SUM(BK129:BK147)</f>
        <v>0</v>
      </c>
    </row>
    <row r="129" spans="1:65" s="2" customFormat="1" ht="37.9" customHeight="1">
      <c r="A129" s="33"/>
      <c r="B129" s="154"/>
      <c r="C129" s="155" t="s">
        <v>83</v>
      </c>
      <c r="D129" s="155" t="s">
        <v>204</v>
      </c>
      <c r="E129" s="156" t="s">
        <v>1251</v>
      </c>
      <c r="F129" s="157" t="s">
        <v>1252</v>
      </c>
      <c r="G129" s="158" t="s">
        <v>340</v>
      </c>
      <c r="H129" s="159">
        <v>15</v>
      </c>
      <c r="I129" s="160"/>
      <c r="J129" s="161">
        <f t="shared" ref="J129:J145" si="0">ROUND(I129*H129,2)</f>
        <v>0</v>
      </c>
      <c r="K129" s="162"/>
      <c r="L129" s="34"/>
      <c r="M129" s="163" t="s">
        <v>1</v>
      </c>
      <c r="N129" s="164" t="s">
        <v>41</v>
      </c>
      <c r="O129" s="62"/>
      <c r="P129" s="165">
        <f t="shared" ref="P129:P145" si="1">O129*H129</f>
        <v>0</v>
      </c>
      <c r="Q129" s="165">
        <v>0</v>
      </c>
      <c r="R129" s="165">
        <f t="shared" ref="R129:R145" si="2">Q129*H129</f>
        <v>0</v>
      </c>
      <c r="S129" s="165">
        <v>0</v>
      </c>
      <c r="T129" s="166">
        <f t="shared" ref="T129:T145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208</v>
      </c>
      <c r="AT129" s="167" t="s">
        <v>204</v>
      </c>
      <c r="AU129" s="167" t="s">
        <v>83</v>
      </c>
      <c r="AY129" s="18" t="s">
        <v>203</v>
      </c>
      <c r="BE129" s="168">
        <f t="shared" ref="BE129:BE145" si="4">IF(N129="základná",J129,0)</f>
        <v>0</v>
      </c>
      <c r="BF129" s="168">
        <f t="shared" ref="BF129:BF145" si="5">IF(N129="znížená",J129,0)</f>
        <v>0</v>
      </c>
      <c r="BG129" s="168">
        <f t="shared" ref="BG129:BG145" si="6">IF(N129="zákl. prenesená",J129,0)</f>
        <v>0</v>
      </c>
      <c r="BH129" s="168">
        <f t="shared" ref="BH129:BH145" si="7">IF(N129="zníž. prenesená",J129,0)</f>
        <v>0</v>
      </c>
      <c r="BI129" s="168">
        <f t="shared" ref="BI129:BI145" si="8">IF(N129="nulová",J129,0)</f>
        <v>0</v>
      </c>
      <c r="BJ129" s="18" t="s">
        <v>91</v>
      </c>
      <c r="BK129" s="168">
        <f t="shared" ref="BK129:BK145" si="9">ROUND(I129*H129,2)</f>
        <v>0</v>
      </c>
      <c r="BL129" s="18" t="s">
        <v>208</v>
      </c>
      <c r="BM129" s="167" t="s">
        <v>91</v>
      </c>
    </row>
    <row r="130" spans="1:65" s="2" customFormat="1" ht="44.25" customHeight="1">
      <c r="A130" s="33"/>
      <c r="B130" s="154"/>
      <c r="C130" s="155" t="s">
        <v>91</v>
      </c>
      <c r="D130" s="155" t="s">
        <v>204</v>
      </c>
      <c r="E130" s="156" t="s">
        <v>1253</v>
      </c>
      <c r="F130" s="157" t="s">
        <v>1254</v>
      </c>
      <c r="G130" s="158" t="s">
        <v>340</v>
      </c>
      <c r="H130" s="159">
        <v>9</v>
      </c>
      <c r="I130" s="160"/>
      <c r="J130" s="161">
        <f t="shared" si="0"/>
        <v>0</v>
      </c>
      <c r="K130" s="162"/>
      <c r="L130" s="34"/>
      <c r="M130" s="163" t="s">
        <v>1</v>
      </c>
      <c r="N130" s="164" t="s">
        <v>41</v>
      </c>
      <c r="O130" s="62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208</v>
      </c>
      <c r="AT130" s="167" t="s">
        <v>204</v>
      </c>
      <c r="AU130" s="167" t="s">
        <v>83</v>
      </c>
      <c r="AY130" s="18" t="s">
        <v>203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91</v>
      </c>
      <c r="BK130" s="168">
        <f t="shared" si="9"/>
        <v>0</v>
      </c>
      <c r="BL130" s="18" t="s">
        <v>208</v>
      </c>
      <c r="BM130" s="167" t="s">
        <v>208</v>
      </c>
    </row>
    <row r="131" spans="1:65" s="2" customFormat="1" ht="44.25" customHeight="1">
      <c r="A131" s="33"/>
      <c r="B131" s="154"/>
      <c r="C131" s="155" t="s">
        <v>215</v>
      </c>
      <c r="D131" s="155" t="s">
        <v>204</v>
      </c>
      <c r="E131" s="156" t="s">
        <v>1255</v>
      </c>
      <c r="F131" s="157" t="s">
        <v>1256</v>
      </c>
      <c r="G131" s="158" t="s">
        <v>340</v>
      </c>
      <c r="H131" s="159">
        <v>1</v>
      </c>
      <c r="I131" s="160"/>
      <c r="J131" s="161">
        <f t="shared" si="0"/>
        <v>0</v>
      </c>
      <c r="K131" s="162"/>
      <c r="L131" s="34"/>
      <c r="M131" s="163" t="s">
        <v>1</v>
      </c>
      <c r="N131" s="164" t="s">
        <v>41</v>
      </c>
      <c r="O131" s="62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208</v>
      </c>
      <c r="AT131" s="167" t="s">
        <v>204</v>
      </c>
      <c r="AU131" s="167" t="s">
        <v>83</v>
      </c>
      <c r="AY131" s="18" t="s">
        <v>203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91</v>
      </c>
      <c r="BK131" s="168">
        <f t="shared" si="9"/>
        <v>0</v>
      </c>
      <c r="BL131" s="18" t="s">
        <v>208</v>
      </c>
      <c r="BM131" s="167" t="s">
        <v>227</v>
      </c>
    </row>
    <row r="132" spans="1:65" s="2" customFormat="1" ht="44.25" customHeight="1">
      <c r="A132" s="33"/>
      <c r="B132" s="154"/>
      <c r="C132" s="155" t="s">
        <v>208</v>
      </c>
      <c r="D132" s="155" t="s">
        <v>204</v>
      </c>
      <c r="E132" s="156" t="s">
        <v>1257</v>
      </c>
      <c r="F132" s="157" t="s">
        <v>1258</v>
      </c>
      <c r="G132" s="158" t="s">
        <v>340</v>
      </c>
      <c r="H132" s="159">
        <v>2</v>
      </c>
      <c r="I132" s="160"/>
      <c r="J132" s="161">
        <f t="shared" si="0"/>
        <v>0</v>
      </c>
      <c r="K132" s="162"/>
      <c r="L132" s="34"/>
      <c r="M132" s="163" t="s">
        <v>1</v>
      </c>
      <c r="N132" s="164" t="s">
        <v>41</v>
      </c>
      <c r="O132" s="62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83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208</v>
      </c>
      <c r="BM132" s="167" t="s">
        <v>234</v>
      </c>
    </row>
    <row r="133" spans="1:65" s="2" customFormat="1" ht="44.25" customHeight="1">
      <c r="A133" s="33"/>
      <c r="B133" s="154"/>
      <c r="C133" s="155" t="s">
        <v>223</v>
      </c>
      <c r="D133" s="155" t="s">
        <v>204</v>
      </c>
      <c r="E133" s="156" t="s">
        <v>1259</v>
      </c>
      <c r="F133" s="157" t="s">
        <v>1260</v>
      </c>
      <c r="G133" s="158" t="s">
        <v>340</v>
      </c>
      <c r="H133" s="159">
        <v>2</v>
      </c>
      <c r="I133" s="160"/>
      <c r="J133" s="161">
        <f t="shared" si="0"/>
        <v>0</v>
      </c>
      <c r="K133" s="162"/>
      <c r="L133" s="34"/>
      <c r="M133" s="163" t="s">
        <v>1</v>
      </c>
      <c r="N133" s="164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208</v>
      </c>
      <c r="AT133" s="167" t="s">
        <v>204</v>
      </c>
      <c r="AU133" s="167" t="s">
        <v>83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208</v>
      </c>
      <c r="BM133" s="167" t="s">
        <v>214</v>
      </c>
    </row>
    <row r="134" spans="1:65" s="2" customFormat="1" ht="44.25" customHeight="1">
      <c r="A134" s="33"/>
      <c r="B134" s="154"/>
      <c r="C134" s="155" t="s">
        <v>227</v>
      </c>
      <c r="D134" s="155" t="s">
        <v>204</v>
      </c>
      <c r="E134" s="156" t="s">
        <v>1261</v>
      </c>
      <c r="F134" s="157" t="s">
        <v>1262</v>
      </c>
      <c r="G134" s="158" t="s">
        <v>340</v>
      </c>
      <c r="H134" s="159">
        <v>1</v>
      </c>
      <c r="I134" s="160"/>
      <c r="J134" s="161">
        <f t="shared" si="0"/>
        <v>0</v>
      </c>
      <c r="K134" s="162"/>
      <c r="L134" s="34"/>
      <c r="M134" s="163" t="s">
        <v>1</v>
      </c>
      <c r="N134" s="164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208</v>
      </c>
      <c r="AT134" s="167" t="s">
        <v>204</v>
      </c>
      <c r="AU134" s="167" t="s">
        <v>83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208</v>
      </c>
      <c r="BM134" s="167" t="s">
        <v>218</v>
      </c>
    </row>
    <row r="135" spans="1:65" s="2" customFormat="1" ht="78" customHeight="1">
      <c r="A135" s="33"/>
      <c r="B135" s="154"/>
      <c r="C135" s="155" t="s">
        <v>231</v>
      </c>
      <c r="D135" s="155" t="s">
        <v>204</v>
      </c>
      <c r="E135" s="156" t="s">
        <v>1263</v>
      </c>
      <c r="F135" s="157" t="s">
        <v>1264</v>
      </c>
      <c r="G135" s="158" t="s">
        <v>340</v>
      </c>
      <c r="H135" s="159">
        <v>15</v>
      </c>
      <c r="I135" s="160"/>
      <c r="J135" s="161">
        <f t="shared" si="0"/>
        <v>0</v>
      </c>
      <c r="K135" s="162"/>
      <c r="L135" s="34"/>
      <c r="M135" s="163" t="s">
        <v>1</v>
      </c>
      <c r="N135" s="164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83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208</v>
      </c>
      <c r="BM135" s="167" t="s">
        <v>222</v>
      </c>
    </row>
    <row r="136" spans="1:65" s="2" customFormat="1" ht="78" customHeight="1">
      <c r="A136" s="33"/>
      <c r="B136" s="154"/>
      <c r="C136" s="155" t="s">
        <v>234</v>
      </c>
      <c r="D136" s="155" t="s">
        <v>204</v>
      </c>
      <c r="E136" s="156" t="s">
        <v>1265</v>
      </c>
      <c r="F136" s="157" t="s">
        <v>1264</v>
      </c>
      <c r="G136" s="158" t="s">
        <v>340</v>
      </c>
      <c r="H136" s="159">
        <v>9</v>
      </c>
      <c r="I136" s="160"/>
      <c r="J136" s="161">
        <f t="shared" si="0"/>
        <v>0</v>
      </c>
      <c r="K136" s="162"/>
      <c r="L136" s="34"/>
      <c r="M136" s="163" t="s">
        <v>1</v>
      </c>
      <c r="N136" s="164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83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208</v>
      </c>
      <c r="BM136" s="167" t="s">
        <v>226</v>
      </c>
    </row>
    <row r="137" spans="1:65" s="2" customFormat="1" ht="78" customHeight="1">
      <c r="A137" s="33"/>
      <c r="B137" s="154"/>
      <c r="C137" s="155" t="s">
        <v>238</v>
      </c>
      <c r="D137" s="155" t="s">
        <v>204</v>
      </c>
      <c r="E137" s="156" t="s">
        <v>1266</v>
      </c>
      <c r="F137" s="157" t="s">
        <v>1264</v>
      </c>
      <c r="G137" s="158" t="s">
        <v>340</v>
      </c>
      <c r="H137" s="159">
        <v>1</v>
      </c>
      <c r="I137" s="160"/>
      <c r="J137" s="161">
        <f t="shared" si="0"/>
        <v>0</v>
      </c>
      <c r="K137" s="162"/>
      <c r="L137" s="34"/>
      <c r="M137" s="163" t="s">
        <v>1</v>
      </c>
      <c r="N137" s="164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83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208</v>
      </c>
      <c r="BM137" s="167" t="s">
        <v>230</v>
      </c>
    </row>
    <row r="138" spans="1:65" s="2" customFormat="1" ht="78" customHeight="1">
      <c r="A138" s="33"/>
      <c r="B138" s="154"/>
      <c r="C138" s="155" t="s">
        <v>214</v>
      </c>
      <c r="D138" s="155" t="s">
        <v>204</v>
      </c>
      <c r="E138" s="156" t="s">
        <v>1267</v>
      </c>
      <c r="F138" s="157" t="s">
        <v>1264</v>
      </c>
      <c r="G138" s="158" t="s">
        <v>340</v>
      </c>
      <c r="H138" s="159">
        <v>2</v>
      </c>
      <c r="I138" s="160"/>
      <c r="J138" s="161">
        <f t="shared" si="0"/>
        <v>0</v>
      </c>
      <c r="K138" s="162"/>
      <c r="L138" s="34"/>
      <c r="M138" s="163" t="s">
        <v>1</v>
      </c>
      <c r="N138" s="164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208</v>
      </c>
      <c r="AT138" s="167" t="s">
        <v>204</v>
      </c>
      <c r="AU138" s="167" t="s">
        <v>83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208</v>
      </c>
      <c r="BM138" s="167" t="s">
        <v>7</v>
      </c>
    </row>
    <row r="139" spans="1:65" s="2" customFormat="1" ht="78" customHeight="1">
      <c r="A139" s="33"/>
      <c r="B139" s="154"/>
      <c r="C139" s="155" t="s">
        <v>246</v>
      </c>
      <c r="D139" s="155" t="s">
        <v>204</v>
      </c>
      <c r="E139" s="156" t="s">
        <v>1268</v>
      </c>
      <c r="F139" s="157" t="s">
        <v>1264</v>
      </c>
      <c r="G139" s="158" t="s">
        <v>340</v>
      </c>
      <c r="H139" s="159">
        <v>2</v>
      </c>
      <c r="I139" s="160"/>
      <c r="J139" s="161">
        <f t="shared" si="0"/>
        <v>0</v>
      </c>
      <c r="K139" s="162"/>
      <c r="L139" s="34"/>
      <c r="M139" s="163" t="s">
        <v>1</v>
      </c>
      <c r="N139" s="164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83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208</v>
      </c>
      <c r="BM139" s="167" t="s">
        <v>237</v>
      </c>
    </row>
    <row r="140" spans="1:65" s="2" customFormat="1" ht="78" customHeight="1">
      <c r="A140" s="33"/>
      <c r="B140" s="154"/>
      <c r="C140" s="155" t="s">
        <v>218</v>
      </c>
      <c r="D140" s="155" t="s">
        <v>204</v>
      </c>
      <c r="E140" s="156" t="s">
        <v>1269</v>
      </c>
      <c r="F140" s="157" t="s">
        <v>1264</v>
      </c>
      <c r="G140" s="158" t="s">
        <v>340</v>
      </c>
      <c r="H140" s="159">
        <v>1</v>
      </c>
      <c r="I140" s="160"/>
      <c r="J140" s="161">
        <f t="shared" si="0"/>
        <v>0</v>
      </c>
      <c r="K140" s="162"/>
      <c r="L140" s="34"/>
      <c r="M140" s="163" t="s">
        <v>1</v>
      </c>
      <c r="N140" s="164" t="s">
        <v>41</v>
      </c>
      <c r="O140" s="62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83</v>
      </c>
      <c r="AY140" s="18" t="s">
        <v>203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91</v>
      </c>
      <c r="BK140" s="168">
        <f t="shared" si="9"/>
        <v>0</v>
      </c>
      <c r="BL140" s="18" t="s">
        <v>208</v>
      </c>
      <c r="BM140" s="167" t="s">
        <v>241</v>
      </c>
    </row>
    <row r="141" spans="1:65" s="2" customFormat="1" ht="33" customHeight="1">
      <c r="A141" s="33"/>
      <c r="B141" s="154"/>
      <c r="C141" s="155" t="s">
        <v>253</v>
      </c>
      <c r="D141" s="155" t="s">
        <v>204</v>
      </c>
      <c r="E141" s="156" t="s">
        <v>1270</v>
      </c>
      <c r="F141" s="157" t="s">
        <v>1271</v>
      </c>
      <c r="G141" s="158" t="s">
        <v>1272</v>
      </c>
      <c r="H141" s="159">
        <v>62</v>
      </c>
      <c r="I141" s="160"/>
      <c r="J141" s="161">
        <f t="shared" si="0"/>
        <v>0</v>
      </c>
      <c r="K141" s="162"/>
      <c r="L141" s="34"/>
      <c r="M141" s="163" t="s">
        <v>1</v>
      </c>
      <c r="N141" s="164" t="s">
        <v>41</v>
      </c>
      <c r="O141" s="62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208</v>
      </c>
      <c r="AT141" s="167" t="s">
        <v>204</v>
      </c>
      <c r="AU141" s="167" t="s">
        <v>83</v>
      </c>
      <c r="AY141" s="18" t="s">
        <v>203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91</v>
      </c>
      <c r="BK141" s="168">
        <f t="shared" si="9"/>
        <v>0</v>
      </c>
      <c r="BL141" s="18" t="s">
        <v>208</v>
      </c>
      <c r="BM141" s="167" t="s">
        <v>245</v>
      </c>
    </row>
    <row r="142" spans="1:65" s="2" customFormat="1" ht="44.25" customHeight="1">
      <c r="A142" s="33"/>
      <c r="B142" s="154"/>
      <c r="C142" s="155" t="s">
        <v>222</v>
      </c>
      <c r="D142" s="155" t="s">
        <v>204</v>
      </c>
      <c r="E142" s="156" t="s">
        <v>1273</v>
      </c>
      <c r="F142" s="157" t="s">
        <v>1274</v>
      </c>
      <c r="G142" s="158" t="s">
        <v>340</v>
      </c>
      <c r="H142" s="159">
        <v>21</v>
      </c>
      <c r="I142" s="160"/>
      <c r="J142" s="161">
        <f t="shared" si="0"/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83</v>
      </c>
      <c r="AY142" s="18" t="s">
        <v>203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91</v>
      </c>
      <c r="BK142" s="168">
        <f t="shared" si="9"/>
        <v>0</v>
      </c>
      <c r="BL142" s="18" t="s">
        <v>208</v>
      </c>
      <c r="BM142" s="167" t="s">
        <v>250</v>
      </c>
    </row>
    <row r="143" spans="1:65" s="2" customFormat="1" ht="16.5" customHeight="1">
      <c r="A143" s="33"/>
      <c r="B143" s="154"/>
      <c r="C143" s="155" t="s">
        <v>259</v>
      </c>
      <c r="D143" s="155" t="s">
        <v>204</v>
      </c>
      <c r="E143" s="156" t="s">
        <v>1275</v>
      </c>
      <c r="F143" s="157" t="s">
        <v>1276</v>
      </c>
      <c r="G143" s="158" t="s">
        <v>249</v>
      </c>
      <c r="H143" s="159">
        <v>7</v>
      </c>
      <c r="I143" s="160"/>
      <c r="J143" s="161">
        <f t="shared" si="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83</v>
      </c>
      <c r="AY143" s="18" t="s">
        <v>203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91</v>
      </c>
      <c r="BK143" s="168">
        <f t="shared" si="9"/>
        <v>0</v>
      </c>
      <c r="BL143" s="18" t="s">
        <v>208</v>
      </c>
      <c r="BM143" s="167" t="s">
        <v>258</v>
      </c>
    </row>
    <row r="144" spans="1:65" s="2" customFormat="1" ht="21.75" customHeight="1">
      <c r="A144" s="33"/>
      <c r="B144" s="154"/>
      <c r="C144" s="155" t="s">
        <v>226</v>
      </c>
      <c r="D144" s="155" t="s">
        <v>204</v>
      </c>
      <c r="E144" s="156" t="s">
        <v>1277</v>
      </c>
      <c r="F144" s="157" t="s">
        <v>1278</v>
      </c>
      <c r="G144" s="158" t="s">
        <v>249</v>
      </c>
      <c r="H144" s="159">
        <v>7</v>
      </c>
      <c r="I144" s="160"/>
      <c r="J144" s="161">
        <f t="shared" si="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83</v>
      </c>
      <c r="AY144" s="18" t="s">
        <v>203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91</v>
      </c>
      <c r="BK144" s="168">
        <f t="shared" si="9"/>
        <v>0</v>
      </c>
      <c r="BL144" s="18" t="s">
        <v>208</v>
      </c>
      <c r="BM144" s="167" t="s">
        <v>262</v>
      </c>
    </row>
    <row r="145" spans="1:65" s="2" customFormat="1" ht="16.5" customHeight="1">
      <c r="A145" s="33"/>
      <c r="B145" s="154"/>
      <c r="C145" s="155" t="s">
        <v>268</v>
      </c>
      <c r="D145" s="155" t="s">
        <v>204</v>
      </c>
      <c r="E145" s="156" t="s">
        <v>1279</v>
      </c>
      <c r="F145" s="157" t="s">
        <v>1280</v>
      </c>
      <c r="G145" s="158" t="s">
        <v>340</v>
      </c>
      <c r="H145" s="159">
        <v>1</v>
      </c>
      <c r="I145" s="160"/>
      <c r="J145" s="161">
        <f t="shared" si="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83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208</v>
      </c>
      <c r="BM145" s="167" t="s">
        <v>265</v>
      </c>
    </row>
    <row r="146" spans="1:65" s="13" customFormat="1">
      <c r="B146" s="177"/>
      <c r="D146" s="178" t="s">
        <v>548</v>
      </c>
      <c r="E146" s="179" t="s">
        <v>1</v>
      </c>
      <c r="F146" s="180" t="s">
        <v>83</v>
      </c>
      <c r="H146" s="181">
        <v>1</v>
      </c>
      <c r="I146" s="182"/>
      <c r="L146" s="177"/>
      <c r="M146" s="183"/>
      <c r="N146" s="184"/>
      <c r="O146" s="184"/>
      <c r="P146" s="184"/>
      <c r="Q146" s="184"/>
      <c r="R146" s="184"/>
      <c r="S146" s="184"/>
      <c r="T146" s="185"/>
      <c r="AT146" s="179" t="s">
        <v>548</v>
      </c>
      <c r="AU146" s="179" t="s">
        <v>83</v>
      </c>
      <c r="AV146" s="13" t="s">
        <v>91</v>
      </c>
      <c r="AW146" s="13" t="s">
        <v>30</v>
      </c>
      <c r="AX146" s="13" t="s">
        <v>75</v>
      </c>
      <c r="AY146" s="179" t="s">
        <v>203</v>
      </c>
    </row>
    <row r="147" spans="1:65" s="14" customFormat="1">
      <c r="B147" s="186"/>
      <c r="D147" s="178" t="s">
        <v>548</v>
      </c>
      <c r="E147" s="187" t="s">
        <v>1</v>
      </c>
      <c r="F147" s="188" t="s">
        <v>550</v>
      </c>
      <c r="H147" s="189">
        <v>1</v>
      </c>
      <c r="I147" s="190"/>
      <c r="L147" s="186"/>
      <c r="M147" s="191"/>
      <c r="N147" s="192"/>
      <c r="O147" s="192"/>
      <c r="P147" s="192"/>
      <c r="Q147" s="192"/>
      <c r="R147" s="192"/>
      <c r="S147" s="192"/>
      <c r="T147" s="193"/>
      <c r="AT147" s="187" t="s">
        <v>548</v>
      </c>
      <c r="AU147" s="187" t="s">
        <v>83</v>
      </c>
      <c r="AV147" s="14" t="s">
        <v>208</v>
      </c>
      <c r="AW147" s="14" t="s">
        <v>30</v>
      </c>
      <c r="AX147" s="14" t="s">
        <v>83</v>
      </c>
      <c r="AY147" s="187" t="s">
        <v>203</v>
      </c>
    </row>
    <row r="148" spans="1:65" s="12" customFormat="1" ht="25.9" customHeight="1">
      <c r="B148" s="143"/>
      <c r="D148" s="144" t="s">
        <v>74</v>
      </c>
      <c r="E148" s="145" t="s">
        <v>209</v>
      </c>
      <c r="F148" s="145" t="s">
        <v>1281</v>
      </c>
      <c r="I148" s="146"/>
      <c r="J148" s="147">
        <f>BK148</f>
        <v>0</v>
      </c>
      <c r="L148" s="143"/>
      <c r="M148" s="148"/>
      <c r="N148" s="149"/>
      <c r="O148" s="149"/>
      <c r="P148" s="150">
        <f>SUM(P149:P150)</f>
        <v>0</v>
      </c>
      <c r="Q148" s="149"/>
      <c r="R148" s="150">
        <f>SUM(R149:R150)</f>
        <v>0</v>
      </c>
      <c r="S148" s="149"/>
      <c r="T148" s="151">
        <f>SUM(T149:T150)</f>
        <v>0</v>
      </c>
      <c r="AR148" s="144" t="s">
        <v>83</v>
      </c>
      <c r="AT148" s="152" t="s">
        <v>74</v>
      </c>
      <c r="AU148" s="152" t="s">
        <v>75</v>
      </c>
      <c r="AY148" s="144" t="s">
        <v>203</v>
      </c>
      <c r="BK148" s="153">
        <f>SUM(BK149:BK150)</f>
        <v>0</v>
      </c>
    </row>
    <row r="149" spans="1:65" s="2" customFormat="1" ht="55.5" customHeight="1">
      <c r="A149" s="33"/>
      <c r="B149" s="154"/>
      <c r="C149" s="155" t="s">
        <v>230</v>
      </c>
      <c r="D149" s="155" t="s">
        <v>204</v>
      </c>
      <c r="E149" s="156" t="s">
        <v>1282</v>
      </c>
      <c r="F149" s="157" t="s">
        <v>1283</v>
      </c>
      <c r="G149" s="158" t="s">
        <v>221</v>
      </c>
      <c r="H149" s="159">
        <v>1671.8</v>
      </c>
      <c r="I149" s="160"/>
      <c r="J149" s="161">
        <f>ROUND(I149*H149,2)</f>
        <v>0</v>
      </c>
      <c r="K149" s="162"/>
      <c r="L149" s="34"/>
      <c r="M149" s="163" t="s">
        <v>1</v>
      </c>
      <c r="N149" s="164" t="s">
        <v>41</v>
      </c>
      <c r="O149" s="62"/>
      <c r="P149" s="165">
        <f>O149*H149</f>
        <v>0</v>
      </c>
      <c r="Q149" s="165">
        <v>0</v>
      </c>
      <c r="R149" s="165">
        <f>Q149*H149</f>
        <v>0</v>
      </c>
      <c r="S149" s="165">
        <v>0</v>
      </c>
      <c r="T149" s="16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208</v>
      </c>
      <c r="AT149" s="167" t="s">
        <v>204</v>
      </c>
      <c r="AU149" s="167" t="s">
        <v>83</v>
      </c>
      <c r="AY149" s="18" t="s">
        <v>203</v>
      </c>
      <c r="BE149" s="168">
        <f>IF(N149="základná",J149,0)</f>
        <v>0</v>
      </c>
      <c r="BF149" s="168">
        <f>IF(N149="znížená",J149,0)</f>
        <v>0</v>
      </c>
      <c r="BG149" s="168">
        <f>IF(N149="zákl. prenesená",J149,0)</f>
        <v>0</v>
      </c>
      <c r="BH149" s="168">
        <f>IF(N149="zníž. prenesená",J149,0)</f>
        <v>0</v>
      </c>
      <c r="BI149" s="168">
        <f>IF(N149="nulová",J149,0)</f>
        <v>0</v>
      </c>
      <c r="BJ149" s="18" t="s">
        <v>91</v>
      </c>
      <c r="BK149" s="168">
        <f>ROUND(I149*H149,2)</f>
        <v>0</v>
      </c>
      <c r="BL149" s="18" t="s">
        <v>208</v>
      </c>
      <c r="BM149" s="167" t="s">
        <v>271</v>
      </c>
    </row>
    <row r="150" spans="1:65" s="2" customFormat="1" ht="16.5" customHeight="1">
      <c r="A150" s="33"/>
      <c r="B150" s="154"/>
      <c r="C150" s="212" t="s">
        <v>277</v>
      </c>
      <c r="D150" s="212" t="s">
        <v>836</v>
      </c>
      <c r="E150" s="213" t="s">
        <v>1284</v>
      </c>
      <c r="F150" s="214" t="s">
        <v>1285</v>
      </c>
      <c r="G150" s="215" t="s">
        <v>249</v>
      </c>
      <c r="H150" s="216">
        <v>434.7</v>
      </c>
      <c r="I150" s="217"/>
      <c r="J150" s="218">
        <f>ROUND(I150*H150,2)</f>
        <v>0</v>
      </c>
      <c r="K150" s="219"/>
      <c r="L150" s="220"/>
      <c r="M150" s="221" t="s">
        <v>1</v>
      </c>
      <c r="N150" s="222" t="s">
        <v>41</v>
      </c>
      <c r="O150" s="62"/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234</v>
      </c>
      <c r="AT150" s="167" t="s">
        <v>836</v>
      </c>
      <c r="AU150" s="167" t="s">
        <v>83</v>
      </c>
      <c r="AY150" s="18" t="s">
        <v>203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91</v>
      </c>
      <c r="BK150" s="168">
        <f>ROUND(I150*H150,2)</f>
        <v>0</v>
      </c>
      <c r="BL150" s="18" t="s">
        <v>208</v>
      </c>
      <c r="BM150" s="167" t="s">
        <v>276</v>
      </c>
    </row>
    <row r="151" spans="1:65" s="12" customFormat="1" ht="25.9" customHeight="1">
      <c r="B151" s="143"/>
      <c r="D151" s="144" t="s">
        <v>74</v>
      </c>
      <c r="E151" s="145" t="s">
        <v>266</v>
      </c>
      <c r="F151" s="145" t="s">
        <v>1286</v>
      </c>
      <c r="I151" s="146"/>
      <c r="J151" s="147">
        <f>BK151</f>
        <v>0</v>
      </c>
      <c r="L151" s="143"/>
      <c r="M151" s="148"/>
      <c r="N151" s="149"/>
      <c r="O151" s="149"/>
      <c r="P151" s="150">
        <f>SUM(P152:P172)</f>
        <v>0</v>
      </c>
      <c r="Q151" s="149"/>
      <c r="R151" s="150">
        <f>SUM(R152:R172)</f>
        <v>0</v>
      </c>
      <c r="S151" s="149"/>
      <c r="T151" s="151">
        <f>SUM(T152:T172)</f>
        <v>0</v>
      </c>
      <c r="AR151" s="144" t="s">
        <v>83</v>
      </c>
      <c r="AT151" s="152" t="s">
        <v>74</v>
      </c>
      <c r="AU151" s="152" t="s">
        <v>75</v>
      </c>
      <c r="AY151" s="144" t="s">
        <v>203</v>
      </c>
      <c r="BK151" s="153">
        <f>SUM(BK152:BK172)</f>
        <v>0</v>
      </c>
    </row>
    <row r="152" spans="1:65" s="2" customFormat="1" ht="76.349999999999994" customHeight="1">
      <c r="A152" s="33"/>
      <c r="B152" s="154"/>
      <c r="C152" s="155" t="s">
        <v>7</v>
      </c>
      <c r="D152" s="155" t="s">
        <v>204</v>
      </c>
      <c r="E152" s="156" t="s">
        <v>1287</v>
      </c>
      <c r="F152" s="157" t="s">
        <v>1288</v>
      </c>
      <c r="G152" s="158" t="s">
        <v>340</v>
      </c>
      <c r="H152" s="159">
        <v>9</v>
      </c>
      <c r="I152" s="160"/>
      <c r="J152" s="161">
        <f t="shared" ref="J152:J172" si="10">ROUND(I152*H152,2)</f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ref="P152:P172" si="11">O152*H152</f>
        <v>0</v>
      </c>
      <c r="Q152" s="165">
        <v>0</v>
      </c>
      <c r="R152" s="165">
        <f t="shared" ref="R152:R172" si="12">Q152*H152</f>
        <v>0</v>
      </c>
      <c r="S152" s="165">
        <v>0</v>
      </c>
      <c r="T152" s="166">
        <f t="shared" ref="T152:T172" si="13"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83</v>
      </c>
      <c r="AY152" s="18" t="s">
        <v>203</v>
      </c>
      <c r="BE152" s="168">
        <f t="shared" ref="BE152:BE172" si="14">IF(N152="základná",J152,0)</f>
        <v>0</v>
      </c>
      <c r="BF152" s="168">
        <f t="shared" ref="BF152:BF172" si="15">IF(N152="znížená",J152,0)</f>
        <v>0</v>
      </c>
      <c r="BG152" s="168">
        <f t="shared" ref="BG152:BG172" si="16">IF(N152="zákl. prenesená",J152,0)</f>
        <v>0</v>
      </c>
      <c r="BH152" s="168">
        <f t="shared" ref="BH152:BH172" si="17">IF(N152="zníž. prenesená",J152,0)</f>
        <v>0</v>
      </c>
      <c r="BI152" s="168">
        <f t="shared" ref="BI152:BI172" si="18">IF(N152="nulová",J152,0)</f>
        <v>0</v>
      </c>
      <c r="BJ152" s="18" t="s">
        <v>91</v>
      </c>
      <c r="BK152" s="168">
        <f t="shared" ref="BK152:BK172" si="19">ROUND(I152*H152,2)</f>
        <v>0</v>
      </c>
      <c r="BL152" s="18" t="s">
        <v>208</v>
      </c>
      <c r="BM152" s="167" t="s">
        <v>280</v>
      </c>
    </row>
    <row r="153" spans="1:65" s="2" customFormat="1" ht="16.5" customHeight="1">
      <c r="A153" s="33"/>
      <c r="B153" s="154"/>
      <c r="C153" s="155" t="s">
        <v>284</v>
      </c>
      <c r="D153" s="155" t="s">
        <v>204</v>
      </c>
      <c r="E153" s="156" t="s">
        <v>1289</v>
      </c>
      <c r="F153" s="157" t="s">
        <v>1290</v>
      </c>
      <c r="G153" s="158" t="s">
        <v>244</v>
      </c>
      <c r="H153" s="159">
        <v>27</v>
      </c>
      <c r="I153" s="160"/>
      <c r="J153" s="161">
        <f t="shared" si="10"/>
        <v>0</v>
      </c>
      <c r="K153" s="162"/>
      <c r="L153" s="34"/>
      <c r="M153" s="163" t="s">
        <v>1</v>
      </c>
      <c r="N153" s="164" t="s">
        <v>41</v>
      </c>
      <c r="O153" s="62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83</v>
      </c>
      <c r="AY153" s="18" t="s">
        <v>203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91</v>
      </c>
      <c r="BK153" s="168">
        <f t="shared" si="19"/>
        <v>0</v>
      </c>
      <c r="BL153" s="18" t="s">
        <v>208</v>
      </c>
      <c r="BM153" s="167" t="s">
        <v>283</v>
      </c>
    </row>
    <row r="154" spans="1:65" s="2" customFormat="1" ht="16.5" customHeight="1">
      <c r="A154" s="33"/>
      <c r="B154" s="154"/>
      <c r="C154" s="212" t="s">
        <v>237</v>
      </c>
      <c r="D154" s="212" t="s">
        <v>836</v>
      </c>
      <c r="E154" s="213" t="s">
        <v>1291</v>
      </c>
      <c r="F154" s="214" t="s">
        <v>1292</v>
      </c>
      <c r="G154" s="215" t="s">
        <v>244</v>
      </c>
      <c r="H154" s="216">
        <v>27</v>
      </c>
      <c r="I154" s="217"/>
      <c r="J154" s="218">
        <f t="shared" si="10"/>
        <v>0</v>
      </c>
      <c r="K154" s="219"/>
      <c r="L154" s="220"/>
      <c r="M154" s="221" t="s">
        <v>1</v>
      </c>
      <c r="N154" s="222" t="s">
        <v>41</v>
      </c>
      <c r="O154" s="62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234</v>
      </c>
      <c r="AT154" s="167" t="s">
        <v>836</v>
      </c>
      <c r="AU154" s="167" t="s">
        <v>83</v>
      </c>
      <c r="AY154" s="18" t="s">
        <v>203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91</v>
      </c>
      <c r="BK154" s="168">
        <f t="shared" si="19"/>
        <v>0</v>
      </c>
      <c r="BL154" s="18" t="s">
        <v>208</v>
      </c>
      <c r="BM154" s="167" t="s">
        <v>287</v>
      </c>
    </row>
    <row r="155" spans="1:65" s="2" customFormat="1" ht="16.5" customHeight="1">
      <c r="A155" s="33"/>
      <c r="B155" s="154"/>
      <c r="C155" s="212" t="s">
        <v>291</v>
      </c>
      <c r="D155" s="212" t="s">
        <v>836</v>
      </c>
      <c r="E155" s="213" t="s">
        <v>1293</v>
      </c>
      <c r="F155" s="214" t="s">
        <v>1294</v>
      </c>
      <c r="G155" s="215" t="s">
        <v>249</v>
      </c>
      <c r="H155" s="216">
        <v>1.6</v>
      </c>
      <c r="I155" s="217"/>
      <c r="J155" s="218">
        <f t="shared" si="10"/>
        <v>0</v>
      </c>
      <c r="K155" s="219"/>
      <c r="L155" s="220"/>
      <c r="M155" s="221" t="s">
        <v>1</v>
      </c>
      <c r="N155" s="222" t="s">
        <v>41</v>
      </c>
      <c r="O155" s="62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234</v>
      </c>
      <c r="AT155" s="167" t="s">
        <v>836</v>
      </c>
      <c r="AU155" s="167" t="s">
        <v>83</v>
      </c>
      <c r="AY155" s="18" t="s">
        <v>203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91</v>
      </c>
      <c r="BK155" s="168">
        <f t="shared" si="19"/>
        <v>0</v>
      </c>
      <c r="BL155" s="18" t="s">
        <v>208</v>
      </c>
      <c r="BM155" s="167" t="s">
        <v>290</v>
      </c>
    </row>
    <row r="156" spans="1:65" s="2" customFormat="1" ht="37.9" customHeight="1">
      <c r="A156" s="33"/>
      <c r="B156" s="154"/>
      <c r="C156" s="155" t="s">
        <v>241</v>
      </c>
      <c r="D156" s="155" t="s">
        <v>204</v>
      </c>
      <c r="E156" s="156" t="s">
        <v>1295</v>
      </c>
      <c r="F156" s="157" t="s">
        <v>1296</v>
      </c>
      <c r="G156" s="158" t="s">
        <v>340</v>
      </c>
      <c r="H156" s="159">
        <v>9</v>
      </c>
      <c r="I156" s="160"/>
      <c r="J156" s="161">
        <f t="shared" si="10"/>
        <v>0</v>
      </c>
      <c r="K156" s="162"/>
      <c r="L156" s="34"/>
      <c r="M156" s="163" t="s">
        <v>1</v>
      </c>
      <c r="N156" s="164" t="s">
        <v>41</v>
      </c>
      <c r="O156" s="62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208</v>
      </c>
      <c r="AT156" s="167" t="s">
        <v>204</v>
      </c>
      <c r="AU156" s="167" t="s">
        <v>83</v>
      </c>
      <c r="AY156" s="18" t="s">
        <v>203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91</v>
      </c>
      <c r="BK156" s="168">
        <f t="shared" si="19"/>
        <v>0</v>
      </c>
      <c r="BL156" s="18" t="s">
        <v>208</v>
      </c>
      <c r="BM156" s="167" t="s">
        <v>294</v>
      </c>
    </row>
    <row r="157" spans="1:65" s="2" customFormat="1" ht="33" customHeight="1">
      <c r="A157" s="33"/>
      <c r="B157" s="154"/>
      <c r="C157" s="212" t="s">
        <v>298</v>
      </c>
      <c r="D157" s="212" t="s">
        <v>836</v>
      </c>
      <c r="E157" s="213" t="s">
        <v>1297</v>
      </c>
      <c r="F157" s="214" t="s">
        <v>1298</v>
      </c>
      <c r="G157" s="215" t="s">
        <v>1299</v>
      </c>
      <c r="H157" s="216">
        <v>0.41199999999999998</v>
      </c>
      <c r="I157" s="217"/>
      <c r="J157" s="218">
        <f t="shared" si="10"/>
        <v>0</v>
      </c>
      <c r="K157" s="219"/>
      <c r="L157" s="220"/>
      <c r="M157" s="221" t="s">
        <v>1</v>
      </c>
      <c r="N157" s="222" t="s">
        <v>41</v>
      </c>
      <c r="O157" s="62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234</v>
      </c>
      <c r="AT157" s="167" t="s">
        <v>836</v>
      </c>
      <c r="AU157" s="167" t="s">
        <v>83</v>
      </c>
      <c r="AY157" s="18" t="s">
        <v>203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8" t="s">
        <v>91</v>
      </c>
      <c r="BK157" s="168">
        <f t="shared" si="19"/>
        <v>0</v>
      </c>
      <c r="BL157" s="18" t="s">
        <v>208</v>
      </c>
      <c r="BM157" s="167" t="s">
        <v>297</v>
      </c>
    </row>
    <row r="158" spans="1:65" s="2" customFormat="1" ht="44.25" customHeight="1">
      <c r="A158" s="33"/>
      <c r="B158" s="154"/>
      <c r="C158" s="155" t="s">
        <v>245</v>
      </c>
      <c r="D158" s="155" t="s">
        <v>204</v>
      </c>
      <c r="E158" s="156" t="s">
        <v>1300</v>
      </c>
      <c r="F158" s="157" t="s">
        <v>1301</v>
      </c>
      <c r="G158" s="158" t="s">
        <v>340</v>
      </c>
      <c r="H158" s="159">
        <v>9</v>
      </c>
      <c r="I158" s="160"/>
      <c r="J158" s="161">
        <f t="shared" si="10"/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208</v>
      </c>
      <c r="AT158" s="167" t="s">
        <v>204</v>
      </c>
      <c r="AU158" s="167" t="s">
        <v>83</v>
      </c>
      <c r="AY158" s="18" t="s">
        <v>203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91</v>
      </c>
      <c r="BK158" s="168">
        <f t="shared" si="19"/>
        <v>0</v>
      </c>
      <c r="BL158" s="18" t="s">
        <v>208</v>
      </c>
      <c r="BM158" s="167" t="s">
        <v>301</v>
      </c>
    </row>
    <row r="159" spans="1:65" s="2" customFormat="1" ht="21.75" customHeight="1">
      <c r="A159" s="33"/>
      <c r="B159" s="154"/>
      <c r="C159" s="212" t="s">
        <v>307</v>
      </c>
      <c r="D159" s="212" t="s">
        <v>836</v>
      </c>
      <c r="E159" s="213" t="s">
        <v>1302</v>
      </c>
      <c r="F159" s="214" t="s">
        <v>1303</v>
      </c>
      <c r="G159" s="215" t="s">
        <v>1299</v>
      </c>
      <c r="H159" s="216">
        <v>0.51500000000000001</v>
      </c>
      <c r="I159" s="217"/>
      <c r="J159" s="218">
        <f t="shared" si="10"/>
        <v>0</v>
      </c>
      <c r="K159" s="219"/>
      <c r="L159" s="220"/>
      <c r="M159" s="221" t="s">
        <v>1</v>
      </c>
      <c r="N159" s="222" t="s">
        <v>41</v>
      </c>
      <c r="O159" s="62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234</v>
      </c>
      <c r="AT159" s="167" t="s">
        <v>836</v>
      </c>
      <c r="AU159" s="167" t="s">
        <v>83</v>
      </c>
      <c r="AY159" s="18" t="s">
        <v>203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91</v>
      </c>
      <c r="BK159" s="168">
        <f t="shared" si="19"/>
        <v>0</v>
      </c>
      <c r="BL159" s="18" t="s">
        <v>208</v>
      </c>
      <c r="BM159" s="167" t="s">
        <v>304</v>
      </c>
    </row>
    <row r="160" spans="1:65" s="2" customFormat="1" ht="37.9" customHeight="1">
      <c r="A160" s="33"/>
      <c r="B160" s="154"/>
      <c r="C160" s="155" t="s">
        <v>250</v>
      </c>
      <c r="D160" s="155" t="s">
        <v>204</v>
      </c>
      <c r="E160" s="156" t="s">
        <v>1304</v>
      </c>
      <c r="F160" s="157" t="s">
        <v>1305</v>
      </c>
      <c r="G160" s="158" t="s">
        <v>340</v>
      </c>
      <c r="H160" s="159">
        <v>9</v>
      </c>
      <c r="I160" s="160"/>
      <c r="J160" s="161">
        <f t="shared" si="1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208</v>
      </c>
      <c r="AT160" s="167" t="s">
        <v>204</v>
      </c>
      <c r="AU160" s="167" t="s">
        <v>83</v>
      </c>
      <c r="AY160" s="18" t="s">
        <v>203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91</v>
      </c>
      <c r="BK160" s="168">
        <f t="shared" si="19"/>
        <v>0</v>
      </c>
      <c r="BL160" s="18" t="s">
        <v>208</v>
      </c>
      <c r="BM160" s="167" t="s">
        <v>310</v>
      </c>
    </row>
    <row r="161" spans="1:65" s="2" customFormat="1" ht="24.2" customHeight="1">
      <c r="A161" s="33"/>
      <c r="B161" s="154"/>
      <c r="C161" s="212" t="s">
        <v>314</v>
      </c>
      <c r="D161" s="212" t="s">
        <v>836</v>
      </c>
      <c r="E161" s="213" t="s">
        <v>1306</v>
      </c>
      <c r="F161" s="214" t="s">
        <v>1307</v>
      </c>
      <c r="G161" s="215" t="s">
        <v>340</v>
      </c>
      <c r="H161" s="216">
        <v>9</v>
      </c>
      <c r="I161" s="217"/>
      <c r="J161" s="218">
        <f t="shared" si="10"/>
        <v>0</v>
      </c>
      <c r="K161" s="219"/>
      <c r="L161" s="220"/>
      <c r="M161" s="221" t="s">
        <v>1</v>
      </c>
      <c r="N161" s="222" t="s">
        <v>41</v>
      </c>
      <c r="O161" s="62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234</v>
      </c>
      <c r="AT161" s="167" t="s">
        <v>836</v>
      </c>
      <c r="AU161" s="167" t="s">
        <v>83</v>
      </c>
      <c r="AY161" s="18" t="s">
        <v>203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91</v>
      </c>
      <c r="BK161" s="168">
        <f t="shared" si="19"/>
        <v>0</v>
      </c>
      <c r="BL161" s="18" t="s">
        <v>208</v>
      </c>
      <c r="BM161" s="167" t="s">
        <v>313</v>
      </c>
    </row>
    <row r="162" spans="1:65" s="2" customFormat="1" ht="33" customHeight="1">
      <c r="A162" s="33"/>
      <c r="B162" s="154"/>
      <c r="C162" s="155" t="s">
        <v>258</v>
      </c>
      <c r="D162" s="155" t="s">
        <v>204</v>
      </c>
      <c r="E162" s="156" t="s">
        <v>1308</v>
      </c>
      <c r="F162" s="157" t="s">
        <v>1309</v>
      </c>
      <c r="G162" s="158" t="s">
        <v>244</v>
      </c>
      <c r="H162" s="159">
        <v>27</v>
      </c>
      <c r="I162" s="160"/>
      <c r="J162" s="161">
        <f t="shared" si="1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208</v>
      </c>
      <c r="AT162" s="167" t="s">
        <v>204</v>
      </c>
      <c r="AU162" s="167" t="s">
        <v>83</v>
      </c>
      <c r="AY162" s="18" t="s">
        <v>203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91</v>
      </c>
      <c r="BK162" s="168">
        <f t="shared" si="19"/>
        <v>0</v>
      </c>
      <c r="BL162" s="18" t="s">
        <v>208</v>
      </c>
      <c r="BM162" s="167" t="s">
        <v>317</v>
      </c>
    </row>
    <row r="163" spans="1:65" s="2" customFormat="1" ht="33" customHeight="1">
      <c r="A163" s="33"/>
      <c r="B163" s="154"/>
      <c r="C163" s="212" t="s">
        <v>321</v>
      </c>
      <c r="D163" s="212" t="s">
        <v>836</v>
      </c>
      <c r="E163" s="213" t="s">
        <v>1310</v>
      </c>
      <c r="F163" s="214" t="s">
        <v>4238</v>
      </c>
      <c r="G163" s="215" t="s">
        <v>244</v>
      </c>
      <c r="H163" s="216">
        <v>27</v>
      </c>
      <c r="I163" s="217"/>
      <c r="J163" s="218">
        <f t="shared" si="10"/>
        <v>0</v>
      </c>
      <c r="K163" s="219"/>
      <c r="L163" s="220"/>
      <c r="M163" s="221" t="s">
        <v>1</v>
      </c>
      <c r="N163" s="222" t="s">
        <v>41</v>
      </c>
      <c r="O163" s="62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234</v>
      </c>
      <c r="AT163" s="167" t="s">
        <v>836</v>
      </c>
      <c r="AU163" s="167" t="s">
        <v>83</v>
      </c>
      <c r="AY163" s="18" t="s">
        <v>203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91</v>
      </c>
      <c r="BK163" s="168">
        <f t="shared" si="19"/>
        <v>0</v>
      </c>
      <c r="BL163" s="18" t="s">
        <v>208</v>
      </c>
      <c r="BM163" s="167" t="s">
        <v>320</v>
      </c>
    </row>
    <row r="164" spans="1:65" s="2" customFormat="1" ht="16.5" customHeight="1">
      <c r="A164" s="33"/>
      <c r="B164" s="154"/>
      <c r="C164" s="212" t="s">
        <v>262</v>
      </c>
      <c r="D164" s="212" t="s">
        <v>836</v>
      </c>
      <c r="E164" s="213" t="s">
        <v>1312</v>
      </c>
      <c r="F164" s="214" t="s">
        <v>1313</v>
      </c>
      <c r="G164" s="215" t="s">
        <v>340</v>
      </c>
      <c r="H164" s="216">
        <v>9</v>
      </c>
      <c r="I164" s="217"/>
      <c r="J164" s="218">
        <f t="shared" si="10"/>
        <v>0</v>
      </c>
      <c r="K164" s="219"/>
      <c r="L164" s="220"/>
      <c r="M164" s="221" t="s">
        <v>1</v>
      </c>
      <c r="N164" s="222" t="s">
        <v>41</v>
      </c>
      <c r="O164" s="62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234</v>
      </c>
      <c r="AT164" s="167" t="s">
        <v>836</v>
      </c>
      <c r="AU164" s="167" t="s">
        <v>83</v>
      </c>
      <c r="AY164" s="18" t="s">
        <v>203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91</v>
      </c>
      <c r="BK164" s="168">
        <f t="shared" si="19"/>
        <v>0</v>
      </c>
      <c r="BL164" s="18" t="s">
        <v>208</v>
      </c>
      <c r="BM164" s="167" t="s">
        <v>324</v>
      </c>
    </row>
    <row r="165" spans="1:65" s="2" customFormat="1" ht="37.9" customHeight="1">
      <c r="A165" s="33"/>
      <c r="B165" s="154"/>
      <c r="C165" s="212" t="s">
        <v>328</v>
      </c>
      <c r="D165" s="212" t="s">
        <v>836</v>
      </c>
      <c r="E165" s="213" t="s">
        <v>1314</v>
      </c>
      <c r="F165" s="214" t="s">
        <v>1315</v>
      </c>
      <c r="G165" s="215" t="s">
        <v>340</v>
      </c>
      <c r="H165" s="216">
        <v>9</v>
      </c>
      <c r="I165" s="217"/>
      <c r="J165" s="218">
        <f t="shared" si="10"/>
        <v>0</v>
      </c>
      <c r="K165" s="219"/>
      <c r="L165" s="220"/>
      <c r="M165" s="221" t="s">
        <v>1</v>
      </c>
      <c r="N165" s="222" t="s">
        <v>41</v>
      </c>
      <c r="O165" s="62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234</v>
      </c>
      <c r="AT165" s="167" t="s">
        <v>836</v>
      </c>
      <c r="AU165" s="167" t="s">
        <v>83</v>
      </c>
      <c r="AY165" s="18" t="s">
        <v>203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91</v>
      </c>
      <c r="BK165" s="168">
        <f t="shared" si="19"/>
        <v>0</v>
      </c>
      <c r="BL165" s="18" t="s">
        <v>208</v>
      </c>
      <c r="BM165" s="167" t="s">
        <v>327</v>
      </c>
    </row>
    <row r="166" spans="1:65" s="2" customFormat="1" ht="21.75" customHeight="1">
      <c r="A166" s="33"/>
      <c r="B166" s="154"/>
      <c r="C166" s="155" t="s">
        <v>265</v>
      </c>
      <c r="D166" s="155" t="s">
        <v>204</v>
      </c>
      <c r="E166" s="156" t="s">
        <v>1316</v>
      </c>
      <c r="F166" s="157" t="s">
        <v>1317</v>
      </c>
      <c r="G166" s="158" t="s">
        <v>340</v>
      </c>
      <c r="H166" s="159">
        <v>9</v>
      </c>
      <c r="I166" s="160"/>
      <c r="J166" s="161">
        <f t="shared" si="1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83</v>
      </c>
      <c r="AY166" s="18" t="s">
        <v>203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91</v>
      </c>
      <c r="BK166" s="168">
        <f t="shared" si="19"/>
        <v>0</v>
      </c>
      <c r="BL166" s="18" t="s">
        <v>208</v>
      </c>
      <c r="BM166" s="167" t="s">
        <v>331</v>
      </c>
    </row>
    <row r="167" spans="1:65" s="2" customFormat="1" ht="62.65" customHeight="1">
      <c r="A167" s="33"/>
      <c r="B167" s="154"/>
      <c r="C167" s="212" t="s">
        <v>337</v>
      </c>
      <c r="D167" s="212" t="s">
        <v>836</v>
      </c>
      <c r="E167" s="213" t="s">
        <v>1318</v>
      </c>
      <c r="F167" s="214" t="s">
        <v>1319</v>
      </c>
      <c r="G167" s="215" t="s">
        <v>340</v>
      </c>
      <c r="H167" s="216">
        <v>9</v>
      </c>
      <c r="I167" s="217"/>
      <c r="J167" s="218">
        <f t="shared" si="10"/>
        <v>0</v>
      </c>
      <c r="K167" s="219"/>
      <c r="L167" s="220"/>
      <c r="M167" s="221" t="s">
        <v>1</v>
      </c>
      <c r="N167" s="222" t="s">
        <v>41</v>
      </c>
      <c r="O167" s="62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234</v>
      </c>
      <c r="AT167" s="167" t="s">
        <v>836</v>
      </c>
      <c r="AU167" s="167" t="s">
        <v>83</v>
      </c>
      <c r="AY167" s="18" t="s">
        <v>203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91</v>
      </c>
      <c r="BK167" s="168">
        <f t="shared" si="19"/>
        <v>0</v>
      </c>
      <c r="BL167" s="18" t="s">
        <v>208</v>
      </c>
      <c r="BM167" s="167" t="s">
        <v>334</v>
      </c>
    </row>
    <row r="168" spans="1:65" s="2" customFormat="1" ht="76.349999999999994" customHeight="1">
      <c r="A168" s="33"/>
      <c r="B168" s="154"/>
      <c r="C168" s="155" t="s">
        <v>271</v>
      </c>
      <c r="D168" s="155" t="s">
        <v>204</v>
      </c>
      <c r="E168" s="156" t="s">
        <v>1320</v>
      </c>
      <c r="F168" s="157" t="s">
        <v>1321</v>
      </c>
      <c r="G168" s="158" t="s">
        <v>340</v>
      </c>
      <c r="H168" s="159">
        <v>9</v>
      </c>
      <c r="I168" s="160"/>
      <c r="J168" s="161">
        <f t="shared" si="10"/>
        <v>0</v>
      </c>
      <c r="K168" s="162"/>
      <c r="L168" s="34"/>
      <c r="M168" s="163" t="s">
        <v>1</v>
      </c>
      <c r="N168" s="164" t="s">
        <v>41</v>
      </c>
      <c r="O168" s="62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83</v>
      </c>
      <c r="AY168" s="18" t="s">
        <v>203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91</v>
      </c>
      <c r="BK168" s="168">
        <f t="shared" si="19"/>
        <v>0</v>
      </c>
      <c r="BL168" s="18" t="s">
        <v>208</v>
      </c>
      <c r="BM168" s="167" t="s">
        <v>341</v>
      </c>
    </row>
    <row r="169" spans="1:65" s="2" customFormat="1" ht="21.75" customHeight="1">
      <c r="A169" s="33"/>
      <c r="B169" s="154"/>
      <c r="C169" s="155" t="s">
        <v>345</v>
      </c>
      <c r="D169" s="155" t="s">
        <v>204</v>
      </c>
      <c r="E169" s="156" t="s">
        <v>1322</v>
      </c>
      <c r="F169" s="157" t="s">
        <v>1323</v>
      </c>
      <c r="G169" s="158" t="s">
        <v>213</v>
      </c>
      <c r="H169" s="159">
        <v>1.17</v>
      </c>
      <c r="I169" s="160"/>
      <c r="J169" s="161">
        <f t="shared" si="10"/>
        <v>0</v>
      </c>
      <c r="K169" s="162"/>
      <c r="L169" s="34"/>
      <c r="M169" s="163" t="s">
        <v>1</v>
      </c>
      <c r="N169" s="164" t="s">
        <v>41</v>
      </c>
      <c r="O169" s="62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208</v>
      </c>
      <c r="AT169" s="167" t="s">
        <v>204</v>
      </c>
      <c r="AU169" s="167" t="s">
        <v>83</v>
      </c>
      <c r="AY169" s="18" t="s">
        <v>203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91</v>
      </c>
      <c r="BK169" s="168">
        <f t="shared" si="19"/>
        <v>0</v>
      </c>
      <c r="BL169" s="18" t="s">
        <v>208</v>
      </c>
      <c r="BM169" s="167" t="s">
        <v>344</v>
      </c>
    </row>
    <row r="170" spans="1:65" s="2" customFormat="1" ht="24.2" customHeight="1">
      <c r="A170" s="33"/>
      <c r="B170" s="154"/>
      <c r="C170" s="155" t="s">
        <v>276</v>
      </c>
      <c r="D170" s="155" t="s">
        <v>204</v>
      </c>
      <c r="E170" s="156" t="s">
        <v>1324</v>
      </c>
      <c r="F170" s="157" t="s">
        <v>1325</v>
      </c>
      <c r="G170" s="158" t="s">
        <v>213</v>
      </c>
      <c r="H170" s="159">
        <v>1.17</v>
      </c>
      <c r="I170" s="160"/>
      <c r="J170" s="161">
        <f t="shared" si="10"/>
        <v>0</v>
      </c>
      <c r="K170" s="162"/>
      <c r="L170" s="34"/>
      <c r="M170" s="163" t="s">
        <v>1</v>
      </c>
      <c r="N170" s="164" t="s">
        <v>41</v>
      </c>
      <c r="O170" s="62"/>
      <c r="P170" s="165">
        <f t="shared" si="11"/>
        <v>0</v>
      </c>
      <c r="Q170" s="165">
        <v>0</v>
      </c>
      <c r="R170" s="165">
        <f t="shared" si="12"/>
        <v>0</v>
      </c>
      <c r="S170" s="165">
        <v>0</v>
      </c>
      <c r="T170" s="166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83</v>
      </c>
      <c r="AY170" s="18" t="s">
        <v>203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8" t="s">
        <v>91</v>
      </c>
      <c r="BK170" s="168">
        <f t="shared" si="19"/>
        <v>0</v>
      </c>
      <c r="BL170" s="18" t="s">
        <v>208</v>
      </c>
      <c r="BM170" s="167" t="s">
        <v>348</v>
      </c>
    </row>
    <row r="171" spans="1:65" s="2" customFormat="1" ht="16.5" customHeight="1">
      <c r="A171" s="33"/>
      <c r="B171" s="154"/>
      <c r="C171" s="212" t="s">
        <v>354</v>
      </c>
      <c r="D171" s="212" t="s">
        <v>836</v>
      </c>
      <c r="E171" s="213" t="s">
        <v>1326</v>
      </c>
      <c r="F171" s="214" t="s">
        <v>1327</v>
      </c>
      <c r="G171" s="215" t="s">
        <v>213</v>
      </c>
      <c r="H171" s="216">
        <v>1.17</v>
      </c>
      <c r="I171" s="217"/>
      <c r="J171" s="218">
        <f t="shared" si="10"/>
        <v>0</v>
      </c>
      <c r="K171" s="219"/>
      <c r="L171" s="220"/>
      <c r="M171" s="221" t="s">
        <v>1</v>
      </c>
      <c r="N171" s="222" t="s">
        <v>41</v>
      </c>
      <c r="O171" s="62"/>
      <c r="P171" s="165">
        <f t="shared" si="11"/>
        <v>0</v>
      </c>
      <c r="Q171" s="165">
        <v>0</v>
      </c>
      <c r="R171" s="165">
        <f t="shared" si="12"/>
        <v>0</v>
      </c>
      <c r="S171" s="165">
        <v>0</v>
      </c>
      <c r="T171" s="166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234</v>
      </c>
      <c r="AT171" s="167" t="s">
        <v>836</v>
      </c>
      <c r="AU171" s="167" t="s">
        <v>83</v>
      </c>
      <c r="AY171" s="18" t="s">
        <v>203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8" t="s">
        <v>91</v>
      </c>
      <c r="BK171" s="168">
        <f t="shared" si="19"/>
        <v>0</v>
      </c>
      <c r="BL171" s="18" t="s">
        <v>208</v>
      </c>
      <c r="BM171" s="167" t="s">
        <v>353</v>
      </c>
    </row>
    <row r="172" spans="1:65" s="2" customFormat="1" ht="33" customHeight="1">
      <c r="A172" s="33"/>
      <c r="B172" s="154"/>
      <c r="C172" s="155" t="s">
        <v>280</v>
      </c>
      <c r="D172" s="155" t="s">
        <v>204</v>
      </c>
      <c r="E172" s="156" t="s">
        <v>1328</v>
      </c>
      <c r="F172" s="157" t="s">
        <v>1329</v>
      </c>
      <c r="G172" s="158" t="s">
        <v>249</v>
      </c>
      <c r="H172" s="159">
        <v>3.45</v>
      </c>
      <c r="I172" s="160"/>
      <c r="J172" s="161">
        <f t="shared" si="10"/>
        <v>0</v>
      </c>
      <c r="K172" s="162"/>
      <c r="L172" s="34"/>
      <c r="M172" s="163" t="s">
        <v>1</v>
      </c>
      <c r="N172" s="164" t="s">
        <v>41</v>
      </c>
      <c r="O172" s="62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83</v>
      </c>
      <c r="AY172" s="18" t="s">
        <v>203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8" t="s">
        <v>91</v>
      </c>
      <c r="BK172" s="168">
        <f t="shared" si="19"/>
        <v>0</v>
      </c>
      <c r="BL172" s="18" t="s">
        <v>208</v>
      </c>
      <c r="BM172" s="167" t="s">
        <v>357</v>
      </c>
    </row>
    <row r="173" spans="1:65" s="12" customFormat="1" ht="25.9" customHeight="1">
      <c r="B173" s="143"/>
      <c r="D173" s="144" t="s">
        <v>74</v>
      </c>
      <c r="E173" s="145" t="s">
        <v>272</v>
      </c>
      <c r="F173" s="145" t="s">
        <v>1330</v>
      </c>
      <c r="I173" s="146"/>
      <c r="J173" s="147">
        <f>BK173</f>
        <v>0</v>
      </c>
      <c r="L173" s="143"/>
      <c r="M173" s="148"/>
      <c r="N173" s="149"/>
      <c r="O173" s="149"/>
      <c r="P173" s="150">
        <f>SUM(P174:P189)</f>
        <v>0</v>
      </c>
      <c r="Q173" s="149"/>
      <c r="R173" s="150">
        <f>SUM(R174:R189)</f>
        <v>0</v>
      </c>
      <c r="S173" s="149"/>
      <c r="T173" s="151">
        <f>SUM(T174:T189)</f>
        <v>0</v>
      </c>
      <c r="AR173" s="144" t="s">
        <v>83</v>
      </c>
      <c r="AT173" s="152" t="s">
        <v>74</v>
      </c>
      <c r="AU173" s="152" t="s">
        <v>75</v>
      </c>
      <c r="AY173" s="144" t="s">
        <v>203</v>
      </c>
      <c r="BK173" s="153">
        <f>SUM(BK174:BK189)</f>
        <v>0</v>
      </c>
    </row>
    <row r="174" spans="1:65" s="2" customFormat="1" ht="24.2" customHeight="1">
      <c r="A174" s="33"/>
      <c r="B174" s="154"/>
      <c r="C174" s="155" t="s">
        <v>361</v>
      </c>
      <c r="D174" s="155" t="s">
        <v>204</v>
      </c>
      <c r="E174" s="156" t="s">
        <v>1331</v>
      </c>
      <c r="F174" s="157" t="s">
        <v>1332</v>
      </c>
      <c r="G174" s="158" t="s">
        <v>1272</v>
      </c>
      <c r="H174" s="159">
        <v>334.3</v>
      </c>
      <c r="I174" s="160"/>
      <c r="J174" s="161">
        <f t="shared" ref="J174:J189" si="20">ROUND(I174*H174,2)</f>
        <v>0</v>
      </c>
      <c r="K174" s="162"/>
      <c r="L174" s="34"/>
      <c r="M174" s="163" t="s">
        <v>1</v>
      </c>
      <c r="N174" s="164" t="s">
        <v>41</v>
      </c>
      <c r="O174" s="62"/>
      <c r="P174" s="165">
        <f t="shared" ref="P174:P189" si="21">O174*H174</f>
        <v>0</v>
      </c>
      <c r="Q174" s="165">
        <v>0</v>
      </c>
      <c r="R174" s="165">
        <f t="shared" ref="R174:R189" si="22">Q174*H174</f>
        <v>0</v>
      </c>
      <c r="S174" s="165">
        <v>0</v>
      </c>
      <c r="T174" s="166">
        <f t="shared" ref="T174:T189" si="23"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208</v>
      </c>
      <c r="AT174" s="167" t="s">
        <v>204</v>
      </c>
      <c r="AU174" s="167" t="s">
        <v>83</v>
      </c>
      <c r="AY174" s="18" t="s">
        <v>203</v>
      </c>
      <c r="BE174" s="168">
        <f t="shared" ref="BE174:BE189" si="24">IF(N174="základná",J174,0)</f>
        <v>0</v>
      </c>
      <c r="BF174" s="168">
        <f t="shared" ref="BF174:BF189" si="25">IF(N174="znížená",J174,0)</f>
        <v>0</v>
      </c>
      <c r="BG174" s="168">
        <f t="shared" ref="BG174:BG189" si="26">IF(N174="zákl. prenesená",J174,0)</f>
        <v>0</v>
      </c>
      <c r="BH174" s="168">
        <f t="shared" ref="BH174:BH189" si="27">IF(N174="zníž. prenesená",J174,0)</f>
        <v>0</v>
      </c>
      <c r="BI174" s="168">
        <f t="shared" ref="BI174:BI189" si="28">IF(N174="nulová",J174,0)</f>
        <v>0</v>
      </c>
      <c r="BJ174" s="18" t="s">
        <v>91</v>
      </c>
      <c r="BK174" s="168">
        <f t="shared" ref="BK174:BK189" si="29">ROUND(I174*H174,2)</f>
        <v>0</v>
      </c>
      <c r="BL174" s="18" t="s">
        <v>208</v>
      </c>
      <c r="BM174" s="167" t="s">
        <v>360</v>
      </c>
    </row>
    <row r="175" spans="1:65" s="2" customFormat="1" ht="24.2" customHeight="1">
      <c r="A175" s="33"/>
      <c r="B175" s="154"/>
      <c r="C175" s="155" t="s">
        <v>283</v>
      </c>
      <c r="D175" s="155" t="s">
        <v>204</v>
      </c>
      <c r="E175" s="156" t="s">
        <v>1333</v>
      </c>
      <c r="F175" s="157" t="s">
        <v>1334</v>
      </c>
      <c r="G175" s="158" t="s">
        <v>221</v>
      </c>
      <c r="H175" s="159">
        <v>334.3</v>
      </c>
      <c r="I175" s="160"/>
      <c r="J175" s="161">
        <f t="shared" si="20"/>
        <v>0</v>
      </c>
      <c r="K175" s="162"/>
      <c r="L175" s="34"/>
      <c r="M175" s="163" t="s">
        <v>1</v>
      </c>
      <c r="N175" s="164" t="s">
        <v>41</v>
      </c>
      <c r="O175" s="62"/>
      <c r="P175" s="165">
        <f t="shared" si="21"/>
        <v>0</v>
      </c>
      <c r="Q175" s="165">
        <v>0</v>
      </c>
      <c r="R175" s="165">
        <f t="shared" si="22"/>
        <v>0</v>
      </c>
      <c r="S175" s="165">
        <v>0</v>
      </c>
      <c r="T175" s="166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208</v>
      </c>
      <c r="AT175" s="167" t="s">
        <v>204</v>
      </c>
      <c r="AU175" s="167" t="s">
        <v>83</v>
      </c>
      <c r="AY175" s="18" t="s">
        <v>203</v>
      </c>
      <c r="BE175" s="168">
        <f t="shared" si="24"/>
        <v>0</v>
      </c>
      <c r="BF175" s="168">
        <f t="shared" si="25"/>
        <v>0</v>
      </c>
      <c r="BG175" s="168">
        <f t="shared" si="26"/>
        <v>0</v>
      </c>
      <c r="BH175" s="168">
        <f t="shared" si="27"/>
        <v>0</v>
      </c>
      <c r="BI175" s="168">
        <f t="shared" si="28"/>
        <v>0</v>
      </c>
      <c r="BJ175" s="18" t="s">
        <v>91</v>
      </c>
      <c r="BK175" s="168">
        <f t="shared" si="29"/>
        <v>0</v>
      </c>
      <c r="BL175" s="18" t="s">
        <v>208</v>
      </c>
      <c r="BM175" s="167" t="s">
        <v>364</v>
      </c>
    </row>
    <row r="176" spans="1:65" s="2" customFormat="1" ht="24.2" customHeight="1">
      <c r="A176" s="33"/>
      <c r="B176" s="154"/>
      <c r="C176" s="155" t="s">
        <v>368</v>
      </c>
      <c r="D176" s="155" t="s">
        <v>204</v>
      </c>
      <c r="E176" s="156" t="s">
        <v>1335</v>
      </c>
      <c r="F176" s="157" t="s">
        <v>1336</v>
      </c>
      <c r="G176" s="158" t="s">
        <v>221</v>
      </c>
      <c r="H176" s="159">
        <v>334.3</v>
      </c>
      <c r="I176" s="160"/>
      <c r="J176" s="161">
        <f t="shared" si="20"/>
        <v>0</v>
      </c>
      <c r="K176" s="162"/>
      <c r="L176" s="34"/>
      <c r="M176" s="163" t="s">
        <v>1</v>
      </c>
      <c r="N176" s="164" t="s">
        <v>41</v>
      </c>
      <c r="O176" s="62"/>
      <c r="P176" s="165">
        <f t="shared" si="21"/>
        <v>0</v>
      </c>
      <c r="Q176" s="165">
        <v>0</v>
      </c>
      <c r="R176" s="165">
        <f t="shared" si="22"/>
        <v>0</v>
      </c>
      <c r="S176" s="165">
        <v>0</v>
      </c>
      <c r="T176" s="166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208</v>
      </c>
      <c r="AT176" s="167" t="s">
        <v>204</v>
      </c>
      <c r="AU176" s="167" t="s">
        <v>83</v>
      </c>
      <c r="AY176" s="18" t="s">
        <v>203</v>
      </c>
      <c r="BE176" s="168">
        <f t="shared" si="24"/>
        <v>0</v>
      </c>
      <c r="BF176" s="168">
        <f t="shared" si="25"/>
        <v>0</v>
      </c>
      <c r="BG176" s="168">
        <f t="shared" si="26"/>
        <v>0</v>
      </c>
      <c r="BH176" s="168">
        <f t="shared" si="27"/>
        <v>0</v>
      </c>
      <c r="BI176" s="168">
        <f t="shared" si="28"/>
        <v>0</v>
      </c>
      <c r="BJ176" s="18" t="s">
        <v>91</v>
      </c>
      <c r="BK176" s="168">
        <f t="shared" si="29"/>
        <v>0</v>
      </c>
      <c r="BL176" s="18" t="s">
        <v>208</v>
      </c>
      <c r="BM176" s="167" t="s">
        <v>367</v>
      </c>
    </row>
    <row r="177" spans="1:65" s="2" customFormat="1" ht="33" customHeight="1">
      <c r="A177" s="33"/>
      <c r="B177" s="154"/>
      <c r="C177" s="155" t="s">
        <v>287</v>
      </c>
      <c r="D177" s="155" t="s">
        <v>204</v>
      </c>
      <c r="E177" s="156" t="s">
        <v>1337</v>
      </c>
      <c r="F177" s="157" t="s">
        <v>1338</v>
      </c>
      <c r="G177" s="158" t="s">
        <v>221</v>
      </c>
      <c r="H177" s="159">
        <v>334.3</v>
      </c>
      <c r="I177" s="160"/>
      <c r="J177" s="161">
        <f t="shared" si="20"/>
        <v>0</v>
      </c>
      <c r="K177" s="162"/>
      <c r="L177" s="34"/>
      <c r="M177" s="163" t="s">
        <v>1</v>
      </c>
      <c r="N177" s="164" t="s">
        <v>41</v>
      </c>
      <c r="O177" s="62"/>
      <c r="P177" s="165">
        <f t="shared" si="21"/>
        <v>0</v>
      </c>
      <c r="Q177" s="165">
        <v>0</v>
      </c>
      <c r="R177" s="165">
        <f t="shared" si="22"/>
        <v>0</v>
      </c>
      <c r="S177" s="165">
        <v>0</v>
      </c>
      <c r="T177" s="166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208</v>
      </c>
      <c r="AT177" s="167" t="s">
        <v>204</v>
      </c>
      <c r="AU177" s="167" t="s">
        <v>83</v>
      </c>
      <c r="AY177" s="18" t="s">
        <v>203</v>
      </c>
      <c r="BE177" s="168">
        <f t="shared" si="24"/>
        <v>0</v>
      </c>
      <c r="BF177" s="168">
        <f t="shared" si="25"/>
        <v>0</v>
      </c>
      <c r="BG177" s="168">
        <f t="shared" si="26"/>
        <v>0</v>
      </c>
      <c r="BH177" s="168">
        <f t="shared" si="27"/>
        <v>0</v>
      </c>
      <c r="BI177" s="168">
        <f t="shared" si="28"/>
        <v>0</v>
      </c>
      <c r="BJ177" s="18" t="s">
        <v>91</v>
      </c>
      <c r="BK177" s="168">
        <f t="shared" si="29"/>
        <v>0</v>
      </c>
      <c r="BL177" s="18" t="s">
        <v>208</v>
      </c>
      <c r="BM177" s="167" t="s">
        <v>371</v>
      </c>
    </row>
    <row r="178" spans="1:65" s="2" customFormat="1" ht="24.2" customHeight="1">
      <c r="A178" s="33"/>
      <c r="B178" s="154"/>
      <c r="C178" s="212" t="s">
        <v>377</v>
      </c>
      <c r="D178" s="212" t="s">
        <v>836</v>
      </c>
      <c r="E178" s="213" t="s">
        <v>1339</v>
      </c>
      <c r="F178" s="214" t="s">
        <v>1340</v>
      </c>
      <c r="G178" s="215" t="s">
        <v>221</v>
      </c>
      <c r="H178" s="216">
        <v>368</v>
      </c>
      <c r="I178" s="217"/>
      <c r="J178" s="218">
        <f t="shared" si="20"/>
        <v>0</v>
      </c>
      <c r="K178" s="219"/>
      <c r="L178" s="220"/>
      <c r="M178" s="221" t="s">
        <v>1</v>
      </c>
      <c r="N178" s="222" t="s">
        <v>41</v>
      </c>
      <c r="O178" s="62"/>
      <c r="P178" s="165">
        <f t="shared" si="21"/>
        <v>0</v>
      </c>
      <c r="Q178" s="165">
        <v>0</v>
      </c>
      <c r="R178" s="165">
        <f t="shared" si="22"/>
        <v>0</v>
      </c>
      <c r="S178" s="165">
        <v>0</v>
      </c>
      <c r="T178" s="166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234</v>
      </c>
      <c r="AT178" s="167" t="s">
        <v>836</v>
      </c>
      <c r="AU178" s="167" t="s">
        <v>83</v>
      </c>
      <c r="AY178" s="18" t="s">
        <v>203</v>
      </c>
      <c r="BE178" s="168">
        <f t="shared" si="24"/>
        <v>0</v>
      </c>
      <c r="BF178" s="168">
        <f t="shared" si="25"/>
        <v>0</v>
      </c>
      <c r="BG178" s="168">
        <f t="shared" si="26"/>
        <v>0</v>
      </c>
      <c r="BH178" s="168">
        <f t="shared" si="27"/>
        <v>0</v>
      </c>
      <c r="BI178" s="168">
        <f t="shared" si="28"/>
        <v>0</v>
      </c>
      <c r="BJ178" s="18" t="s">
        <v>91</v>
      </c>
      <c r="BK178" s="168">
        <f t="shared" si="29"/>
        <v>0</v>
      </c>
      <c r="BL178" s="18" t="s">
        <v>208</v>
      </c>
      <c r="BM178" s="167" t="s">
        <v>376</v>
      </c>
    </row>
    <row r="179" spans="1:65" s="2" customFormat="1" ht="24.2" customHeight="1">
      <c r="A179" s="33"/>
      <c r="B179" s="154"/>
      <c r="C179" s="212" t="s">
        <v>290</v>
      </c>
      <c r="D179" s="212" t="s">
        <v>836</v>
      </c>
      <c r="E179" s="213" t="s">
        <v>1341</v>
      </c>
      <c r="F179" s="214" t="s">
        <v>1342</v>
      </c>
      <c r="G179" s="215" t="s">
        <v>340</v>
      </c>
      <c r="H179" s="216">
        <v>1340</v>
      </c>
      <c r="I179" s="217"/>
      <c r="J179" s="218">
        <f t="shared" si="20"/>
        <v>0</v>
      </c>
      <c r="K179" s="219"/>
      <c r="L179" s="220"/>
      <c r="M179" s="221" t="s">
        <v>1</v>
      </c>
      <c r="N179" s="222" t="s">
        <v>41</v>
      </c>
      <c r="O179" s="62"/>
      <c r="P179" s="165">
        <f t="shared" si="21"/>
        <v>0</v>
      </c>
      <c r="Q179" s="165">
        <v>0</v>
      </c>
      <c r="R179" s="165">
        <f t="shared" si="22"/>
        <v>0</v>
      </c>
      <c r="S179" s="165">
        <v>0</v>
      </c>
      <c r="T179" s="166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234</v>
      </c>
      <c r="AT179" s="167" t="s">
        <v>836</v>
      </c>
      <c r="AU179" s="167" t="s">
        <v>83</v>
      </c>
      <c r="AY179" s="18" t="s">
        <v>203</v>
      </c>
      <c r="BE179" s="168">
        <f t="shared" si="24"/>
        <v>0</v>
      </c>
      <c r="BF179" s="168">
        <f t="shared" si="25"/>
        <v>0</v>
      </c>
      <c r="BG179" s="168">
        <f t="shared" si="26"/>
        <v>0</v>
      </c>
      <c r="BH179" s="168">
        <f t="shared" si="27"/>
        <v>0</v>
      </c>
      <c r="BI179" s="168">
        <f t="shared" si="28"/>
        <v>0</v>
      </c>
      <c r="BJ179" s="18" t="s">
        <v>91</v>
      </c>
      <c r="BK179" s="168">
        <f t="shared" si="29"/>
        <v>0</v>
      </c>
      <c r="BL179" s="18" t="s">
        <v>208</v>
      </c>
      <c r="BM179" s="167" t="s">
        <v>380</v>
      </c>
    </row>
    <row r="180" spans="1:65" s="2" customFormat="1" ht="49.15" customHeight="1">
      <c r="A180" s="33"/>
      <c r="B180" s="154"/>
      <c r="C180" s="155" t="s">
        <v>384</v>
      </c>
      <c r="D180" s="155" t="s">
        <v>204</v>
      </c>
      <c r="E180" s="156" t="s">
        <v>1343</v>
      </c>
      <c r="F180" s="157" t="s">
        <v>1344</v>
      </c>
      <c r="G180" s="158" t="s">
        <v>221</v>
      </c>
      <c r="H180" s="159">
        <v>334.3</v>
      </c>
      <c r="I180" s="160"/>
      <c r="J180" s="161">
        <f t="shared" si="20"/>
        <v>0</v>
      </c>
      <c r="K180" s="162"/>
      <c r="L180" s="34"/>
      <c r="M180" s="163" t="s">
        <v>1</v>
      </c>
      <c r="N180" s="164" t="s">
        <v>41</v>
      </c>
      <c r="O180" s="62"/>
      <c r="P180" s="165">
        <f t="shared" si="21"/>
        <v>0</v>
      </c>
      <c r="Q180" s="165">
        <v>0</v>
      </c>
      <c r="R180" s="165">
        <f t="shared" si="22"/>
        <v>0</v>
      </c>
      <c r="S180" s="165">
        <v>0</v>
      </c>
      <c r="T180" s="166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208</v>
      </c>
      <c r="AT180" s="167" t="s">
        <v>204</v>
      </c>
      <c r="AU180" s="167" t="s">
        <v>83</v>
      </c>
      <c r="AY180" s="18" t="s">
        <v>203</v>
      </c>
      <c r="BE180" s="168">
        <f t="shared" si="24"/>
        <v>0</v>
      </c>
      <c r="BF180" s="168">
        <f t="shared" si="25"/>
        <v>0</v>
      </c>
      <c r="BG180" s="168">
        <f t="shared" si="26"/>
        <v>0</v>
      </c>
      <c r="BH180" s="168">
        <f t="shared" si="27"/>
        <v>0</v>
      </c>
      <c r="BI180" s="168">
        <f t="shared" si="28"/>
        <v>0</v>
      </c>
      <c r="BJ180" s="18" t="s">
        <v>91</v>
      </c>
      <c r="BK180" s="168">
        <f t="shared" si="29"/>
        <v>0</v>
      </c>
      <c r="BL180" s="18" t="s">
        <v>208</v>
      </c>
      <c r="BM180" s="167" t="s">
        <v>383</v>
      </c>
    </row>
    <row r="181" spans="1:65" s="2" customFormat="1" ht="16.5" customHeight="1">
      <c r="A181" s="33"/>
      <c r="B181" s="154"/>
      <c r="C181" s="212" t="s">
        <v>294</v>
      </c>
      <c r="D181" s="212" t="s">
        <v>836</v>
      </c>
      <c r="E181" s="213" t="s">
        <v>1345</v>
      </c>
      <c r="F181" s="214" t="s">
        <v>1346</v>
      </c>
      <c r="G181" s="215" t="s">
        <v>221</v>
      </c>
      <c r="H181" s="216">
        <v>351</v>
      </c>
      <c r="I181" s="217"/>
      <c r="J181" s="218">
        <f t="shared" si="20"/>
        <v>0</v>
      </c>
      <c r="K181" s="219"/>
      <c r="L181" s="220"/>
      <c r="M181" s="221" t="s">
        <v>1</v>
      </c>
      <c r="N181" s="222" t="s">
        <v>41</v>
      </c>
      <c r="O181" s="62"/>
      <c r="P181" s="165">
        <f t="shared" si="21"/>
        <v>0</v>
      </c>
      <c r="Q181" s="165">
        <v>0</v>
      </c>
      <c r="R181" s="165">
        <f t="shared" si="22"/>
        <v>0</v>
      </c>
      <c r="S181" s="165">
        <v>0</v>
      </c>
      <c r="T181" s="166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234</v>
      </c>
      <c r="AT181" s="167" t="s">
        <v>836</v>
      </c>
      <c r="AU181" s="167" t="s">
        <v>83</v>
      </c>
      <c r="AY181" s="18" t="s">
        <v>203</v>
      </c>
      <c r="BE181" s="168">
        <f t="shared" si="24"/>
        <v>0</v>
      </c>
      <c r="BF181" s="168">
        <f t="shared" si="25"/>
        <v>0</v>
      </c>
      <c r="BG181" s="168">
        <f t="shared" si="26"/>
        <v>0</v>
      </c>
      <c r="BH181" s="168">
        <f t="shared" si="27"/>
        <v>0</v>
      </c>
      <c r="BI181" s="168">
        <f t="shared" si="28"/>
        <v>0</v>
      </c>
      <c r="BJ181" s="18" t="s">
        <v>91</v>
      </c>
      <c r="BK181" s="168">
        <f t="shared" si="29"/>
        <v>0</v>
      </c>
      <c r="BL181" s="18" t="s">
        <v>208</v>
      </c>
      <c r="BM181" s="167" t="s">
        <v>387</v>
      </c>
    </row>
    <row r="182" spans="1:65" s="2" customFormat="1" ht="37.9" customHeight="1">
      <c r="A182" s="33"/>
      <c r="B182" s="154"/>
      <c r="C182" s="155" t="s">
        <v>393</v>
      </c>
      <c r="D182" s="155" t="s">
        <v>204</v>
      </c>
      <c r="E182" s="156" t="s">
        <v>1347</v>
      </c>
      <c r="F182" s="157" t="s">
        <v>1348</v>
      </c>
      <c r="G182" s="158" t="s">
        <v>249</v>
      </c>
      <c r="H182" s="159">
        <v>7.0000000000000001E-3</v>
      </c>
      <c r="I182" s="160"/>
      <c r="J182" s="161">
        <f t="shared" si="20"/>
        <v>0</v>
      </c>
      <c r="K182" s="162"/>
      <c r="L182" s="34"/>
      <c r="M182" s="163" t="s">
        <v>1</v>
      </c>
      <c r="N182" s="164" t="s">
        <v>41</v>
      </c>
      <c r="O182" s="62"/>
      <c r="P182" s="165">
        <f t="shared" si="21"/>
        <v>0</v>
      </c>
      <c r="Q182" s="165">
        <v>0</v>
      </c>
      <c r="R182" s="165">
        <f t="shared" si="22"/>
        <v>0</v>
      </c>
      <c r="S182" s="165">
        <v>0</v>
      </c>
      <c r="T182" s="166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208</v>
      </c>
      <c r="AT182" s="167" t="s">
        <v>204</v>
      </c>
      <c r="AU182" s="167" t="s">
        <v>83</v>
      </c>
      <c r="AY182" s="18" t="s">
        <v>203</v>
      </c>
      <c r="BE182" s="168">
        <f t="shared" si="24"/>
        <v>0</v>
      </c>
      <c r="BF182" s="168">
        <f t="shared" si="25"/>
        <v>0</v>
      </c>
      <c r="BG182" s="168">
        <f t="shared" si="26"/>
        <v>0</v>
      </c>
      <c r="BH182" s="168">
        <f t="shared" si="27"/>
        <v>0</v>
      </c>
      <c r="BI182" s="168">
        <f t="shared" si="28"/>
        <v>0</v>
      </c>
      <c r="BJ182" s="18" t="s">
        <v>91</v>
      </c>
      <c r="BK182" s="168">
        <f t="shared" si="29"/>
        <v>0</v>
      </c>
      <c r="BL182" s="18" t="s">
        <v>208</v>
      </c>
      <c r="BM182" s="167" t="s">
        <v>390</v>
      </c>
    </row>
    <row r="183" spans="1:65" s="2" customFormat="1" ht="24.2" customHeight="1">
      <c r="A183" s="33"/>
      <c r="B183" s="154"/>
      <c r="C183" s="212" t="s">
        <v>297</v>
      </c>
      <c r="D183" s="212" t="s">
        <v>836</v>
      </c>
      <c r="E183" s="213" t="s">
        <v>1349</v>
      </c>
      <c r="F183" s="214" t="s">
        <v>1350</v>
      </c>
      <c r="G183" s="215" t="s">
        <v>1299</v>
      </c>
      <c r="H183" s="216">
        <v>6.9</v>
      </c>
      <c r="I183" s="217"/>
      <c r="J183" s="218">
        <f t="shared" si="20"/>
        <v>0</v>
      </c>
      <c r="K183" s="219"/>
      <c r="L183" s="220"/>
      <c r="M183" s="221" t="s">
        <v>1</v>
      </c>
      <c r="N183" s="222" t="s">
        <v>41</v>
      </c>
      <c r="O183" s="62"/>
      <c r="P183" s="165">
        <f t="shared" si="21"/>
        <v>0</v>
      </c>
      <c r="Q183" s="165">
        <v>0</v>
      </c>
      <c r="R183" s="165">
        <f t="shared" si="22"/>
        <v>0</v>
      </c>
      <c r="S183" s="165">
        <v>0</v>
      </c>
      <c r="T183" s="166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234</v>
      </c>
      <c r="AT183" s="167" t="s">
        <v>836</v>
      </c>
      <c r="AU183" s="167" t="s">
        <v>83</v>
      </c>
      <c r="AY183" s="18" t="s">
        <v>203</v>
      </c>
      <c r="BE183" s="168">
        <f t="shared" si="24"/>
        <v>0</v>
      </c>
      <c r="BF183" s="168">
        <f t="shared" si="25"/>
        <v>0</v>
      </c>
      <c r="BG183" s="168">
        <f t="shared" si="26"/>
        <v>0</v>
      </c>
      <c r="BH183" s="168">
        <f t="shared" si="27"/>
        <v>0</v>
      </c>
      <c r="BI183" s="168">
        <f t="shared" si="28"/>
        <v>0</v>
      </c>
      <c r="BJ183" s="18" t="s">
        <v>91</v>
      </c>
      <c r="BK183" s="168">
        <f t="shared" si="29"/>
        <v>0</v>
      </c>
      <c r="BL183" s="18" t="s">
        <v>208</v>
      </c>
      <c r="BM183" s="167" t="s">
        <v>396</v>
      </c>
    </row>
    <row r="184" spans="1:65" s="2" customFormat="1" ht="24.2" customHeight="1">
      <c r="A184" s="33"/>
      <c r="B184" s="154"/>
      <c r="C184" s="155" t="s">
        <v>402</v>
      </c>
      <c r="D184" s="155" t="s">
        <v>204</v>
      </c>
      <c r="E184" s="156" t="s">
        <v>1335</v>
      </c>
      <c r="F184" s="157" t="s">
        <v>1336</v>
      </c>
      <c r="G184" s="158" t="s">
        <v>221</v>
      </c>
      <c r="H184" s="159">
        <v>334.3</v>
      </c>
      <c r="I184" s="160"/>
      <c r="J184" s="161">
        <f t="shared" si="20"/>
        <v>0</v>
      </c>
      <c r="K184" s="162"/>
      <c r="L184" s="34"/>
      <c r="M184" s="163" t="s">
        <v>1</v>
      </c>
      <c r="N184" s="164" t="s">
        <v>41</v>
      </c>
      <c r="O184" s="62"/>
      <c r="P184" s="165">
        <f t="shared" si="21"/>
        <v>0</v>
      </c>
      <c r="Q184" s="165">
        <v>0</v>
      </c>
      <c r="R184" s="165">
        <f t="shared" si="22"/>
        <v>0</v>
      </c>
      <c r="S184" s="165">
        <v>0</v>
      </c>
      <c r="T184" s="166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208</v>
      </c>
      <c r="AT184" s="167" t="s">
        <v>204</v>
      </c>
      <c r="AU184" s="167" t="s">
        <v>83</v>
      </c>
      <c r="AY184" s="18" t="s">
        <v>203</v>
      </c>
      <c r="BE184" s="168">
        <f t="shared" si="24"/>
        <v>0</v>
      </c>
      <c r="BF184" s="168">
        <f t="shared" si="25"/>
        <v>0</v>
      </c>
      <c r="BG184" s="168">
        <f t="shared" si="26"/>
        <v>0</v>
      </c>
      <c r="BH184" s="168">
        <f t="shared" si="27"/>
        <v>0</v>
      </c>
      <c r="BI184" s="168">
        <f t="shared" si="28"/>
        <v>0</v>
      </c>
      <c r="BJ184" s="18" t="s">
        <v>91</v>
      </c>
      <c r="BK184" s="168">
        <f t="shared" si="29"/>
        <v>0</v>
      </c>
      <c r="BL184" s="18" t="s">
        <v>208</v>
      </c>
      <c r="BM184" s="167" t="s">
        <v>399</v>
      </c>
    </row>
    <row r="185" spans="1:65" s="2" customFormat="1" ht="24.2" customHeight="1">
      <c r="A185" s="33"/>
      <c r="B185" s="154"/>
      <c r="C185" s="155" t="s">
        <v>301</v>
      </c>
      <c r="D185" s="155" t="s">
        <v>204</v>
      </c>
      <c r="E185" s="156" t="s">
        <v>1335</v>
      </c>
      <c r="F185" s="157" t="s">
        <v>1336</v>
      </c>
      <c r="G185" s="158" t="s">
        <v>221</v>
      </c>
      <c r="H185" s="159">
        <v>334.3</v>
      </c>
      <c r="I185" s="160"/>
      <c r="J185" s="161">
        <f t="shared" si="20"/>
        <v>0</v>
      </c>
      <c r="K185" s="162"/>
      <c r="L185" s="34"/>
      <c r="M185" s="163" t="s">
        <v>1</v>
      </c>
      <c r="N185" s="164" t="s">
        <v>41</v>
      </c>
      <c r="O185" s="62"/>
      <c r="P185" s="165">
        <f t="shared" si="21"/>
        <v>0</v>
      </c>
      <c r="Q185" s="165">
        <v>0</v>
      </c>
      <c r="R185" s="165">
        <f t="shared" si="22"/>
        <v>0</v>
      </c>
      <c r="S185" s="165">
        <v>0</v>
      </c>
      <c r="T185" s="166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208</v>
      </c>
      <c r="AT185" s="167" t="s">
        <v>204</v>
      </c>
      <c r="AU185" s="167" t="s">
        <v>83</v>
      </c>
      <c r="AY185" s="18" t="s">
        <v>203</v>
      </c>
      <c r="BE185" s="168">
        <f t="shared" si="24"/>
        <v>0</v>
      </c>
      <c r="BF185" s="168">
        <f t="shared" si="25"/>
        <v>0</v>
      </c>
      <c r="BG185" s="168">
        <f t="shared" si="26"/>
        <v>0</v>
      </c>
      <c r="BH185" s="168">
        <f t="shared" si="27"/>
        <v>0</v>
      </c>
      <c r="BI185" s="168">
        <f t="shared" si="28"/>
        <v>0</v>
      </c>
      <c r="BJ185" s="18" t="s">
        <v>91</v>
      </c>
      <c r="BK185" s="168">
        <f t="shared" si="29"/>
        <v>0</v>
      </c>
      <c r="BL185" s="18" t="s">
        <v>208</v>
      </c>
      <c r="BM185" s="167" t="s">
        <v>405</v>
      </c>
    </row>
    <row r="186" spans="1:65" s="2" customFormat="1" ht="21.75" customHeight="1">
      <c r="A186" s="33"/>
      <c r="B186" s="154"/>
      <c r="C186" s="155" t="s">
        <v>409</v>
      </c>
      <c r="D186" s="155" t="s">
        <v>204</v>
      </c>
      <c r="E186" s="156" t="s">
        <v>1351</v>
      </c>
      <c r="F186" s="157" t="s">
        <v>1352</v>
      </c>
      <c r="G186" s="158" t="s">
        <v>213</v>
      </c>
      <c r="H186" s="159">
        <v>26.7</v>
      </c>
      <c r="I186" s="160"/>
      <c r="J186" s="161">
        <f t="shared" si="20"/>
        <v>0</v>
      </c>
      <c r="K186" s="162"/>
      <c r="L186" s="34"/>
      <c r="M186" s="163" t="s">
        <v>1</v>
      </c>
      <c r="N186" s="164" t="s">
        <v>41</v>
      </c>
      <c r="O186" s="62"/>
      <c r="P186" s="165">
        <f t="shared" si="21"/>
        <v>0</v>
      </c>
      <c r="Q186" s="165">
        <v>0</v>
      </c>
      <c r="R186" s="165">
        <f t="shared" si="22"/>
        <v>0</v>
      </c>
      <c r="S186" s="165">
        <v>0</v>
      </c>
      <c r="T186" s="166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208</v>
      </c>
      <c r="AT186" s="167" t="s">
        <v>204</v>
      </c>
      <c r="AU186" s="167" t="s">
        <v>83</v>
      </c>
      <c r="AY186" s="18" t="s">
        <v>203</v>
      </c>
      <c r="BE186" s="168">
        <f t="shared" si="24"/>
        <v>0</v>
      </c>
      <c r="BF186" s="168">
        <f t="shared" si="25"/>
        <v>0</v>
      </c>
      <c r="BG186" s="168">
        <f t="shared" si="26"/>
        <v>0</v>
      </c>
      <c r="BH186" s="168">
        <f t="shared" si="27"/>
        <v>0</v>
      </c>
      <c r="BI186" s="168">
        <f t="shared" si="28"/>
        <v>0</v>
      </c>
      <c r="BJ186" s="18" t="s">
        <v>91</v>
      </c>
      <c r="BK186" s="168">
        <f t="shared" si="29"/>
        <v>0</v>
      </c>
      <c r="BL186" s="18" t="s">
        <v>208</v>
      </c>
      <c r="BM186" s="167" t="s">
        <v>408</v>
      </c>
    </row>
    <row r="187" spans="1:65" s="2" customFormat="1" ht="24.2" customHeight="1">
      <c r="A187" s="33"/>
      <c r="B187" s="154"/>
      <c r="C187" s="155" t="s">
        <v>304</v>
      </c>
      <c r="D187" s="155" t="s">
        <v>204</v>
      </c>
      <c r="E187" s="156" t="s">
        <v>1324</v>
      </c>
      <c r="F187" s="157" t="s">
        <v>1325</v>
      </c>
      <c r="G187" s="158" t="s">
        <v>213</v>
      </c>
      <c r="H187" s="159">
        <v>26.7</v>
      </c>
      <c r="I187" s="160"/>
      <c r="J187" s="161">
        <f t="shared" si="20"/>
        <v>0</v>
      </c>
      <c r="K187" s="162"/>
      <c r="L187" s="34"/>
      <c r="M187" s="163" t="s">
        <v>1</v>
      </c>
      <c r="N187" s="164" t="s">
        <v>41</v>
      </c>
      <c r="O187" s="62"/>
      <c r="P187" s="165">
        <f t="shared" si="21"/>
        <v>0</v>
      </c>
      <c r="Q187" s="165">
        <v>0</v>
      </c>
      <c r="R187" s="165">
        <f t="shared" si="22"/>
        <v>0</v>
      </c>
      <c r="S187" s="165">
        <v>0</v>
      </c>
      <c r="T187" s="166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208</v>
      </c>
      <c r="AT187" s="167" t="s">
        <v>204</v>
      </c>
      <c r="AU187" s="167" t="s">
        <v>83</v>
      </c>
      <c r="AY187" s="18" t="s">
        <v>203</v>
      </c>
      <c r="BE187" s="168">
        <f t="shared" si="24"/>
        <v>0</v>
      </c>
      <c r="BF187" s="168">
        <f t="shared" si="25"/>
        <v>0</v>
      </c>
      <c r="BG187" s="168">
        <f t="shared" si="26"/>
        <v>0</v>
      </c>
      <c r="BH187" s="168">
        <f t="shared" si="27"/>
        <v>0</v>
      </c>
      <c r="BI187" s="168">
        <f t="shared" si="28"/>
        <v>0</v>
      </c>
      <c r="BJ187" s="18" t="s">
        <v>91</v>
      </c>
      <c r="BK187" s="168">
        <f t="shared" si="29"/>
        <v>0</v>
      </c>
      <c r="BL187" s="18" t="s">
        <v>208</v>
      </c>
      <c r="BM187" s="167" t="s">
        <v>412</v>
      </c>
    </row>
    <row r="188" spans="1:65" s="2" customFormat="1" ht="16.5" customHeight="1">
      <c r="A188" s="33"/>
      <c r="B188" s="154"/>
      <c r="C188" s="212" t="s">
        <v>416</v>
      </c>
      <c r="D188" s="212" t="s">
        <v>836</v>
      </c>
      <c r="E188" s="213" t="s">
        <v>1326</v>
      </c>
      <c r="F188" s="214" t="s">
        <v>1327</v>
      </c>
      <c r="G188" s="215" t="s">
        <v>213</v>
      </c>
      <c r="H188" s="216">
        <v>26.7</v>
      </c>
      <c r="I188" s="217"/>
      <c r="J188" s="218">
        <f t="shared" si="20"/>
        <v>0</v>
      </c>
      <c r="K188" s="219"/>
      <c r="L188" s="220"/>
      <c r="M188" s="221" t="s">
        <v>1</v>
      </c>
      <c r="N188" s="222" t="s">
        <v>41</v>
      </c>
      <c r="O188" s="62"/>
      <c r="P188" s="165">
        <f t="shared" si="21"/>
        <v>0</v>
      </c>
      <c r="Q188" s="165">
        <v>0</v>
      </c>
      <c r="R188" s="165">
        <f t="shared" si="22"/>
        <v>0</v>
      </c>
      <c r="S188" s="165">
        <v>0</v>
      </c>
      <c r="T188" s="166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234</v>
      </c>
      <c r="AT188" s="167" t="s">
        <v>836</v>
      </c>
      <c r="AU188" s="167" t="s">
        <v>83</v>
      </c>
      <c r="AY188" s="18" t="s">
        <v>203</v>
      </c>
      <c r="BE188" s="168">
        <f t="shared" si="24"/>
        <v>0</v>
      </c>
      <c r="BF188" s="168">
        <f t="shared" si="25"/>
        <v>0</v>
      </c>
      <c r="BG188" s="168">
        <f t="shared" si="26"/>
        <v>0</v>
      </c>
      <c r="BH188" s="168">
        <f t="shared" si="27"/>
        <v>0</v>
      </c>
      <c r="BI188" s="168">
        <f t="shared" si="28"/>
        <v>0</v>
      </c>
      <c r="BJ188" s="18" t="s">
        <v>91</v>
      </c>
      <c r="BK188" s="168">
        <f t="shared" si="29"/>
        <v>0</v>
      </c>
      <c r="BL188" s="18" t="s">
        <v>208</v>
      </c>
      <c r="BM188" s="167" t="s">
        <v>415</v>
      </c>
    </row>
    <row r="189" spans="1:65" s="2" customFormat="1" ht="33" customHeight="1">
      <c r="A189" s="33"/>
      <c r="B189" s="154"/>
      <c r="C189" s="155" t="s">
        <v>310</v>
      </c>
      <c r="D189" s="155" t="s">
        <v>204</v>
      </c>
      <c r="E189" s="156" t="s">
        <v>1328</v>
      </c>
      <c r="F189" s="157" t="s">
        <v>1329</v>
      </c>
      <c r="G189" s="158" t="s">
        <v>249</v>
      </c>
      <c r="H189" s="159">
        <v>7.04</v>
      </c>
      <c r="I189" s="160"/>
      <c r="J189" s="161">
        <f t="shared" si="20"/>
        <v>0</v>
      </c>
      <c r="K189" s="162"/>
      <c r="L189" s="34"/>
      <c r="M189" s="163" t="s">
        <v>1</v>
      </c>
      <c r="N189" s="164" t="s">
        <v>41</v>
      </c>
      <c r="O189" s="62"/>
      <c r="P189" s="165">
        <f t="shared" si="21"/>
        <v>0</v>
      </c>
      <c r="Q189" s="165">
        <v>0</v>
      </c>
      <c r="R189" s="165">
        <f t="shared" si="22"/>
        <v>0</v>
      </c>
      <c r="S189" s="165">
        <v>0</v>
      </c>
      <c r="T189" s="166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208</v>
      </c>
      <c r="AT189" s="167" t="s">
        <v>204</v>
      </c>
      <c r="AU189" s="167" t="s">
        <v>83</v>
      </c>
      <c r="AY189" s="18" t="s">
        <v>203</v>
      </c>
      <c r="BE189" s="168">
        <f t="shared" si="24"/>
        <v>0</v>
      </c>
      <c r="BF189" s="168">
        <f t="shared" si="25"/>
        <v>0</v>
      </c>
      <c r="BG189" s="168">
        <f t="shared" si="26"/>
        <v>0</v>
      </c>
      <c r="BH189" s="168">
        <f t="shared" si="27"/>
        <v>0</v>
      </c>
      <c r="BI189" s="168">
        <f t="shared" si="28"/>
        <v>0</v>
      </c>
      <c r="BJ189" s="18" t="s">
        <v>91</v>
      </c>
      <c r="BK189" s="168">
        <f t="shared" si="29"/>
        <v>0</v>
      </c>
      <c r="BL189" s="18" t="s">
        <v>208</v>
      </c>
      <c r="BM189" s="167" t="s">
        <v>419</v>
      </c>
    </row>
    <row r="190" spans="1:65" s="12" customFormat="1" ht="25.9" customHeight="1">
      <c r="B190" s="143"/>
      <c r="D190" s="144" t="s">
        <v>74</v>
      </c>
      <c r="E190" s="145" t="s">
        <v>305</v>
      </c>
      <c r="F190" s="145" t="s">
        <v>1353</v>
      </c>
      <c r="I190" s="146"/>
      <c r="J190" s="147">
        <f>BK190</f>
        <v>0</v>
      </c>
      <c r="L190" s="143"/>
      <c r="M190" s="148"/>
      <c r="N190" s="149"/>
      <c r="O190" s="149"/>
      <c r="P190" s="150">
        <f>SUM(P191:P206)</f>
        <v>0</v>
      </c>
      <c r="Q190" s="149"/>
      <c r="R190" s="150">
        <f>SUM(R191:R206)</f>
        <v>0</v>
      </c>
      <c r="S190" s="149"/>
      <c r="T190" s="151">
        <f>SUM(T191:T206)</f>
        <v>0</v>
      </c>
      <c r="AR190" s="144" t="s">
        <v>83</v>
      </c>
      <c r="AT190" s="152" t="s">
        <v>74</v>
      </c>
      <c r="AU190" s="152" t="s">
        <v>75</v>
      </c>
      <c r="AY190" s="144" t="s">
        <v>203</v>
      </c>
      <c r="BK190" s="153">
        <f>SUM(BK191:BK206)</f>
        <v>0</v>
      </c>
    </row>
    <row r="191" spans="1:65" s="2" customFormat="1" ht="24.2" customHeight="1">
      <c r="A191" s="33"/>
      <c r="B191" s="154"/>
      <c r="C191" s="155" t="s">
        <v>423</v>
      </c>
      <c r="D191" s="155" t="s">
        <v>204</v>
      </c>
      <c r="E191" s="156" t="s">
        <v>1331</v>
      </c>
      <c r="F191" s="157" t="s">
        <v>1332</v>
      </c>
      <c r="G191" s="158" t="s">
        <v>1272</v>
      </c>
      <c r="H191" s="159">
        <v>1170.5999999999999</v>
      </c>
      <c r="I191" s="160"/>
      <c r="J191" s="161">
        <f t="shared" ref="J191:J206" si="30">ROUND(I191*H191,2)</f>
        <v>0</v>
      </c>
      <c r="K191" s="162"/>
      <c r="L191" s="34"/>
      <c r="M191" s="163" t="s">
        <v>1</v>
      </c>
      <c r="N191" s="164" t="s">
        <v>41</v>
      </c>
      <c r="O191" s="62"/>
      <c r="P191" s="165">
        <f t="shared" ref="P191:P206" si="31">O191*H191</f>
        <v>0</v>
      </c>
      <c r="Q191" s="165">
        <v>0</v>
      </c>
      <c r="R191" s="165">
        <f t="shared" ref="R191:R206" si="32">Q191*H191</f>
        <v>0</v>
      </c>
      <c r="S191" s="165">
        <v>0</v>
      </c>
      <c r="T191" s="166">
        <f t="shared" ref="T191:T206" si="33"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208</v>
      </c>
      <c r="AT191" s="167" t="s">
        <v>204</v>
      </c>
      <c r="AU191" s="167" t="s">
        <v>83</v>
      </c>
      <c r="AY191" s="18" t="s">
        <v>203</v>
      </c>
      <c r="BE191" s="168">
        <f t="shared" ref="BE191:BE206" si="34">IF(N191="základná",J191,0)</f>
        <v>0</v>
      </c>
      <c r="BF191" s="168">
        <f t="shared" ref="BF191:BF206" si="35">IF(N191="znížená",J191,0)</f>
        <v>0</v>
      </c>
      <c r="BG191" s="168">
        <f t="shared" ref="BG191:BG206" si="36">IF(N191="zákl. prenesená",J191,0)</f>
        <v>0</v>
      </c>
      <c r="BH191" s="168">
        <f t="shared" ref="BH191:BH206" si="37">IF(N191="zníž. prenesená",J191,0)</f>
        <v>0</v>
      </c>
      <c r="BI191" s="168">
        <f t="shared" ref="BI191:BI206" si="38">IF(N191="nulová",J191,0)</f>
        <v>0</v>
      </c>
      <c r="BJ191" s="18" t="s">
        <v>91</v>
      </c>
      <c r="BK191" s="168">
        <f t="shared" ref="BK191:BK206" si="39">ROUND(I191*H191,2)</f>
        <v>0</v>
      </c>
      <c r="BL191" s="18" t="s">
        <v>208</v>
      </c>
      <c r="BM191" s="167" t="s">
        <v>422</v>
      </c>
    </row>
    <row r="192" spans="1:65" s="2" customFormat="1" ht="24.2" customHeight="1">
      <c r="A192" s="33"/>
      <c r="B192" s="154"/>
      <c r="C192" s="155" t="s">
        <v>313</v>
      </c>
      <c r="D192" s="155" t="s">
        <v>204</v>
      </c>
      <c r="E192" s="156" t="s">
        <v>1333</v>
      </c>
      <c r="F192" s="157" t="s">
        <v>1334</v>
      </c>
      <c r="G192" s="158" t="s">
        <v>221</v>
      </c>
      <c r="H192" s="159">
        <v>1170.5999999999999</v>
      </c>
      <c r="I192" s="160"/>
      <c r="J192" s="161">
        <f t="shared" si="30"/>
        <v>0</v>
      </c>
      <c r="K192" s="162"/>
      <c r="L192" s="34"/>
      <c r="M192" s="163" t="s">
        <v>1</v>
      </c>
      <c r="N192" s="164" t="s">
        <v>41</v>
      </c>
      <c r="O192" s="62"/>
      <c r="P192" s="165">
        <f t="shared" si="31"/>
        <v>0</v>
      </c>
      <c r="Q192" s="165">
        <v>0</v>
      </c>
      <c r="R192" s="165">
        <f t="shared" si="32"/>
        <v>0</v>
      </c>
      <c r="S192" s="165">
        <v>0</v>
      </c>
      <c r="T192" s="166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208</v>
      </c>
      <c r="AT192" s="167" t="s">
        <v>204</v>
      </c>
      <c r="AU192" s="167" t="s">
        <v>83</v>
      </c>
      <c r="AY192" s="18" t="s">
        <v>203</v>
      </c>
      <c r="BE192" s="168">
        <f t="shared" si="34"/>
        <v>0</v>
      </c>
      <c r="BF192" s="168">
        <f t="shared" si="35"/>
        <v>0</v>
      </c>
      <c r="BG192" s="168">
        <f t="shared" si="36"/>
        <v>0</v>
      </c>
      <c r="BH192" s="168">
        <f t="shared" si="37"/>
        <v>0</v>
      </c>
      <c r="BI192" s="168">
        <f t="shared" si="38"/>
        <v>0</v>
      </c>
      <c r="BJ192" s="18" t="s">
        <v>91</v>
      </c>
      <c r="BK192" s="168">
        <f t="shared" si="39"/>
        <v>0</v>
      </c>
      <c r="BL192" s="18" t="s">
        <v>208</v>
      </c>
      <c r="BM192" s="167" t="s">
        <v>426</v>
      </c>
    </row>
    <row r="193" spans="1:65" s="2" customFormat="1" ht="24.2" customHeight="1">
      <c r="A193" s="33"/>
      <c r="B193" s="154"/>
      <c r="C193" s="155" t="s">
        <v>432</v>
      </c>
      <c r="D193" s="155" t="s">
        <v>204</v>
      </c>
      <c r="E193" s="156" t="s">
        <v>1335</v>
      </c>
      <c r="F193" s="157" t="s">
        <v>1336</v>
      </c>
      <c r="G193" s="158" t="s">
        <v>221</v>
      </c>
      <c r="H193" s="159">
        <v>1170.5999999999999</v>
      </c>
      <c r="I193" s="160"/>
      <c r="J193" s="161">
        <f t="shared" si="30"/>
        <v>0</v>
      </c>
      <c r="K193" s="162"/>
      <c r="L193" s="34"/>
      <c r="M193" s="163" t="s">
        <v>1</v>
      </c>
      <c r="N193" s="164" t="s">
        <v>41</v>
      </c>
      <c r="O193" s="62"/>
      <c r="P193" s="165">
        <f t="shared" si="31"/>
        <v>0</v>
      </c>
      <c r="Q193" s="165">
        <v>0</v>
      </c>
      <c r="R193" s="165">
        <f t="shared" si="32"/>
        <v>0</v>
      </c>
      <c r="S193" s="165">
        <v>0</v>
      </c>
      <c r="T193" s="166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7" t="s">
        <v>208</v>
      </c>
      <c r="AT193" s="167" t="s">
        <v>204</v>
      </c>
      <c r="AU193" s="167" t="s">
        <v>83</v>
      </c>
      <c r="AY193" s="18" t="s">
        <v>203</v>
      </c>
      <c r="BE193" s="168">
        <f t="shared" si="34"/>
        <v>0</v>
      </c>
      <c r="BF193" s="168">
        <f t="shared" si="35"/>
        <v>0</v>
      </c>
      <c r="BG193" s="168">
        <f t="shared" si="36"/>
        <v>0</v>
      </c>
      <c r="BH193" s="168">
        <f t="shared" si="37"/>
        <v>0</v>
      </c>
      <c r="BI193" s="168">
        <f t="shared" si="38"/>
        <v>0</v>
      </c>
      <c r="BJ193" s="18" t="s">
        <v>91</v>
      </c>
      <c r="BK193" s="168">
        <f t="shared" si="39"/>
        <v>0</v>
      </c>
      <c r="BL193" s="18" t="s">
        <v>208</v>
      </c>
      <c r="BM193" s="167" t="s">
        <v>431</v>
      </c>
    </row>
    <row r="194" spans="1:65" s="2" customFormat="1" ht="33" customHeight="1">
      <c r="A194" s="33"/>
      <c r="B194" s="154"/>
      <c r="C194" s="155" t="s">
        <v>317</v>
      </c>
      <c r="D194" s="155" t="s">
        <v>204</v>
      </c>
      <c r="E194" s="156" t="s">
        <v>1337</v>
      </c>
      <c r="F194" s="157" t="s">
        <v>1338</v>
      </c>
      <c r="G194" s="158" t="s">
        <v>221</v>
      </c>
      <c r="H194" s="159">
        <v>1170.5999999999999</v>
      </c>
      <c r="I194" s="160"/>
      <c r="J194" s="161">
        <f t="shared" si="30"/>
        <v>0</v>
      </c>
      <c r="K194" s="162"/>
      <c r="L194" s="34"/>
      <c r="M194" s="163" t="s">
        <v>1</v>
      </c>
      <c r="N194" s="164" t="s">
        <v>41</v>
      </c>
      <c r="O194" s="62"/>
      <c r="P194" s="165">
        <f t="shared" si="31"/>
        <v>0</v>
      </c>
      <c r="Q194" s="165">
        <v>0</v>
      </c>
      <c r="R194" s="165">
        <f t="shared" si="32"/>
        <v>0</v>
      </c>
      <c r="S194" s="165">
        <v>0</v>
      </c>
      <c r="T194" s="166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7" t="s">
        <v>208</v>
      </c>
      <c r="AT194" s="167" t="s">
        <v>204</v>
      </c>
      <c r="AU194" s="167" t="s">
        <v>83</v>
      </c>
      <c r="AY194" s="18" t="s">
        <v>203</v>
      </c>
      <c r="BE194" s="168">
        <f t="shared" si="34"/>
        <v>0</v>
      </c>
      <c r="BF194" s="168">
        <f t="shared" si="35"/>
        <v>0</v>
      </c>
      <c r="BG194" s="168">
        <f t="shared" si="36"/>
        <v>0</v>
      </c>
      <c r="BH194" s="168">
        <f t="shared" si="37"/>
        <v>0</v>
      </c>
      <c r="BI194" s="168">
        <f t="shared" si="38"/>
        <v>0</v>
      </c>
      <c r="BJ194" s="18" t="s">
        <v>91</v>
      </c>
      <c r="BK194" s="168">
        <f t="shared" si="39"/>
        <v>0</v>
      </c>
      <c r="BL194" s="18" t="s">
        <v>208</v>
      </c>
      <c r="BM194" s="167" t="s">
        <v>435</v>
      </c>
    </row>
    <row r="195" spans="1:65" s="2" customFormat="1" ht="24.2" customHeight="1">
      <c r="A195" s="33"/>
      <c r="B195" s="154"/>
      <c r="C195" s="212" t="s">
        <v>441</v>
      </c>
      <c r="D195" s="212" t="s">
        <v>836</v>
      </c>
      <c r="E195" s="213" t="s">
        <v>1339</v>
      </c>
      <c r="F195" s="214" t="s">
        <v>1340</v>
      </c>
      <c r="G195" s="215" t="s">
        <v>221</v>
      </c>
      <c r="H195" s="216">
        <v>1290</v>
      </c>
      <c r="I195" s="217"/>
      <c r="J195" s="218">
        <f t="shared" si="30"/>
        <v>0</v>
      </c>
      <c r="K195" s="219"/>
      <c r="L195" s="220"/>
      <c r="M195" s="221" t="s">
        <v>1</v>
      </c>
      <c r="N195" s="222" t="s">
        <v>41</v>
      </c>
      <c r="O195" s="62"/>
      <c r="P195" s="165">
        <f t="shared" si="31"/>
        <v>0</v>
      </c>
      <c r="Q195" s="165">
        <v>0</v>
      </c>
      <c r="R195" s="165">
        <f t="shared" si="32"/>
        <v>0</v>
      </c>
      <c r="S195" s="165">
        <v>0</v>
      </c>
      <c r="T195" s="166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234</v>
      </c>
      <c r="AT195" s="167" t="s">
        <v>836</v>
      </c>
      <c r="AU195" s="167" t="s">
        <v>83</v>
      </c>
      <c r="AY195" s="18" t="s">
        <v>203</v>
      </c>
      <c r="BE195" s="168">
        <f t="shared" si="34"/>
        <v>0</v>
      </c>
      <c r="BF195" s="168">
        <f t="shared" si="35"/>
        <v>0</v>
      </c>
      <c r="BG195" s="168">
        <f t="shared" si="36"/>
        <v>0</v>
      </c>
      <c r="BH195" s="168">
        <f t="shared" si="37"/>
        <v>0</v>
      </c>
      <c r="BI195" s="168">
        <f t="shared" si="38"/>
        <v>0</v>
      </c>
      <c r="BJ195" s="18" t="s">
        <v>91</v>
      </c>
      <c r="BK195" s="168">
        <f t="shared" si="39"/>
        <v>0</v>
      </c>
      <c r="BL195" s="18" t="s">
        <v>208</v>
      </c>
      <c r="BM195" s="167" t="s">
        <v>438</v>
      </c>
    </row>
    <row r="196" spans="1:65" s="2" customFormat="1" ht="24.2" customHeight="1">
      <c r="A196" s="33"/>
      <c r="B196" s="154"/>
      <c r="C196" s="212" t="s">
        <v>320</v>
      </c>
      <c r="D196" s="212" t="s">
        <v>836</v>
      </c>
      <c r="E196" s="213" t="s">
        <v>1341</v>
      </c>
      <c r="F196" s="214" t="s">
        <v>1342</v>
      </c>
      <c r="G196" s="215" t="s">
        <v>340</v>
      </c>
      <c r="H196" s="216">
        <v>4700</v>
      </c>
      <c r="I196" s="217"/>
      <c r="J196" s="218">
        <f t="shared" si="30"/>
        <v>0</v>
      </c>
      <c r="K196" s="219"/>
      <c r="L196" s="220"/>
      <c r="M196" s="221" t="s">
        <v>1</v>
      </c>
      <c r="N196" s="222" t="s">
        <v>41</v>
      </c>
      <c r="O196" s="62"/>
      <c r="P196" s="165">
        <f t="shared" si="31"/>
        <v>0</v>
      </c>
      <c r="Q196" s="165">
        <v>0</v>
      </c>
      <c r="R196" s="165">
        <f t="shared" si="32"/>
        <v>0</v>
      </c>
      <c r="S196" s="165">
        <v>0</v>
      </c>
      <c r="T196" s="166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7" t="s">
        <v>234</v>
      </c>
      <c r="AT196" s="167" t="s">
        <v>836</v>
      </c>
      <c r="AU196" s="167" t="s">
        <v>83</v>
      </c>
      <c r="AY196" s="18" t="s">
        <v>203</v>
      </c>
      <c r="BE196" s="168">
        <f t="shared" si="34"/>
        <v>0</v>
      </c>
      <c r="BF196" s="168">
        <f t="shared" si="35"/>
        <v>0</v>
      </c>
      <c r="BG196" s="168">
        <f t="shared" si="36"/>
        <v>0</v>
      </c>
      <c r="BH196" s="168">
        <f t="shared" si="37"/>
        <v>0</v>
      </c>
      <c r="BI196" s="168">
        <f t="shared" si="38"/>
        <v>0</v>
      </c>
      <c r="BJ196" s="18" t="s">
        <v>91</v>
      </c>
      <c r="BK196" s="168">
        <f t="shared" si="39"/>
        <v>0</v>
      </c>
      <c r="BL196" s="18" t="s">
        <v>208</v>
      </c>
      <c r="BM196" s="167" t="s">
        <v>444</v>
      </c>
    </row>
    <row r="197" spans="1:65" s="2" customFormat="1" ht="49.15" customHeight="1">
      <c r="A197" s="33"/>
      <c r="B197" s="154"/>
      <c r="C197" s="155" t="s">
        <v>450</v>
      </c>
      <c r="D197" s="155" t="s">
        <v>204</v>
      </c>
      <c r="E197" s="156" t="s">
        <v>1343</v>
      </c>
      <c r="F197" s="157" t="s">
        <v>1344</v>
      </c>
      <c r="G197" s="158" t="s">
        <v>221</v>
      </c>
      <c r="H197" s="159">
        <v>1170.5999999999999</v>
      </c>
      <c r="I197" s="160"/>
      <c r="J197" s="161">
        <f t="shared" si="30"/>
        <v>0</v>
      </c>
      <c r="K197" s="162"/>
      <c r="L197" s="34"/>
      <c r="M197" s="163" t="s">
        <v>1</v>
      </c>
      <c r="N197" s="164" t="s">
        <v>41</v>
      </c>
      <c r="O197" s="62"/>
      <c r="P197" s="165">
        <f t="shared" si="31"/>
        <v>0</v>
      </c>
      <c r="Q197" s="165">
        <v>0</v>
      </c>
      <c r="R197" s="165">
        <f t="shared" si="32"/>
        <v>0</v>
      </c>
      <c r="S197" s="165">
        <v>0</v>
      </c>
      <c r="T197" s="166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208</v>
      </c>
      <c r="AT197" s="167" t="s">
        <v>204</v>
      </c>
      <c r="AU197" s="167" t="s">
        <v>83</v>
      </c>
      <c r="AY197" s="18" t="s">
        <v>203</v>
      </c>
      <c r="BE197" s="168">
        <f t="shared" si="34"/>
        <v>0</v>
      </c>
      <c r="BF197" s="168">
        <f t="shared" si="35"/>
        <v>0</v>
      </c>
      <c r="BG197" s="168">
        <f t="shared" si="36"/>
        <v>0</v>
      </c>
      <c r="BH197" s="168">
        <f t="shared" si="37"/>
        <v>0</v>
      </c>
      <c r="BI197" s="168">
        <f t="shared" si="38"/>
        <v>0</v>
      </c>
      <c r="BJ197" s="18" t="s">
        <v>91</v>
      </c>
      <c r="BK197" s="168">
        <f t="shared" si="39"/>
        <v>0</v>
      </c>
      <c r="BL197" s="18" t="s">
        <v>208</v>
      </c>
      <c r="BM197" s="167" t="s">
        <v>447</v>
      </c>
    </row>
    <row r="198" spans="1:65" s="2" customFormat="1" ht="16.5" customHeight="1">
      <c r="A198" s="33"/>
      <c r="B198" s="154"/>
      <c r="C198" s="212" t="s">
        <v>324</v>
      </c>
      <c r="D198" s="212" t="s">
        <v>836</v>
      </c>
      <c r="E198" s="213" t="s">
        <v>1345</v>
      </c>
      <c r="F198" s="214" t="s">
        <v>1346</v>
      </c>
      <c r="G198" s="215" t="s">
        <v>221</v>
      </c>
      <c r="H198" s="216">
        <v>1230</v>
      </c>
      <c r="I198" s="217"/>
      <c r="J198" s="218">
        <f t="shared" si="30"/>
        <v>0</v>
      </c>
      <c r="K198" s="219"/>
      <c r="L198" s="220"/>
      <c r="M198" s="221" t="s">
        <v>1</v>
      </c>
      <c r="N198" s="222" t="s">
        <v>41</v>
      </c>
      <c r="O198" s="62"/>
      <c r="P198" s="165">
        <f t="shared" si="31"/>
        <v>0</v>
      </c>
      <c r="Q198" s="165">
        <v>0</v>
      </c>
      <c r="R198" s="165">
        <f t="shared" si="32"/>
        <v>0</v>
      </c>
      <c r="S198" s="165">
        <v>0</v>
      </c>
      <c r="T198" s="166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234</v>
      </c>
      <c r="AT198" s="167" t="s">
        <v>836</v>
      </c>
      <c r="AU198" s="167" t="s">
        <v>83</v>
      </c>
      <c r="AY198" s="18" t="s">
        <v>203</v>
      </c>
      <c r="BE198" s="168">
        <f t="shared" si="34"/>
        <v>0</v>
      </c>
      <c r="BF198" s="168">
        <f t="shared" si="35"/>
        <v>0</v>
      </c>
      <c r="BG198" s="168">
        <f t="shared" si="36"/>
        <v>0</v>
      </c>
      <c r="BH198" s="168">
        <f t="shared" si="37"/>
        <v>0</v>
      </c>
      <c r="BI198" s="168">
        <f t="shared" si="38"/>
        <v>0</v>
      </c>
      <c r="BJ198" s="18" t="s">
        <v>91</v>
      </c>
      <c r="BK198" s="168">
        <f t="shared" si="39"/>
        <v>0</v>
      </c>
      <c r="BL198" s="18" t="s">
        <v>208</v>
      </c>
      <c r="BM198" s="167" t="s">
        <v>453</v>
      </c>
    </row>
    <row r="199" spans="1:65" s="2" customFormat="1" ht="37.9" customHeight="1">
      <c r="A199" s="33"/>
      <c r="B199" s="154"/>
      <c r="C199" s="155" t="s">
        <v>457</v>
      </c>
      <c r="D199" s="155" t="s">
        <v>204</v>
      </c>
      <c r="E199" s="156" t="s">
        <v>1347</v>
      </c>
      <c r="F199" s="157" t="s">
        <v>1348</v>
      </c>
      <c r="G199" s="158" t="s">
        <v>249</v>
      </c>
      <c r="H199" s="159">
        <v>2.4E-2</v>
      </c>
      <c r="I199" s="160"/>
      <c r="J199" s="161">
        <f t="shared" si="30"/>
        <v>0</v>
      </c>
      <c r="K199" s="162"/>
      <c r="L199" s="34"/>
      <c r="M199" s="163" t="s">
        <v>1</v>
      </c>
      <c r="N199" s="164" t="s">
        <v>41</v>
      </c>
      <c r="O199" s="62"/>
      <c r="P199" s="165">
        <f t="shared" si="31"/>
        <v>0</v>
      </c>
      <c r="Q199" s="165">
        <v>0</v>
      </c>
      <c r="R199" s="165">
        <f t="shared" si="32"/>
        <v>0</v>
      </c>
      <c r="S199" s="165">
        <v>0</v>
      </c>
      <c r="T199" s="166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7" t="s">
        <v>208</v>
      </c>
      <c r="AT199" s="167" t="s">
        <v>204</v>
      </c>
      <c r="AU199" s="167" t="s">
        <v>83</v>
      </c>
      <c r="AY199" s="18" t="s">
        <v>203</v>
      </c>
      <c r="BE199" s="168">
        <f t="shared" si="34"/>
        <v>0</v>
      </c>
      <c r="BF199" s="168">
        <f t="shared" si="35"/>
        <v>0</v>
      </c>
      <c r="BG199" s="168">
        <f t="shared" si="36"/>
        <v>0</v>
      </c>
      <c r="BH199" s="168">
        <f t="shared" si="37"/>
        <v>0</v>
      </c>
      <c r="BI199" s="168">
        <f t="shared" si="38"/>
        <v>0</v>
      </c>
      <c r="BJ199" s="18" t="s">
        <v>91</v>
      </c>
      <c r="BK199" s="168">
        <f t="shared" si="39"/>
        <v>0</v>
      </c>
      <c r="BL199" s="18" t="s">
        <v>208</v>
      </c>
      <c r="BM199" s="167" t="s">
        <v>456</v>
      </c>
    </row>
    <row r="200" spans="1:65" s="2" customFormat="1" ht="24.2" customHeight="1">
      <c r="A200" s="33"/>
      <c r="B200" s="154"/>
      <c r="C200" s="212" t="s">
        <v>327</v>
      </c>
      <c r="D200" s="212" t="s">
        <v>836</v>
      </c>
      <c r="E200" s="213" t="s">
        <v>1349</v>
      </c>
      <c r="F200" s="214" t="s">
        <v>1350</v>
      </c>
      <c r="G200" s="215" t="s">
        <v>1299</v>
      </c>
      <c r="H200" s="216">
        <v>24</v>
      </c>
      <c r="I200" s="217"/>
      <c r="J200" s="218">
        <f t="shared" si="30"/>
        <v>0</v>
      </c>
      <c r="K200" s="219"/>
      <c r="L200" s="220"/>
      <c r="M200" s="221" t="s">
        <v>1</v>
      </c>
      <c r="N200" s="222" t="s">
        <v>41</v>
      </c>
      <c r="O200" s="62"/>
      <c r="P200" s="165">
        <f t="shared" si="31"/>
        <v>0</v>
      </c>
      <c r="Q200" s="165">
        <v>0</v>
      </c>
      <c r="R200" s="165">
        <f t="shared" si="32"/>
        <v>0</v>
      </c>
      <c r="S200" s="165">
        <v>0</v>
      </c>
      <c r="T200" s="166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234</v>
      </c>
      <c r="AT200" s="167" t="s">
        <v>836</v>
      </c>
      <c r="AU200" s="167" t="s">
        <v>83</v>
      </c>
      <c r="AY200" s="18" t="s">
        <v>203</v>
      </c>
      <c r="BE200" s="168">
        <f t="shared" si="34"/>
        <v>0</v>
      </c>
      <c r="BF200" s="168">
        <f t="shared" si="35"/>
        <v>0</v>
      </c>
      <c r="BG200" s="168">
        <f t="shared" si="36"/>
        <v>0</v>
      </c>
      <c r="BH200" s="168">
        <f t="shared" si="37"/>
        <v>0</v>
      </c>
      <c r="BI200" s="168">
        <f t="shared" si="38"/>
        <v>0</v>
      </c>
      <c r="BJ200" s="18" t="s">
        <v>91</v>
      </c>
      <c r="BK200" s="168">
        <f t="shared" si="39"/>
        <v>0</v>
      </c>
      <c r="BL200" s="18" t="s">
        <v>208</v>
      </c>
      <c r="BM200" s="167" t="s">
        <v>460</v>
      </c>
    </row>
    <row r="201" spans="1:65" s="2" customFormat="1" ht="24.2" customHeight="1">
      <c r="A201" s="33"/>
      <c r="B201" s="154"/>
      <c r="C201" s="155" t="s">
        <v>464</v>
      </c>
      <c r="D201" s="155" t="s">
        <v>204</v>
      </c>
      <c r="E201" s="156" t="s">
        <v>1335</v>
      </c>
      <c r="F201" s="157" t="s">
        <v>1336</v>
      </c>
      <c r="G201" s="158" t="s">
        <v>221</v>
      </c>
      <c r="H201" s="159">
        <v>1170.5999999999999</v>
      </c>
      <c r="I201" s="160"/>
      <c r="J201" s="161">
        <f t="shared" si="30"/>
        <v>0</v>
      </c>
      <c r="K201" s="162"/>
      <c r="L201" s="34"/>
      <c r="M201" s="163" t="s">
        <v>1</v>
      </c>
      <c r="N201" s="164" t="s">
        <v>41</v>
      </c>
      <c r="O201" s="62"/>
      <c r="P201" s="165">
        <f t="shared" si="31"/>
        <v>0</v>
      </c>
      <c r="Q201" s="165">
        <v>0</v>
      </c>
      <c r="R201" s="165">
        <f t="shared" si="32"/>
        <v>0</v>
      </c>
      <c r="S201" s="165">
        <v>0</v>
      </c>
      <c r="T201" s="166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7" t="s">
        <v>208</v>
      </c>
      <c r="AT201" s="167" t="s">
        <v>204</v>
      </c>
      <c r="AU201" s="167" t="s">
        <v>83</v>
      </c>
      <c r="AY201" s="18" t="s">
        <v>203</v>
      </c>
      <c r="BE201" s="168">
        <f t="shared" si="34"/>
        <v>0</v>
      </c>
      <c r="BF201" s="168">
        <f t="shared" si="35"/>
        <v>0</v>
      </c>
      <c r="BG201" s="168">
        <f t="shared" si="36"/>
        <v>0</v>
      </c>
      <c r="BH201" s="168">
        <f t="shared" si="37"/>
        <v>0</v>
      </c>
      <c r="BI201" s="168">
        <f t="shared" si="38"/>
        <v>0</v>
      </c>
      <c r="BJ201" s="18" t="s">
        <v>91</v>
      </c>
      <c r="BK201" s="168">
        <f t="shared" si="39"/>
        <v>0</v>
      </c>
      <c r="BL201" s="18" t="s">
        <v>208</v>
      </c>
      <c r="BM201" s="167" t="s">
        <v>463</v>
      </c>
    </row>
    <row r="202" spans="1:65" s="2" customFormat="1" ht="24.2" customHeight="1">
      <c r="A202" s="33"/>
      <c r="B202" s="154"/>
      <c r="C202" s="155" t="s">
        <v>331</v>
      </c>
      <c r="D202" s="155" t="s">
        <v>204</v>
      </c>
      <c r="E202" s="156" t="s">
        <v>1335</v>
      </c>
      <c r="F202" s="157" t="s">
        <v>1336</v>
      </c>
      <c r="G202" s="158" t="s">
        <v>221</v>
      </c>
      <c r="H202" s="159">
        <v>1170.5999999999999</v>
      </c>
      <c r="I202" s="160"/>
      <c r="J202" s="161">
        <f t="shared" si="30"/>
        <v>0</v>
      </c>
      <c r="K202" s="162"/>
      <c r="L202" s="34"/>
      <c r="M202" s="163" t="s">
        <v>1</v>
      </c>
      <c r="N202" s="164" t="s">
        <v>41</v>
      </c>
      <c r="O202" s="62"/>
      <c r="P202" s="165">
        <f t="shared" si="31"/>
        <v>0</v>
      </c>
      <c r="Q202" s="165">
        <v>0</v>
      </c>
      <c r="R202" s="165">
        <f t="shared" si="32"/>
        <v>0</v>
      </c>
      <c r="S202" s="165">
        <v>0</v>
      </c>
      <c r="T202" s="166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7" t="s">
        <v>208</v>
      </c>
      <c r="AT202" s="167" t="s">
        <v>204</v>
      </c>
      <c r="AU202" s="167" t="s">
        <v>83</v>
      </c>
      <c r="AY202" s="18" t="s">
        <v>203</v>
      </c>
      <c r="BE202" s="168">
        <f t="shared" si="34"/>
        <v>0</v>
      </c>
      <c r="BF202" s="168">
        <f t="shared" si="35"/>
        <v>0</v>
      </c>
      <c r="BG202" s="168">
        <f t="shared" si="36"/>
        <v>0</v>
      </c>
      <c r="BH202" s="168">
        <f t="shared" si="37"/>
        <v>0</v>
      </c>
      <c r="BI202" s="168">
        <f t="shared" si="38"/>
        <v>0</v>
      </c>
      <c r="BJ202" s="18" t="s">
        <v>91</v>
      </c>
      <c r="BK202" s="168">
        <f t="shared" si="39"/>
        <v>0</v>
      </c>
      <c r="BL202" s="18" t="s">
        <v>208</v>
      </c>
      <c r="BM202" s="167" t="s">
        <v>467</v>
      </c>
    </row>
    <row r="203" spans="1:65" s="2" customFormat="1" ht="21.75" customHeight="1">
      <c r="A203" s="33"/>
      <c r="B203" s="154"/>
      <c r="C203" s="155" t="s">
        <v>471</v>
      </c>
      <c r="D203" s="155" t="s">
        <v>204</v>
      </c>
      <c r="E203" s="156" t="s">
        <v>1351</v>
      </c>
      <c r="F203" s="157" t="s">
        <v>1352</v>
      </c>
      <c r="G203" s="158" t="s">
        <v>213</v>
      </c>
      <c r="H203" s="159">
        <v>93.6</v>
      </c>
      <c r="I203" s="160"/>
      <c r="J203" s="161">
        <f t="shared" si="30"/>
        <v>0</v>
      </c>
      <c r="K203" s="162"/>
      <c r="L203" s="34"/>
      <c r="M203" s="163" t="s">
        <v>1</v>
      </c>
      <c r="N203" s="164" t="s">
        <v>41</v>
      </c>
      <c r="O203" s="62"/>
      <c r="P203" s="165">
        <f t="shared" si="31"/>
        <v>0</v>
      </c>
      <c r="Q203" s="165">
        <v>0</v>
      </c>
      <c r="R203" s="165">
        <f t="shared" si="32"/>
        <v>0</v>
      </c>
      <c r="S203" s="165">
        <v>0</v>
      </c>
      <c r="T203" s="166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7" t="s">
        <v>208</v>
      </c>
      <c r="AT203" s="167" t="s">
        <v>204</v>
      </c>
      <c r="AU203" s="167" t="s">
        <v>83</v>
      </c>
      <c r="AY203" s="18" t="s">
        <v>203</v>
      </c>
      <c r="BE203" s="168">
        <f t="shared" si="34"/>
        <v>0</v>
      </c>
      <c r="BF203" s="168">
        <f t="shared" si="35"/>
        <v>0</v>
      </c>
      <c r="BG203" s="168">
        <f t="shared" si="36"/>
        <v>0</v>
      </c>
      <c r="BH203" s="168">
        <f t="shared" si="37"/>
        <v>0</v>
      </c>
      <c r="BI203" s="168">
        <f t="shared" si="38"/>
        <v>0</v>
      </c>
      <c r="BJ203" s="18" t="s">
        <v>91</v>
      </c>
      <c r="BK203" s="168">
        <f t="shared" si="39"/>
        <v>0</v>
      </c>
      <c r="BL203" s="18" t="s">
        <v>208</v>
      </c>
      <c r="BM203" s="167" t="s">
        <v>470</v>
      </c>
    </row>
    <row r="204" spans="1:65" s="2" customFormat="1" ht="24.2" customHeight="1">
      <c r="A204" s="33"/>
      <c r="B204" s="154"/>
      <c r="C204" s="155" t="s">
        <v>334</v>
      </c>
      <c r="D204" s="155" t="s">
        <v>204</v>
      </c>
      <c r="E204" s="156" t="s">
        <v>1324</v>
      </c>
      <c r="F204" s="157" t="s">
        <v>1325</v>
      </c>
      <c r="G204" s="158" t="s">
        <v>213</v>
      </c>
      <c r="H204" s="159">
        <v>93.6</v>
      </c>
      <c r="I204" s="160"/>
      <c r="J204" s="161">
        <f t="shared" si="30"/>
        <v>0</v>
      </c>
      <c r="K204" s="162"/>
      <c r="L204" s="34"/>
      <c r="M204" s="163" t="s">
        <v>1</v>
      </c>
      <c r="N204" s="164" t="s">
        <v>41</v>
      </c>
      <c r="O204" s="62"/>
      <c r="P204" s="165">
        <f t="shared" si="31"/>
        <v>0</v>
      </c>
      <c r="Q204" s="165">
        <v>0</v>
      </c>
      <c r="R204" s="165">
        <f t="shared" si="32"/>
        <v>0</v>
      </c>
      <c r="S204" s="165">
        <v>0</v>
      </c>
      <c r="T204" s="166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208</v>
      </c>
      <c r="AT204" s="167" t="s">
        <v>204</v>
      </c>
      <c r="AU204" s="167" t="s">
        <v>83</v>
      </c>
      <c r="AY204" s="18" t="s">
        <v>203</v>
      </c>
      <c r="BE204" s="168">
        <f t="shared" si="34"/>
        <v>0</v>
      </c>
      <c r="BF204" s="168">
        <f t="shared" si="35"/>
        <v>0</v>
      </c>
      <c r="BG204" s="168">
        <f t="shared" si="36"/>
        <v>0</v>
      </c>
      <c r="BH204" s="168">
        <f t="shared" si="37"/>
        <v>0</v>
      </c>
      <c r="BI204" s="168">
        <f t="shared" si="38"/>
        <v>0</v>
      </c>
      <c r="BJ204" s="18" t="s">
        <v>91</v>
      </c>
      <c r="BK204" s="168">
        <f t="shared" si="39"/>
        <v>0</v>
      </c>
      <c r="BL204" s="18" t="s">
        <v>208</v>
      </c>
      <c r="BM204" s="167" t="s">
        <v>474</v>
      </c>
    </row>
    <row r="205" spans="1:65" s="2" customFormat="1" ht="16.5" customHeight="1">
      <c r="A205" s="33"/>
      <c r="B205" s="154"/>
      <c r="C205" s="212" t="s">
        <v>478</v>
      </c>
      <c r="D205" s="212" t="s">
        <v>836</v>
      </c>
      <c r="E205" s="213" t="s">
        <v>1326</v>
      </c>
      <c r="F205" s="214" t="s">
        <v>1327</v>
      </c>
      <c r="G205" s="215" t="s">
        <v>213</v>
      </c>
      <c r="H205" s="216">
        <v>93.6</v>
      </c>
      <c r="I205" s="217"/>
      <c r="J205" s="218">
        <f t="shared" si="30"/>
        <v>0</v>
      </c>
      <c r="K205" s="219"/>
      <c r="L205" s="220"/>
      <c r="M205" s="221" t="s">
        <v>1</v>
      </c>
      <c r="N205" s="222" t="s">
        <v>41</v>
      </c>
      <c r="O205" s="62"/>
      <c r="P205" s="165">
        <f t="shared" si="31"/>
        <v>0</v>
      </c>
      <c r="Q205" s="165">
        <v>0</v>
      </c>
      <c r="R205" s="165">
        <f t="shared" si="32"/>
        <v>0</v>
      </c>
      <c r="S205" s="165">
        <v>0</v>
      </c>
      <c r="T205" s="166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234</v>
      </c>
      <c r="AT205" s="167" t="s">
        <v>836</v>
      </c>
      <c r="AU205" s="167" t="s">
        <v>83</v>
      </c>
      <c r="AY205" s="18" t="s">
        <v>203</v>
      </c>
      <c r="BE205" s="168">
        <f t="shared" si="34"/>
        <v>0</v>
      </c>
      <c r="BF205" s="168">
        <f t="shared" si="35"/>
        <v>0</v>
      </c>
      <c r="BG205" s="168">
        <f t="shared" si="36"/>
        <v>0</v>
      </c>
      <c r="BH205" s="168">
        <f t="shared" si="37"/>
        <v>0</v>
      </c>
      <c r="BI205" s="168">
        <f t="shared" si="38"/>
        <v>0</v>
      </c>
      <c r="BJ205" s="18" t="s">
        <v>91</v>
      </c>
      <c r="BK205" s="168">
        <f t="shared" si="39"/>
        <v>0</v>
      </c>
      <c r="BL205" s="18" t="s">
        <v>208</v>
      </c>
      <c r="BM205" s="167" t="s">
        <v>477</v>
      </c>
    </row>
    <row r="206" spans="1:65" s="2" customFormat="1" ht="33" customHeight="1">
      <c r="A206" s="33"/>
      <c r="B206" s="154"/>
      <c r="C206" s="155" t="s">
        <v>341</v>
      </c>
      <c r="D206" s="155" t="s">
        <v>204</v>
      </c>
      <c r="E206" s="156" t="s">
        <v>1328</v>
      </c>
      <c r="F206" s="157" t="s">
        <v>1329</v>
      </c>
      <c r="G206" s="158" t="s">
        <v>249</v>
      </c>
      <c r="H206" s="159">
        <v>24.69</v>
      </c>
      <c r="I206" s="160"/>
      <c r="J206" s="161">
        <f t="shared" si="30"/>
        <v>0</v>
      </c>
      <c r="K206" s="162"/>
      <c r="L206" s="34"/>
      <c r="M206" s="163" t="s">
        <v>1</v>
      </c>
      <c r="N206" s="164" t="s">
        <v>41</v>
      </c>
      <c r="O206" s="62"/>
      <c r="P206" s="165">
        <f t="shared" si="31"/>
        <v>0</v>
      </c>
      <c r="Q206" s="165">
        <v>0</v>
      </c>
      <c r="R206" s="165">
        <f t="shared" si="32"/>
        <v>0</v>
      </c>
      <c r="S206" s="165">
        <v>0</v>
      </c>
      <c r="T206" s="166">
        <f t="shared" si="3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208</v>
      </c>
      <c r="AT206" s="167" t="s">
        <v>204</v>
      </c>
      <c r="AU206" s="167" t="s">
        <v>83</v>
      </c>
      <c r="AY206" s="18" t="s">
        <v>203</v>
      </c>
      <c r="BE206" s="168">
        <f t="shared" si="34"/>
        <v>0</v>
      </c>
      <c r="BF206" s="168">
        <f t="shared" si="35"/>
        <v>0</v>
      </c>
      <c r="BG206" s="168">
        <f t="shared" si="36"/>
        <v>0</v>
      </c>
      <c r="BH206" s="168">
        <f t="shared" si="37"/>
        <v>0</v>
      </c>
      <c r="BI206" s="168">
        <f t="shared" si="38"/>
        <v>0</v>
      </c>
      <c r="BJ206" s="18" t="s">
        <v>91</v>
      </c>
      <c r="BK206" s="168">
        <f t="shared" si="39"/>
        <v>0</v>
      </c>
      <c r="BL206" s="18" t="s">
        <v>208</v>
      </c>
      <c r="BM206" s="167" t="s">
        <v>481</v>
      </c>
    </row>
    <row r="207" spans="1:65" s="12" customFormat="1" ht="25.9" customHeight="1">
      <c r="B207" s="143"/>
      <c r="D207" s="144" t="s">
        <v>74</v>
      </c>
      <c r="E207" s="145" t="s">
        <v>335</v>
      </c>
      <c r="F207" s="145" t="s">
        <v>1354</v>
      </c>
      <c r="I207" s="146"/>
      <c r="J207" s="147">
        <f>BK207</f>
        <v>0</v>
      </c>
      <c r="L207" s="143"/>
      <c r="M207" s="148"/>
      <c r="N207" s="149"/>
      <c r="O207" s="149"/>
      <c r="P207" s="150">
        <f>SUM(P208:P236)</f>
        <v>0</v>
      </c>
      <c r="Q207" s="149"/>
      <c r="R207" s="150">
        <f>SUM(R208:R236)</f>
        <v>0</v>
      </c>
      <c r="S207" s="149"/>
      <c r="T207" s="151">
        <f>SUM(T208:T236)</f>
        <v>0</v>
      </c>
      <c r="AR207" s="144" t="s">
        <v>83</v>
      </c>
      <c r="AT207" s="152" t="s">
        <v>74</v>
      </c>
      <c r="AU207" s="152" t="s">
        <v>75</v>
      </c>
      <c r="AY207" s="144" t="s">
        <v>203</v>
      </c>
      <c r="BK207" s="153">
        <f>SUM(BK208:BK236)</f>
        <v>0</v>
      </c>
    </row>
    <row r="208" spans="1:65" s="2" customFormat="1" ht="76.349999999999994" customHeight="1">
      <c r="A208" s="33"/>
      <c r="B208" s="154"/>
      <c r="C208" s="155" t="s">
        <v>489</v>
      </c>
      <c r="D208" s="155" t="s">
        <v>204</v>
      </c>
      <c r="E208" s="156" t="s">
        <v>1287</v>
      </c>
      <c r="F208" s="157" t="s">
        <v>1288</v>
      </c>
      <c r="G208" s="158" t="s">
        <v>340</v>
      </c>
      <c r="H208" s="159">
        <v>28</v>
      </c>
      <c r="I208" s="160"/>
      <c r="J208" s="161">
        <f t="shared" ref="J208:J236" si="40">ROUND(I208*H208,2)</f>
        <v>0</v>
      </c>
      <c r="K208" s="162"/>
      <c r="L208" s="34"/>
      <c r="M208" s="163" t="s">
        <v>1</v>
      </c>
      <c r="N208" s="164" t="s">
        <v>41</v>
      </c>
      <c r="O208" s="62"/>
      <c r="P208" s="165">
        <f t="shared" ref="P208:P236" si="41">O208*H208</f>
        <v>0</v>
      </c>
      <c r="Q208" s="165">
        <v>0</v>
      </c>
      <c r="R208" s="165">
        <f t="shared" ref="R208:R236" si="42">Q208*H208</f>
        <v>0</v>
      </c>
      <c r="S208" s="165">
        <v>0</v>
      </c>
      <c r="T208" s="166">
        <f t="shared" ref="T208:T236" si="43"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7" t="s">
        <v>208</v>
      </c>
      <c r="AT208" s="167" t="s">
        <v>204</v>
      </c>
      <c r="AU208" s="167" t="s">
        <v>83</v>
      </c>
      <c r="AY208" s="18" t="s">
        <v>203</v>
      </c>
      <c r="BE208" s="168">
        <f t="shared" ref="BE208:BE236" si="44">IF(N208="základná",J208,0)</f>
        <v>0</v>
      </c>
      <c r="BF208" s="168">
        <f t="shared" ref="BF208:BF236" si="45">IF(N208="znížená",J208,0)</f>
        <v>0</v>
      </c>
      <c r="BG208" s="168">
        <f t="shared" ref="BG208:BG236" si="46">IF(N208="zákl. prenesená",J208,0)</f>
        <v>0</v>
      </c>
      <c r="BH208" s="168">
        <f t="shared" ref="BH208:BH236" si="47">IF(N208="zníž. prenesená",J208,0)</f>
        <v>0</v>
      </c>
      <c r="BI208" s="168">
        <f t="shared" ref="BI208:BI236" si="48">IF(N208="nulová",J208,0)</f>
        <v>0</v>
      </c>
      <c r="BJ208" s="18" t="s">
        <v>91</v>
      </c>
      <c r="BK208" s="168">
        <f t="shared" ref="BK208:BK236" si="49">ROUND(I208*H208,2)</f>
        <v>0</v>
      </c>
      <c r="BL208" s="18" t="s">
        <v>208</v>
      </c>
      <c r="BM208" s="167" t="s">
        <v>486</v>
      </c>
    </row>
    <row r="209" spans="1:65" s="2" customFormat="1" ht="16.5" customHeight="1">
      <c r="A209" s="33"/>
      <c r="B209" s="154"/>
      <c r="C209" s="155" t="s">
        <v>344</v>
      </c>
      <c r="D209" s="155" t="s">
        <v>204</v>
      </c>
      <c r="E209" s="156" t="s">
        <v>1289</v>
      </c>
      <c r="F209" s="157" t="s">
        <v>1290</v>
      </c>
      <c r="G209" s="158" t="s">
        <v>244</v>
      </c>
      <c r="H209" s="159">
        <v>9</v>
      </c>
      <c r="I209" s="160"/>
      <c r="J209" s="161">
        <f t="shared" si="40"/>
        <v>0</v>
      </c>
      <c r="K209" s="162"/>
      <c r="L209" s="34"/>
      <c r="M209" s="163" t="s">
        <v>1</v>
      </c>
      <c r="N209" s="164" t="s">
        <v>41</v>
      </c>
      <c r="O209" s="62"/>
      <c r="P209" s="165">
        <f t="shared" si="41"/>
        <v>0</v>
      </c>
      <c r="Q209" s="165">
        <v>0</v>
      </c>
      <c r="R209" s="165">
        <f t="shared" si="42"/>
        <v>0</v>
      </c>
      <c r="S209" s="165">
        <v>0</v>
      </c>
      <c r="T209" s="166">
        <f t="shared" si="4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7" t="s">
        <v>208</v>
      </c>
      <c r="AT209" s="167" t="s">
        <v>204</v>
      </c>
      <c r="AU209" s="167" t="s">
        <v>83</v>
      </c>
      <c r="AY209" s="18" t="s">
        <v>203</v>
      </c>
      <c r="BE209" s="168">
        <f t="shared" si="44"/>
        <v>0</v>
      </c>
      <c r="BF209" s="168">
        <f t="shared" si="45"/>
        <v>0</v>
      </c>
      <c r="BG209" s="168">
        <f t="shared" si="46"/>
        <v>0</v>
      </c>
      <c r="BH209" s="168">
        <f t="shared" si="47"/>
        <v>0</v>
      </c>
      <c r="BI209" s="168">
        <f t="shared" si="48"/>
        <v>0</v>
      </c>
      <c r="BJ209" s="18" t="s">
        <v>91</v>
      </c>
      <c r="BK209" s="168">
        <f t="shared" si="49"/>
        <v>0</v>
      </c>
      <c r="BL209" s="18" t="s">
        <v>208</v>
      </c>
      <c r="BM209" s="167" t="s">
        <v>492</v>
      </c>
    </row>
    <row r="210" spans="1:65" s="2" customFormat="1" ht="16.5" customHeight="1">
      <c r="A210" s="33"/>
      <c r="B210" s="154"/>
      <c r="C210" s="212" t="s">
        <v>1085</v>
      </c>
      <c r="D210" s="212" t="s">
        <v>836</v>
      </c>
      <c r="E210" s="213" t="s">
        <v>1291</v>
      </c>
      <c r="F210" s="214" t="s">
        <v>1292</v>
      </c>
      <c r="G210" s="215" t="s">
        <v>244</v>
      </c>
      <c r="H210" s="216">
        <v>9</v>
      </c>
      <c r="I210" s="217"/>
      <c r="J210" s="218">
        <f t="shared" si="40"/>
        <v>0</v>
      </c>
      <c r="K210" s="219"/>
      <c r="L210" s="220"/>
      <c r="M210" s="221" t="s">
        <v>1</v>
      </c>
      <c r="N210" s="222" t="s">
        <v>41</v>
      </c>
      <c r="O210" s="62"/>
      <c r="P210" s="165">
        <f t="shared" si="41"/>
        <v>0</v>
      </c>
      <c r="Q210" s="165">
        <v>0</v>
      </c>
      <c r="R210" s="165">
        <f t="shared" si="42"/>
        <v>0</v>
      </c>
      <c r="S210" s="165">
        <v>0</v>
      </c>
      <c r="T210" s="166">
        <f t="shared" si="4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234</v>
      </c>
      <c r="AT210" s="167" t="s">
        <v>836</v>
      </c>
      <c r="AU210" s="167" t="s">
        <v>83</v>
      </c>
      <c r="AY210" s="18" t="s">
        <v>203</v>
      </c>
      <c r="BE210" s="168">
        <f t="shared" si="44"/>
        <v>0</v>
      </c>
      <c r="BF210" s="168">
        <f t="shared" si="45"/>
        <v>0</v>
      </c>
      <c r="BG210" s="168">
        <f t="shared" si="46"/>
        <v>0</v>
      </c>
      <c r="BH210" s="168">
        <f t="shared" si="47"/>
        <v>0</v>
      </c>
      <c r="BI210" s="168">
        <f t="shared" si="48"/>
        <v>0</v>
      </c>
      <c r="BJ210" s="18" t="s">
        <v>91</v>
      </c>
      <c r="BK210" s="168">
        <f t="shared" si="49"/>
        <v>0</v>
      </c>
      <c r="BL210" s="18" t="s">
        <v>208</v>
      </c>
      <c r="BM210" s="167" t="s">
        <v>495</v>
      </c>
    </row>
    <row r="211" spans="1:65" s="2" customFormat="1" ht="16.5" customHeight="1">
      <c r="A211" s="33"/>
      <c r="B211" s="154"/>
      <c r="C211" s="212" t="s">
        <v>348</v>
      </c>
      <c r="D211" s="212" t="s">
        <v>836</v>
      </c>
      <c r="E211" s="213" t="s">
        <v>1293</v>
      </c>
      <c r="F211" s="214" t="s">
        <v>1294</v>
      </c>
      <c r="G211" s="215" t="s">
        <v>249</v>
      </c>
      <c r="H211" s="216">
        <v>5</v>
      </c>
      <c r="I211" s="217"/>
      <c r="J211" s="218">
        <f t="shared" si="40"/>
        <v>0</v>
      </c>
      <c r="K211" s="219"/>
      <c r="L211" s="220"/>
      <c r="M211" s="221" t="s">
        <v>1</v>
      </c>
      <c r="N211" s="222" t="s">
        <v>41</v>
      </c>
      <c r="O211" s="62"/>
      <c r="P211" s="165">
        <f t="shared" si="41"/>
        <v>0</v>
      </c>
      <c r="Q211" s="165">
        <v>0</v>
      </c>
      <c r="R211" s="165">
        <f t="shared" si="42"/>
        <v>0</v>
      </c>
      <c r="S211" s="165">
        <v>0</v>
      </c>
      <c r="T211" s="166">
        <f t="shared" si="4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7" t="s">
        <v>234</v>
      </c>
      <c r="AT211" s="167" t="s">
        <v>836</v>
      </c>
      <c r="AU211" s="167" t="s">
        <v>83</v>
      </c>
      <c r="AY211" s="18" t="s">
        <v>203</v>
      </c>
      <c r="BE211" s="168">
        <f t="shared" si="44"/>
        <v>0</v>
      </c>
      <c r="BF211" s="168">
        <f t="shared" si="45"/>
        <v>0</v>
      </c>
      <c r="BG211" s="168">
        <f t="shared" si="46"/>
        <v>0</v>
      </c>
      <c r="BH211" s="168">
        <f t="shared" si="47"/>
        <v>0</v>
      </c>
      <c r="BI211" s="168">
        <f t="shared" si="48"/>
        <v>0</v>
      </c>
      <c r="BJ211" s="18" t="s">
        <v>91</v>
      </c>
      <c r="BK211" s="168">
        <f t="shared" si="49"/>
        <v>0</v>
      </c>
      <c r="BL211" s="18" t="s">
        <v>208</v>
      </c>
      <c r="BM211" s="167" t="s">
        <v>1355</v>
      </c>
    </row>
    <row r="212" spans="1:65" s="2" customFormat="1" ht="37.9" customHeight="1">
      <c r="A212" s="33"/>
      <c r="B212" s="154"/>
      <c r="C212" s="155" t="s">
        <v>1092</v>
      </c>
      <c r="D212" s="155" t="s">
        <v>204</v>
      </c>
      <c r="E212" s="156" t="s">
        <v>1295</v>
      </c>
      <c r="F212" s="157" t="s">
        <v>1296</v>
      </c>
      <c r="G212" s="158" t="s">
        <v>340</v>
      </c>
      <c r="H212" s="159">
        <v>28</v>
      </c>
      <c r="I212" s="160"/>
      <c r="J212" s="161">
        <f t="shared" si="40"/>
        <v>0</v>
      </c>
      <c r="K212" s="162"/>
      <c r="L212" s="34"/>
      <c r="M212" s="163" t="s">
        <v>1</v>
      </c>
      <c r="N212" s="164" t="s">
        <v>41</v>
      </c>
      <c r="O212" s="62"/>
      <c r="P212" s="165">
        <f t="shared" si="41"/>
        <v>0</v>
      </c>
      <c r="Q212" s="165">
        <v>0</v>
      </c>
      <c r="R212" s="165">
        <f t="shared" si="42"/>
        <v>0</v>
      </c>
      <c r="S212" s="165">
        <v>0</v>
      </c>
      <c r="T212" s="166">
        <f t="shared" si="4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208</v>
      </c>
      <c r="AT212" s="167" t="s">
        <v>204</v>
      </c>
      <c r="AU212" s="167" t="s">
        <v>83</v>
      </c>
      <c r="AY212" s="18" t="s">
        <v>203</v>
      </c>
      <c r="BE212" s="168">
        <f t="shared" si="44"/>
        <v>0</v>
      </c>
      <c r="BF212" s="168">
        <f t="shared" si="45"/>
        <v>0</v>
      </c>
      <c r="BG212" s="168">
        <f t="shared" si="46"/>
        <v>0</v>
      </c>
      <c r="BH212" s="168">
        <f t="shared" si="47"/>
        <v>0</v>
      </c>
      <c r="BI212" s="168">
        <f t="shared" si="48"/>
        <v>0</v>
      </c>
      <c r="BJ212" s="18" t="s">
        <v>91</v>
      </c>
      <c r="BK212" s="168">
        <f t="shared" si="49"/>
        <v>0</v>
      </c>
      <c r="BL212" s="18" t="s">
        <v>208</v>
      </c>
      <c r="BM212" s="167" t="s">
        <v>1356</v>
      </c>
    </row>
    <row r="213" spans="1:65" s="2" customFormat="1" ht="33" customHeight="1">
      <c r="A213" s="33"/>
      <c r="B213" s="154"/>
      <c r="C213" s="212" t="s">
        <v>353</v>
      </c>
      <c r="D213" s="212" t="s">
        <v>836</v>
      </c>
      <c r="E213" s="213" t="s">
        <v>1297</v>
      </c>
      <c r="F213" s="214" t="s">
        <v>1298</v>
      </c>
      <c r="G213" s="215" t="s">
        <v>1299</v>
      </c>
      <c r="H213" s="216">
        <v>1.133</v>
      </c>
      <c r="I213" s="217"/>
      <c r="J213" s="218">
        <f t="shared" si="40"/>
        <v>0</v>
      </c>
      <c r="K213" s="219"/>
      <c r="L213" s="220"/>
      <c r="M213" s="221" t="s">
        <v>1</v>
      </c>
      <c r="N213" s="222" t="s">
        <v>41</v>
      </c>
      <c r="O213" s="62"/>
      <c r="P213" s="165">
        <f t="shared" si="41"/>
        <v>0</v>
      </c>
      <c r="Q213" s="165">
        <v>0</v>
      </c>
      <c r="R213" s="165">
        <f t="shared" si="42"/>
        <v>0</v>
      </c>
      <c r="S213" s="165">
        <v>0</v>
      </c>
      <c r="T213" s="166">
        <f t="shared" si="4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7" t="s">
        <v>234</v>
      </c>
      <c r="AT213" s="167" t="s">
        <v>836</v>
      </c>
      <c r="AU213" s="167" t="s">
        <v>83</v>
      </c>
      <c r="AY213" s="18" t="s">
        <v>203</v>
      </c>
      <c r="BE213" s="168">
        <f t="shared" si="44"/>
        <v>0</v>
      </c>
      <c r="BF213" s="168">
        <f t="shared" si="45"/>
        <v>0</v>
      </c>
      <c r="BG213" s="168">
        <f t="shared" si="46"/>
        <v>0</v>
      </c>
      <c r="BH213" s="168">
        <f t="shared" si="47"/>
        <v>0</v>
      </c>
      <c r="BI213" s="168">
        <f t="shared" si="48"/>
        <v>0</v>
      </c>
      <c r="BJ213" s="18" t="s">
        <v>91</v>
      </c>
      <c r="BK213" s="168">
        <f t="shared" si="49"/>
        <v>0</v>
      </c>
      <c r="BL213" s="18" t="s">
        <v>208</v>
      </c>
      <c r="BM213" s="167" t="s">
        <v>1357</v>
      </c>
    </row>
    <row r="214" spans="1:65" s="2" customFormat="1" ht="37.9" customHeight="1">
      <c r="A214" s="33"/>
      <c r="B214" s="154"/>
      <c r="C214" s="155" t="s">
        <v>1100</v>
      </c>
      <c r="D214" s="155" t="s">
        <v>204</v>
      </c>
      <c r="E214" s="156" t="s">
        <v>1295</v>
      </c>
      <c r="F214" s="157" t="s">
        <v>1296</v>
      </c>
      <c r="G214" s="158" t="s">
        <v>340</v>
      </c>
      <c r="H214" s="159">
        <v>28</v>
      </c>
      <c r="I214" s="160"/>
      <c r="J214" s="161">
        <f t="shared" si="40"/>
        <v>0</v>
      </c>
      <c r="K214" s="162"/>
      <c r="L214" s="34"/>
      <c r="M214" s="163" t="s">
        <v>1</v>
      </c>
      <c r="N214" s="164" t="s">
        <v>41</v>
      </c>
      <c r="O214" s="62"/>
      <c r="P214" s="165">
        <f t="shared" si="41"/>
        <v>0</v>
      </c>
      <c r="Q214" s="165">
        <v>0</v>
      </c>
      <c r="R214" s="165">
        <f t="shared" si="42"/>
        <v>0</v>
      </c>
      <c r="S214" s="165">
        <v>0</v>
      </c>
      <c r="T214" s="166">
        <f t="shared" si="4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7" t="s">
        <v>208</v>
      </c>
      <c r="AT214" s="167" t="s">
        <v>204</v>
      </c>
      <c r="AU214" s="167" t="s">
        <v>83</v>
      </c>
      <c r="AY214" s="18" t="s">
        <v>203</v>
      </c>
      <c r="BE214" s="168">
        <f t="shared" si="44"/>
        <v>0</v>
      </c>
      <c r="BF214" s="168">
        <f t="shared" si="45"/>
        <v>0</v>
      </c>
      <c r="BG214" s="168">
        <f t="shared" si="46"/>
        <v>0</v>
      </c>
      <c r="BH214" s="168">
        <f t="shared" si="47"/>
        <v>0</v>
      </c>
      <c r="BI214" s="168">
        <f t="shared" si="48"/>
        <v>0</v>
      </c>
      <c r="BJ214" s="18" t="s">
        <v>91</v>
      </c>
      <c r="BK214" s="168">
        <f t="shared" si="49"/>
        <v>0</v>
      </c>
      <c r="BL214" s="18" t="s">
        <v>208</v>
      </c>
      <c r="BM214" s="167" t="s">
        <v>1358</v>
      </c>
    </row>
    <row r="215" spans="1:65" s="2" customFormat="1" ht="21.75" customHeight="1">
      <c r="A215" s="33"/>
      <c r="B215" s="154"/>
      <c r="C215" s="212" t="s">
        <v>357</v>
      </c>
      <c r="D215" s="212" t="s">
        <v>836</v>
      </c>
      <c r="E215" s="213" t="s">
        <v>1302</v>
      </c>
      <c r="F215" s="214" t="s">
        <v>1303</v>
      </c>
      <c r="G215" s="215" t="s">
        <v>1299</v>
      </c>
      <c r="H215" s="216">
        <v>1.44</v>
      </c>
      <c r="I215" s="217"/>
      <c r="J215" s="218">
        <f t="shared" si="40"/>
        <v>0</v>
      </c>
      <c r="K215" s="219"/>
      <c r="L215" s="220"/>
      <c r="M215" s="221" t="s">
        <v>1</v>
      </c>
      <c r="N215" s="222" t="s">
        <v>41</v>
      </c>
      <c r="O215" s="62"/>
      <c r="P215" s="165">
        <f t="shared" si="41"/>
        <v>0</v>
      </c>
      <c r="Q215" s="165">
        <v>0</v>
      </c>
      <c r="R215" s="165">
        <f t="shared" si="42"/>
        <v>0</v>
      </c>
      <c r="S215" s="165">
        <v>0</v>
      </c>
      <c r="T215" s="166">
        <f t="shared" si="4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234</v>
      </c>
      <c r="AT215" s="167" t="s">
        <v>836</v>
      </c>
      <c r="AU215" s="167" t="s">
        <v>83</v>
      </c>
      <c r="AY215" s="18" t="s">
        <v>203</v>
      </c>
      <c r="BE215" s="168">
        <f t="shared" si="44"/>
        <v>0</v>
      </c>
      <c r="BF215" s="168">
        <f t="shared" si="45"/>
        <v>0</v>
      </c>
      <c r="BG215" s="168">
        <f t="shared" si="46"/>
        <v>0</v>
      </c>
      <c r="BH215" s="168">
        <f t="shared" si="47"/>
        <v>0</v>
      </c>
      <c r="BI215" s="168">
        <f t="shared" si="48"/>
        <v>0</v>
      </c>
      <c r="BJ215" s="18" t="s">
        <v>91</v>
      </c>
      <c r="BK215" s="168">
        <f t="shared" si="49"/>
        <v>0</v>
      </c>
      <c r="BL215" s="18" t="s">
        <v>208</v>
      </c>
      <c r="BM215" s="167" t="s">
        <v>1359</v>
      </c>
    </row>
    <row r="216" spans="1:65" s="2" customFormat="1" ht="37.9" customHeight="1">
      <c r="A216" s="33"/>
      <c r="B216" s="154"/>
      <c r="C216" s="155" t="s">
        <v>1103</v>
      </c>
      <c r="D216" s="155" t="s">
        <v>204</v>
      </c>
      <c r="E216" s="156" t="s">
        <v>1304</v>
      </c>
      <c r="F216" s="157" t="s">
        <v>1305</v>
      </c>
      <c r="G216" s="158" t="s">
        <v>340</v>
      </c>
      <c r="H216" s="159">
        <v>28</v>
      </c>
      <c r="I216" s="160"/>
      <c r="J216" s="161">
        <f t="shared" si="40"/>
        <v>0</v>
      </c>
      <c r="K216" s="162"/>
      <c r="L216" s="34"/>
      <c r="M216" s="163" t="s">
        <v>1</v>
      </c>
      <c r="N216" s="164" t="s">
        <v>41</v>
      </c>
      <c r="O216" s="62"/>
      <c r="P216" s="165">
        <f t="shared" si="41"/>
        <v>0</v>
      </c>
      <c r="Q216" s="165">
        <v>0</v>
      </c>
      <c r="R216" s="165">
        <f t="shared" si="42"/>
        <v>0</v>
      </c>
      <c r="S216" s="165">
        <v>0</v>
      </c>
      <c r="T216" s="166">
        <f t="shared" si="4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7" t="s">
        <v>208</v>
      </c>
      <c r="AT216" s="167" t="s">
        <v>204</v>
      </c>
      <c r="AU216" s="167" t="s">
        <v>83</v>
      </c>
      <c r="AY216" s="18" t="s">
        <v>203</v>
      </c>
      <c r="BE216" s="168">
        <f t="shared" si="44"/>
        <v>0</v>
      </c>
      <c r="BF216" s="168">
        <f t="shared" si="45"/>
        <v>0</v>
      </c>
      <c r="BG216" s="168">
        <f t="shared" si="46"/>
        <v>0</v>
      </c>
      <c r="BH216" s="168">
        <f t="shared" si="47"/>
        <v>0</v>
      </c>
      <c r="BI216" s="168">
        <f t="shared" si="48"/>
        <v>0</v>
      </c>
      <c r="BJ216" s="18" t="s">
        <v>91</v>
      </c>
      <c r="BK216" s="168">
        <f t="shared" si="49"/>
        <v>0</v>
      </c>
      <c r="BL216" s="18" t="s">
        <v>208</v>
      </c>
      <c r="BM216" s="167" t="s">
        <v>1360</v>
      </c>
    </row>
    <row r="217" spans="1:65" s="2" customFormat="1" ht="24.2" customHeight="1">
      <c r="A217" s="33"/>
      <c r="B217" s="154"/>
      <c r="C217" s="212" t="s">
        <v>360</v>
      </c>
      <c r="D217" s="212" t="s">
        <v>836</v>
      </c>
      <c r="E217" s="213" t="s">
        <v>1361</v>
      </c>
      <c r="F217" s="214" t="s">
        <v>1362</v>
      </c>
      <c r="G217" s="215" t="s">
        <v>340</v>
      </c>
      <c r="H217" s="216">
        <v>5</v>
      </c>
      <c r="I217" s="217"/>
      <c r="J217" s="218">
        <f t="shared" si="40"/>
        <v>0</v>
      </c>
      <c r="K217" s="219"/>
      <c r="L217" s="220"/>
      <c r="M217" s="221" t="s">
        <v>1</v>
      </c>
      <c r="N217" s="222" t="s">
        <v>41</v>
      </c>
      <c r="O217" s="62"/>
      <c r="P217" s="165">
        <f t="shared" si="41"/>
        <v>0</v>
      </c>
      <c r="Q217" s="165">
        <v>0</v>
      </c>
      <c r="R217" s="165">
        <f t="shared" si="42"/>
        <v>0</v>
      </c>
      <c r="S217" s="165">
        <v>0</v>
      </c>
      <c r="T217" s="166">
        <f t="shared" si="4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7" t="s">
        <v>234</v>
      </c>
      <c r="AT217" s="167" t="s">
        <v>836</v>
      </c>
      <c r="AU217" s="167" t="s">
        <v>83</v>
      </c>
      <c r="AY217" s="18" t="s">
        <v>203</v>
      </c>
      <c r="BE217" s="168">
        <f t="shared" si="44"/>
        <v>0</v>
      </c>
      <c r="BF217" s="168">
        <f t="shared" si="45"/>
        <v>0</v>
      </c>
      <c r="BG217" s="168">
        <f t="shared" si="46"/>
        <v>0</v>
      </c>
      <c r="BH217" s="168">
        <f t="shared" si="47"/>
        <v>0</v>
      </c>
      <c r="BI217" s="168">
        <f t="shared" si="48"/>
        <v>0</v>
      </c>
      <c r="BJ217" s="18" t="s">
        <v>91</v>
      </c>
      <c r="BK217" s="168">
        <f t="shared" si="49"/>
        <v>0</v>
      </c>
      <c r="BL217" s="18" t="s">
        <v>208</v>
      </c>
      <c r="BM217" s="167" t="s">
        <v>1363</v>
      </c>
    </row>
    <row r="218" spans="1:65" s="2" customFormat="1" ht="24.2" customHeight="1">
      <c r="A218" s="33"/>
      <c r="B218" s="154"/>
      <c r="C218" s="212" t="s">
        <v>1115</v>
      </c>
      <c r="D218" s="212" t="s">
        <v>836</v>
      </c>
      <c r="E218" s="213" t="s">
        <v>1364</v>
      </c>
      <c r="F218" s="214" t="s">
        <v>1365</v>
      </c>
      <c r="G218" s="215" t="s">
        <v>340</v>
      </c>
      <c r="H218" s="216">
        <v>4</v>
      </c>
      <c r="I218" s="217"/>
      <c r="J218" s="218">
        <f t="shared" si="40"/>
        <v>0</v>
      </c>
      <c r="K218" s="219"/>
      <c r="L218" s="220"/>
      <c r="M218" s="221" t="s">
        <v>1</v>
      </c>
      <c r="N218" s="222" t="s">
        <v>41</v>
      </c>
      <c r="O218" s="62"/>
      <c r="P218" s="165">
        <f t="shared" si="41"/>
        <v>0</v>
      </c>
      <c r="Q218" s="165">
        <v>0</v>
      </c>
      <c r="R218" s="165">
        <f t="shared" si="42"/>
        <v>0</v>
      </c>
      <c r="S218" s="165">
        <v>0</v>
      </c>
      <c r="T218" s="166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234</v>
      </c>
      <c r="AT218" s="167" t="s">
        <v>836</v>
      </c>
      <c r="AU218" s="167" t="s">
        <v>83</v>
      </c>
      <c r="AY218" s="18" t="s">
        <v>203</v>
      </c>
      <c r="BE218" s="168">
        <f t="shared" si="44"/>
        <v>0</v>
      </c>
      <c r="BF218" s="168">
        <f t="shared" si="45"/>
        <v>0</v>
      </c>
      <c r="BG218" s="168">
        <f t="shared" si="46"/>
        <v>0</v>
      </c>
      <c r="BH218" s="168">
        <f t="shared" si="47"/>
        <v>0</v>
      </c>
      <c r="BI218" s="168">
        <f t="shared" si="48"/>
        <v>0</v>
      </c>
      <c r="BJ218" s="18" t="s">
        <v>91</v>
      </c>
      <c r="BK218" s="168">
        <f t="shared" si="49"/>
        <v>0</v>
      </c>
      <c r="BL218" s="18" t="s">
        <v>208</v>
      </c>
      <c r="BM218" s="167" t="s">
        <v>1366</v>
      </c>
    </row>
    <row r="219" spans="1:65" s="2" customFormat="1" ht="24.2" customHeight="1">
      <c r="A219" s="33"/>
      <c r="B219" s="154"/>
      <c r="C219" s="212" t="s">
        <v>364</v>
      </c>
      <c r="D219" s="212" t="s">
        <v>836</v>
      </c>
      <c r="E219" s="213" t="s">
        <v>1367</v>
      </c>
      <c r="F219" s="214" t="s">
        <v>1368</v>
      </c>
      <c r="G219" s="215" t="s">
        <v>340</v>
      </c>
      <c r="H219" s="216">
        <v>5</v>
      </c>
      <c r="I219" s="217"/>
      <c r="J219" s="218">
        <f t="shared" si="40"/>
        <v>0</v>
      </c>
      <c r="K219" s="219"/>
      <c r="L219" s="220"/>
      <c r="M219" s="221" t="s">
        <v>1</v>
      </c>
      <c r="N219" s="222" t="s">
        <v>41</v>
      </c>
      <c r="O219" s="62"/>
      <c r="P219" s="165">
        <f t="shared" si="41"/>
        <v>0</v>
      </c>
      <c r="Q219" s="165">
        <v>0</v>
      </c>
      <c r="R219" s="165">
        <f t="shared" si="42"/>
        <v>0</v>
      </c>
      <c r="S219" s="165">
        <v>0</v>
      </c>
      <c r="T219" s="166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7" t="s">
        <v>234</v>
      </c>
      <c r="AT219" s="167" t="s">
        <v>836</v>
      </c>
      <c r="AU219" s="167" t="s">
        <v>83</v>
      </c>
      <c r="AY219" s="18" t="s">
        <v>203</v>
      </c>
      <c r="BE219" s="168">
        <f t="shared" si="44"/>
        <v>0</v>
      </c>
      <c r="BF219" s="168">
        <f t="shared" si="45"/>
        <v>0</v>
      </c>
      <c r="BG219" s="168">
        <f t="shared" si="46"/>
        <v>0</v>
      </c>
      <c r="BH219" s="168">
        <f t="shared" si="47"/>
        <v>0</v>
      </c>
      <c r="BI219" s="168">
        <f t="shared" si="48"/>
        <v>0</v>
      </c>
      <c r="BJ219" s="18" t="s">
        <v>91</v>
      </c>
      <c r="BK219" s="168">
        <f t="shared" si="49"/>
        <v>0</v>
      </c>
      <c r="BL219" s="18" t="s">
        <v>208</v>
      </c>
      <c r="BM219" s="167" t="s">
        <v>1369</v>
      </c>
    </row>
    <row r="220" spans="1:65" s="2" customFormat="1" ht="24.2" customHeight="1">
      <c r="A220" s="33"/>
      <c r="B220" s="154"/>
      <c r="C220" s="212" t="s">
        <v>1123</v>
      </c>
      <c r="D220" s="212" t="s">
        <v>836</v>
      </c>
      <c r="E220" s="213" t="s">
        <v>1370</v>
      </c>
      <c r="F220" s="214" t="s">
        <v>1371</v>
      </c>
      <c r="G220" s="215" t="s">
        <v>340</v>
      </c>
      <c r="H220" s="216">
        <v>1</v>
      </c>
      <c r="I220" s="217"/>
      <c r="J220" s="218">
        <f t="shared" si="40"/>
        <v>0</v>
      </c>
      <c r="K220" s="219"/>
      <c r="L220" s="220"/>
      <c r="M220" s="221" t="s">
        <v>1</v>
      </c>
      <c r="N220" s="222" t="s">
        <v>41</v>
      </c>
      <c r="O220" s="62"/>
      <c r="P220" s="165">
        <f t="shared" si="41"/>
        <v>0</v>
      </c>
      <c r="Q220" s="165">
        <v>0</v>
      </c>
      <c r="R220" s="165">
        <f t="shared" si="42"/>
        <v>0</v>
      </c>
      <c r="S220" s="165">
        <v>0</v>
      </c>
      <c r="T220" s="166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234</v>
      </c>
      <c r="AT220" s="167" t="s">
        <v>836</v>
      </c>
      <c r="AU220" s="167" t="s">
        <v>83</v>
      </c>
      <c r="AY220" s="18" t="s">
        <v>203</v>
      </c>
      <c r="BE220" s="168">
        <f t="shared" si="44"/>
        <v>0</v>
      </c>
      <c r="BF220" s="168">
        <f t="shared" si="45"/>
        <v>0</v>
      </c>
      <c r="BG220" s="168">
        <f t="shared" si="46"/>
        <v>0</v>
      </c>
      <c r="BH220" s="168">
        <f t="shared" si="47"/>
        <v>0</v>
      </c>
      <c r="BI220" s="168">
        <f t="shared" si="48"/>
        <v>0</v>
      </c>
      <c r="BJ220" s="18" t="s">
        <v>91</v>
      </c>
      <c r="BK220" s="168">
        <f t="shared" si="49"/>
        <v>0</v>
      </c>
      <c r="BL220" s="18" t="s">
        <v>208</v>
      </c>
      <c r="BM220" s="167" t="s">
        <v>1372</v>
      </c>
    </row>
    <row r="221" spans="1:65" s="2" customFormat="1" ht="24.2" customHeight="1">
      <c r="A221" s="33"/>
      <c r="B221" s="154"/>
      <c r="C221" s="212" t="s">
        <v>367</v>
      </c>
      <c r="D221" s="212" t="s">
        <v>836</v>
      </c>
      <c r="E221" s="213" t="s">
        <v>1306</v>
      </c>
      <c r="F221" s="214" t="s">
        <v>1307</v>
      </c>
      <c r="G221" s="215" t="s">
        <v>340</v>
      </c>
      <c r="H221" s="216">
        <v>6</v>
      </c>
      <c r="I221" s="217"/>
      <c r="J221" s="218">
        <f t="shared" si="40"/>
        <v>0</v>
      </c>
      <c r="K221" s="219"/>
      <c r="L221" s="220"/>
      <c r="M221" s="221" t="s">
        <v>1</v>
      </c>
      <c r="N221" s="222" t="s">
        <v>41</v>
      </c>
      <c r="O221" s="62"/>
      <c r="P221" s="165">
        <f t="shared" si="41"/>
        <v>0</v>
      </c>
      <c r="Q221" s="165">
        <v>0</v>
      </c>
      <c r="R221" s="165">
        <f t="shared" si="42"/>
        <v>0</v>
      </c>
      <c r="S221" s="165">
        <v>0</v>
      </c>
      <c r="T221" s="166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7" t="s">
        <v>234</v>
      </c>
      <c r="AT221" s="167" t="s">
        <v>836</v>
      </c>
      <c r="AU221" s="167" t="s">
        <v>83</v>
      </c>
      <c r="AY221" s="18" t="s">
        <v>203</v>
      </c>
      <c r="BE221" s="168">
        <f t="shared" si="44"/>
        <v>0</v>
      </c>
      <c r="BF221" s="168">
        <f t="shared" si="45"/>
        <v>0</v>
      </c>
      <c r="BG221" s="168">
        <f t="shared" si="46"/>
        <v>0</v>
      </c>
      <c r="BH221" s="168">
        <f t="shared" si="47"/>
        <v>0</v>
      </c>
      <c r="BI221" s="168">
        <f t="shared" si="48"/>
        <v>0</v>
      </c>
      <c r="BJ221" s="18" t="s">
        <v>91</v>
      </c>
      <c r="BK221" s="168">
        <f t="shared" si="49"/>
        <v>0</v>
      </c>
      <c r="BL221" s="18" t="s">
        <v>208</v>
      </c>
      <c r="BM221" s="167" t="s">
        <v>1373</v>
      </c>
    </row>
    <row r="222" spans="1:65" s="2" customFormat="1" ht="24.2" customHeight="1">
      <c r="A222" s="33"/>
      <c r="B222" s="154"/>
      <c r="C222" s="212" t="s">
        <v>1130</v>
      </c>
      <c r="D222" s="212" t="s">
        <v>836</v>
      </c>
      <c r="E222" s="213" t="s">
        <v>1374</v>
      </c>
      <c r="F222" s="214" t="s">
        <v>1375</v>
      </c>
      <c r="G222" s="215" t="s">
        <v>340</v>
      </c>
      <c r="H222" s="216">
        <v>4</v>
      </c>
      <c r="I222" s="217"/>
      <c r="J222" s="218">
        <f t="shared" si="40"/>
        <v>0</v>
      </c>
      <c r="K222" s="219"/>
      <c r="L222" s="220"/>
      <c r="M222" s="221" t="s">
        <v>1</v>
      </c>
      <c r="N222" s="222" t="s">
        <v>41</v>
      </c>
      <c r="O222" s="62"/>
      <c r="P222" s="165">
        <f t="shared" si="41"/>
        <v>0</v>
      </c>
      <c r="Q222" s="165">
        <v>0</v>
      </c>
      <c r="R222" s="165">
        <f t="shared" si="42"/>
        <v>0</v>
      </c>
      <c r="S222" s="165">
        <v>0</v>
      </c>
      <c r="T222" s="166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7" t="s">
        <v>234</v>
      </c>
      <c r="AT222" s="167" t="s">
        <v>836</v>
      </c>
      <c r="AU222" s="167" t="s">
        <v>83</v>
      </c>
      <c r="AY222" s="18" t="s">
        <v>203</v>
      </c>
      <c r="BE222" s="168">
        <f t="shared" si="44"/>
        <v>0</v>
      </c>
      <c r="BF222" s="168">
        <f t="shared" si="45"/>
        <v>0</v>
      </c>
      <c r="BG222" s="168">
        <f t="shared" si="46"/>
        <v>0</v>
      </c>
      <c r="BH222" s="168">
        <f t="shared" si="47"/>
        <v>0</v>
      </c>
      <c r="BI222" s="168">
        <f t="shared" si="48"/>
        <v>0</v>
      </c>
      <c r="BJ222" s="18" t="s">
        <v>91</v>
      </c>
      <c r="BK222" s="168">
        <f t="shared" si="49"/>
        <v>0</v>
      </c>
      <c r="BL222" s="18" t="s">
        <v>208</v>
      </c>
      <c r="BM222" s="167" t="s">
        <v>1376</v>
      </c>
    </row>
    <row r="223" spans="1:65" s="2" customFormat="1" ht="24.2" customHeight="1">
      <c r="A223" s="33"/>
      <c r="B223" s="154"/>
      <c r="C223" s="212" t="s">
        <v>371</v>
      </c>
      <c r="D223" s="212" t="s">
        <v>836</v>
      </c>
      <c r="E223" s="213" t="s">
        <v>1377</v>
      </c>
      <c r="F223" s="214" t="s">
        <v>1378</v>
      </c>
      <c r="G223" s="215" t="s">
        <v>340</v>
      </c>
      <c r="H223" s="216">
        <v>3</v>
      </c>
      <c r="I223" s="217"/>
      <c r="J223" s="218">
        <f t="shared" si="40"/>
        <v>0</v>
      </c>
      <c r="K223" s="219"/>
      <c r="L223" s="220"/>
      <c r="M223" s="221" t="s">
        <v>1</v>
      </c>
      <c r="N223" s="222" t="s">
        <v>41</v>
      </c>
      <c r="O223" s="62"/>
      <c r="P223" s="165">
        <f t="shared" si="41"/>
        <v>0</v>
      </c>
      <c r="Q223" s="165">
        <v>0</v>
      </c>
      <c r="R223" s="165">
        <f t="shared" si="42"/>
        <v>0</v>
      </c>
      <c r="S223" s="165">
        <v>0</v>
      </c>
      <c r="T223" s="166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7" t="s">
        <v>234</v>
      </c>
      <c r="AT223" s="167" t="s">
        <v>836</v>
      </c>
      <c r="AU223" s="167" t="s">
        <v>83</v>
      </c>
      <c r="AY223" s="18" t="s">
        <v>203</v>
      </c>
      <c r="BE223" s="168">
        <f t="shared" si="44"/>
        <v>0</v>
      </c>
      <c r="BF223" s="168">
        <f t="shared" si="45"/>
        <v>0</v>
      </c>
      <c r="BG223" s="168">
        <f t="shared" si="46"/>
        <v>0</v>
      </c>
      <c r="BH223" s="168">
        <f t="shared" si="47"/>
        <v>0</v>
      </c>
      <c r="BI223" s="168">
        <f t="shared" si="48"/>
        <v>0</v>
      </c>
      <c r="BJ223" s="18" t="s">
        <v>91</v>
      </c>
      <c r="BK223" s="168">
        <f t="shared" si="49"/>
        <v>0</v>
      </c>
      <c r="BL223" s="18" t="s">
        <v>208</v>
      </c>
      <c r="BM223" s="167" t="s">
        <v>1379</v>
      </c>
    </row>
    <row r="224" spans="1:65" s="2" customFormat="1" ht="33" customHeight="1">
      <c r="A224" s="33"/>
      <c r="B224" s="154"/>
      <c r="C224" s="155" t="s">
        <v>1139</v>
      </c>
      <c r="D224" s="155" t="s">
        <v>204</v>
      </c>
      <c r="E224" s="156" t="s">
        <v>1308</v>
      </c>
      <c r="F224" s="157" t="s">
        <v>1309</v>
      </c>
      <c r="G224" s="158" t="s">
        <v>244</v>
      </c>
      <c r="H224" s="159">
        <v>84</v>
      </c>
      <c r="I224" s="160"/>
      <c r="J224" s="161">
        <f t="shared" si="40"/>
        <v>0</v>
      </c>
      <c r="K224" s="162"/>
      <c r="L224" s="34"/>
      <c r="M224" s="163" t="s">
        <v>1</v>
      </c>
      <c r="N224" s="164" t="s">
        <v>41</v>
      </c>
      <c r="O224" s="62"/>
      <c r="P224" s="165">
        <f t="shared" si="41"/>
        <v>0</v>
      </c>
      <c r="Q224" s="165">
        <v>0</v>
      </c>
      <c r="R224" s="165">
        <f t="shared" si="42"/>
        <v>0</v>
      </c>
      <c r="S224" s="165">
        <v>0</v>
      </c>
      <c r="T224" s="166">
        <f t="shared" si="4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7" t="s">
        <v>208</v>
      </c>
      <c r="AT224" s="167" t="s">
        <v>204</v>
      </c>
      <c r="AU224" s="167" t="s">
        <v>83</v>
      </c>
      <c r="AY224" s="18" t="s">
        <v>203</v>
      </c>
      <c r="BE224" s="168">
        <f t="shared" si="44"/>
        <v>0</v>
      </c>
      <c r="BF224" s="168">
        <f t="shared" si="45"/>
        <v>0</v>
      </c>
      <c r="BG224" s="168">
        <f t="shared" si="46"/>
        <v>0</v>
      </c>
      <c r="BH224" s="168">
        <f t="shared" si="47"/>
        <v>0</v>
      </c>
      <c r="BI224" s="168">
        <f t="shared" si="48"/>
        <v>0</v>
      </c>
      <c r="BJ224" s="18" t="s">
        <v>91</v>
      </c>
      <c r="BK224" s="168">
        <f t="shared" si="49"/>
        <v>0</v>
      </c>
      <c r="BL224" s="18" t="s">
        <v>208</v>
      </c>
      <c r="BM224" s="167" t="s">
        <v>1380</v>
      </c>
    </row>
    <row r="225" spans="1:65" s="2" customFormat="1" ht="33" customHeight="1">
      <c r="A225" s="33"/>
      <c r="B225" s="154"/>
      <c r="C225" s="212" t="s">
        <v>376</v>
      </c>
      <c r="D225" s="212" t="s">
        <v>836</v>
      </c>
      <c r="E225" s="213" t="s">
        <v>1310</v>
      </c>
      <c r="F225" s="214" t="s">
        <v>1311</v>
      </c>
      <c r="G225" s="215" t="s">
        <v>244</v>
      </c>
      <c r="H225" s="216">
        <v>84</v>
      </c>
      <c r="I225" s="217"/>
      <c r="J225" s="218">
        <f t="shared" si="40"/>
        <v>0</v>
      </c>
      <c r="K225" s="219"/>
      <c r="L225" s="220"/>
      <c r="M225" s="221" t="s">
        <v>1</v>
      </c>
      <c r="N225" s="222" t="s">
        <v>41</v>
      </c>
      <c r="O225" s="62"/>
      <c r="P225" s="165">
        <f t="shared" si="41"/>
        <v>0</v>
      </c>
      <c r="Q225" s="165">
        <v>0</v>
      </c>
      <c r="R225" s="165">
        <f t="shared" si="42"/>
        <v>0</v>
      </c>
      <c r="S225" s="165">
        <v>0</v>
      </c>
      <c r="T225" s="166">
        <f t="shared" si="4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7" t="s">
        <v>234</v>
      </c>
      <c r="AT225" s="167" t="s">
        <v>836</v>
      </c>
      <c r="AU225" s="167" t="s">
        <v>83</v>
      </c>
      <c r="AY225" s="18" t="s">
        <v>203</v>
      </c>
      <c r="BE225" s="168">
        <f t="shared" si="44"/>
        <v>0</v>
      </c>
      <c r="BF225" s="168">
        <f t="shared" si="45"/>
        <v>0</v>
      </c>
      <c r="BG225" s="168">
        <f t="shared" si="46"/>
        <v>0</v>
      </c>
      <c r="BH225" s="168">
        <f t="shared" si="47"/>
        <v>0</v>
      </c>
      <c r="BI225" s="168">
        <f t="shared" si="48"/>
        <v>0</v>
      </c>
      <c r="BJ225" s="18" t="s">
        <v>91</v>
      </c>
      <c r="BK225" s="168">
        <f t="shared" si="49"/>
        <v>0</v>
      </c>
      <c r="BL225" s="18" t="s">
        <v>208</v>
      </c>
      <c r="BM225" s="167" t="s">
        <v>1381</v>
      </c>
    </row>
    <row r="226" spans="1:65" s="2" customFormat="1" ht="16.5" customHeight="1">
      <c r="A226" s="33"/>
      <c r="B226" s="154"/>
      <c r="C226" s="212" t="s">
        <v>1147</v>
      </c>
      <c r="D226" s="212" t="s">
        <v>836</v>
      </c>
      <c r="E226" s="213" t="s">
        <v>1312</v>
      </c>
      <c r="F226" s="214" t="s">
        <v>1313</v>
      </c>
      <c r="G226" s="215" t="s">
        <v>340</v>
      </c>
      <c r="H226" s="216">
        <v>28</v>
      </c>
      <c r="I226" s="217"/>
      <c r="J226" s="218">
        <f t="shared" si="40"/>
        <v>0</v>
      </c>
      <c r="K226" s="219"/>
      <c r="L226" s="220"/>
      <c r="M226" s="221" t="s">
        <v>1</v>
      </c>
      <c r="N226" s="222" t="s">
        <v>41</v>
      </c>
      <c r="O226" s="62"/>
      <c r="P226" s="165">
        <f t="shared" si="41"/>
        <v>0</v>
      </c>
      <c r="Q226" s="165">
        <v>0</v>
      </c>
      <c r="R226" s="165">
        <f t="shared" si="42"/>
        <v>0</v>
      </c>
      <c r="S226" s="165">
        <v>0</v>
      </c>
      <c r="T226" s="166">
        <f t="shared" si="4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7" t="s">
        <v>234</v>
      </c>
      <c r="AT226" s="167" t="s">
        <v>836</v>
      </c>
      <c r="AU226" s="167" t="s">
        <v>83</v>
      </c>
      <c r="AY226" s="18" t="s">
        <v>203</v>
      </c>
      <c r="BE226" s="168">
        <f t="shared" si="44"/>
        <v>0</v>
      </c>
      <c r="BF226" s="168">
        <f t="shared" si="45"/>
        <v>0</v>
      </c>
      <c r="BG226" s="168">
        <f t="shared" si="46"/>
        <v>0</v>
      </c>
      <c r="BH226" s="168">
        <f t="shared" si="47"/>
        <v>0</v>
      </c>
      <c r="BI226" s="168">
        <f t="shared" si="48"/>
        <v>0</v>
      </c>
      <c r="BJ226" s="18" t="s">
        <v>91</v>
      </c>
      <c r="BK226" s="168">
        <f t="shared" si="49"/>
        <v>0</v>
      </c>
      <c r="BL226" s="18" t="s">
        <v>208</v>
      </c>
      <c r="BM226" s="167" t="s">
        <v>1382</v>
      </c>
    </row>
    <row r="227" spans="1:65" s="2" customFormat="1" ht="37.9" customHeight="1">
      <c r="A227" s="33"/>
      <c r="B227" s="154"/>
      <c r="C227" s="212" t="s">
        <v>380</v>
      </c>
      <c r="D227" s="212" t="s">
        <v>836</v>
      </c>
      <c r="E227" s="213" t="s">
        <v>1314</v>
      </c>
      <c r="F227" s="214" t="s">
        <v>1315</v>
      </c>
      <c r="G227" s="215" t="s">
        <v>340</v>
      </c>
      <c r="H227" s="216">
        <v>28</v>
      </c>
      <c r="I227" s="217"/>
      <c r="J227" s="218">
        <f t="shared" si="40"/>
        <v>0</v>
      </c>
      <c r="K227" s="219"/>
      <c r="L227" s="220"/>
      <c r="M227" s="221" t="s">
        <v>1</v>
      </c>
      <c r="N227" s="222" t="s">
        <v>41</v>
      </c>
      <c r="O227" s="62"/>
      <c r="P227" s="165">
        <f t="shared" si="41"/>
        <v>0</v>
      </c>
      <c r="Q227" s="165">
        <v>0</v>
      </c>
      <c r="R227" s="165">
        <f t="shared" si="42"/>
        <v>0</v>
      </c>
      <c r="S227" s="165">
        <v>0</v>
      </c>
      <c r="T227" s="166">
        <f t="shared" si="4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7" t="s">
        <v>234</v>
      </c>
      <c r="AT227" s="167" t="s">
        <v>836</v>
      </c>
      <c r="AU227" s="167" t="s">
        <v>83</v>
      </c>
      <c r="AY227" s="18" t="s">
        <v>203</v>
      </c>
      <c r="BE227" s="168">
        <f t="shared" si="44"/>
        <v>0</v>
      </c>
      <c r="BF227" s="168">
        <f t="shared" si="45"/>
        <v>0</v>
      </c>
      <c r="BG227" s="168">
        <f t="shared" si="46"/>
        <v>0</v>
      </c>
      <c r="BH227" s="168">
        <f t="shared" si="47"/>
        <v>0</v>
      </c>
      <c r="BI227" s="168">
        <f t="shared" si="48"/>
        <v>0</v>
      </c>
      <c r="BJ227" s="18" t="s">
        <v>91</v>
      </c>
      <c r="BK227" s="168">
        <f t="shared" si="49"/>
        <v>0</v>
      </c>
      <c r="BL227" s="18" t="s">
        <v>208</v>
      </c>
      <c r="BM227" s="167" t="s">
        <v>1383</v>
      </c>
    </row>
    <row r="228" spans="1:65" s="2" customFormat="1" ht="21.75" customHeight="1">
      <c r="A228" s="33"/>
      <c r="B228" s="154"/>
      <c r="C228" s="155" t="s">
        <v>1157</v>
      </c>
      <c r="D228" s="155" t="s">
        <v>204</v>
      </c>
      <c r="E228" s="156" t="s">
        <v>1316</v>
      </c>
      <c r="F228" s="157" t="s">
        <v>1317</v>
      </c>
      <c r="G228" s="158" t="s">
        <v>340</v>
      </c>
      <c r="H228" s="159">
        <v>28</v>
      </c>
      <c r="I228" s="160"/>
      <c r="J228" s="161">
        <f t="shared" si="40"/>
        <v>0</v>
      </c>
      <c r="K228" s="162"/>
      <c r="L228" s="34"/>
      <c r="M228" s="163" t="s">
        <v>1</v>
      </c>
      <c r="N228" s="164" t="s">
        <v>41</v>
      </c>
      <c r="O228" s="62"/>
      <c r="P228" s="165">
        <f t="shared" si="41"/>
        <v>0</v>
      </c>
      <c r="Q228" s="165">
        <v>0</v>
      </c>
      <c r="R228" s="165">
        <f t="shared" si="42"/>
        <v>0</v>
      </c>
      <c r="S228" s="165">
        <v>0</v>
      </c>
      <c r="T228" s="166">
        <f t="shared" si="4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7" t="s">
        <v>208</v>
      </c>
      <c r="AT228" s="167" t="s">
        <v>204</v>
      </c>
      <c r="AU228" s="167" t="s">
        <v>83</v>
      </c>
      <c r="AY228" s="18" t="s">
        <v>203</v>
      </c>
      <c r="BE228" s="168">
        <f t="shared" si="44"/>
        <v>0</v>
      </c>
      <c r="BF228" s="168">
        <f t="shared" si="45"/>
        <v>0</v>
      </c>
      <c r="BG228" s="168">
        <f t="shared" si="46"/>
        <v>0</v>
      </c>
      <c r="BH228" s="168">
        <f t="shared" si="47"/>
        <v>0</v>
      </c>
      <c r="BI228" s="168">
        <f t="shared" si="48"/>
        <v>0</v>
      </c>
      <c r="BJ228" s="18" t="s">
        <v>91</v>
      </c>
      <c r="BK228" s="168">
        <f t="shared" si="49"/>
        <v>0</v>
      </c>
      <c r="BL228" s="18" t="s">
        <v>208</v>
      </c>
      <c r="BM228" s="167" t="s">
        <v>1384</v>
      </c>
    </row>
    <row r="229" spans="1:65" s="2" customFormat="1" ht="62.65" customHeight="1">
      <c r="A229" s="33"/>
      <c r="B229" s="154"/>
      <c r="C229" s="212" t="s">
        <v>383</v>
      </c>
      <c r="D229" s="212" t="s">
        <v>836</v>
      </c>
      <c r="E229" s="213" t="s">
        <v>1318</v>
      </c>
      <c r="F229" s="214" t="s">
        <v>1319</v>
      </c>
      <c r="G229" s="215" t="s">
        <v>340</v>
      </c>
      <c r="H229" s="216">
        <v>28</v>
      </c>
      <c r="I229" s="217"/>
      <c r="J229" s="218">
        <f t="shared" si="40"/>
        <v>0</v>
      </c>
      <c r="K229" s="219"/>
      <c r="L229" s="220"/>
      <c r="M229" s="221" t="s">
        <v>1</v>
      </c>
      <c r="N229" s="222" t="s">
        <v>41</v>
      </c>
      <c r="O229" s="62"/>
      <c r="P229" s="165">
        <f t="shared" si="41"/>
        <v>0</v>
      </c>
      <c r="Q229" s="165">
        <v>0</v>
      </c>
      <c r="R229" s="165">
        <f t="shared" si="42"/>
        <v>0</v>
      </c>
      <c r="S229" s="165">
        <v>0</v>
      </c>
      <c r="T229" s="166">
        <f t="shared" si="4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7" t="s">
        <v>234</v>
      </c>
      <c r="AT229" s="167" t="s">
        <v>836</v>
      </c>
      <c r="AU229" s="167" t="s">
        <v>83</v>
      </c>
      <c r="AY229" s="18" t="s">
        <v>203</v>
      </c>
      <c r="BE229" s="168">
        <f t="shared" si="44"/>
        <v>0</v>
      </c>
      <c r="BF229" s="168">
        <f t="shared" si="45"/>
        <v>0</v>
      </c>
      <c r="BG229" s="168">
        <f t="shared" si="46"/>
        <v>0</v>
      </c>
      <c r="BH229" s="168">
        <f t="shared" si="47"/>
        <v>0</v>
      </c>
      <c r="BI229" s="168">
        <f t="shared" si="48"/>
        <v>0</v>
      </c>
      <c r="BJ229" s="18" t="s">
        <v>91</v>
      </c>
      <c r="BK229" s="168">
        <f t="shared" si="49"/>
        <v>0</v>
      </c>
      <c r="BL229" s="18" t="s">
        <v>208</v>
      </c>
      <c r="BM229" s="167" t="s">
        <v>1385</v>
      </c>
    </row>
    <row r="230" spans="1:65" s="2" customFormat="1" ht="24.2" customHeight="1">
      <c r="A230" s="33"/>
      <c r="B230" s="154"/>
      <c r="C230" s="155" t="s">
        <v>1165</v>
      </c>
      <c r="D230" s="155" t="s">
        <v>204</v>
      </c>
      <c r="E230" s="156" t="s">
        <v>1386</v>
      </c>
      <c r="F230" s="157" t="s">
        <v>1387</v>
      </c>
      <c r="G230" s="158" t="s">
        <v>221</v>
      </c>
      <c r="H230" s="159">
        <v>24</v>
      </c>
      <c r="I230" s="160"/>
      <c r="J230" s="161">
        <f t="shared" si="40"/>
        <v>0</v>
      </c>
      <c r="K230" s="162"/>
      <c r="L230" s="34"/>
      <c r="M230" s="163" t="s">
        <v>1</v>
      </c>
      <c r="N230" s="164" t="s">
        <v>41</v>
      </c>
      <c r="O230" s="62"/>
      <c r="P230" s="165">
        <f t="shared" si="41"/>
        <v>0</v>
      </c>
      <c r="Q230" s="165">
        <v>0</v>
      </c>
      <c r="R230" s="165">
        <f t="shared" si="42"/>
        <v>0</v>
      </c>
      <c r="S230" s="165">
        <v>0</v>
      </c>
      <c r="T230" s="166">
        <f t="shared" si="4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7" t="s">
        <v>208</v>
      </c>
      <c r="AT230" s="167" t="s">
        <v>204</v>
      </c>
      <c r="AU230" s="167" t="s">
        <v>83</v>
      </c>
      <c r="AY230" s="18" t="s">
        <v>203</v>
      </c>
      <c r="BE230" s="168">
        <f t="shared" si="44"/>
        <v>0</v>
      </c>
      <c r="BF230" s="168">
        <f t="shared" si="45"/>
        <v>0</v>
      </c>
      <c r="BG230" s="168">
        <f t="shared" si="46"/>
        <v>0</v>
      </c>
      <c r="BH230" s="168">
        <f t="shared" si="47"/>
        <v>0</v>
      </c>
      <c r="BI230" s="168">
        <f t="shared" si="48"/>
        <v>0</v>
      </c>
      <c r="BJ230" s="18" t="s">
        <v>91</v>
      </c>
      <c r="BK230" s="168">
        <f t="shared" si="49"/>
        <v>0</v>
      </c>
      <c r="BL230" s="18" t="s">
        <v>208</v>
      </c>
      <c r="BM230" s="167" t="s">
        <v>1388</v>
      </c>
    </row>
    <row r="231" spans="1:65" s="2" customFormat="1" ht="16.5" customHeight="1">
      <c r="A231" s="33"/>
      <c r="B231" s="154"/>
      <c r="C231" s="212" t="s">
        <v>387</v>
      </c>
      <c r="D231" s="212" t="s">
        <v>836</v>
      </c>
      <c r="E231" s="213" t="s">
        <v>1389</v>
      </c>
      <c r="F231" s="214" t="s">
        <v>1390</v>
      </c>
      <c r="G231" s="215" t="s">
        <v>213</v>
      </c>
      <c r="H231" s="216">
        <v>2.8</v>
      </c>
      <c r="I231" s="217"/>
      <c r="J231" s="218">
        <f t="shared" si="40"/>
        <v>0</v>
      </c>
      <c r="K231" s="219"/>
      <c r="L231" s="220"/>
      <c r="M231" s="221" t="s">
        <v>1</v>
      </c>
      <c r="N231" s="222" t="s">
        <v>41</v>
      </c>
      <c r="O231" s="62"/>
      <c r="P231" s="165">
        <f t="shared" si="41"/>
        <v>0</v>
      </c>
      <c r="Q231" s="165">
        <v>0</v>
      </c>
      <c r="R231" s="165">
        <f t="shared" si="42"/>
        <v>0</v>
      </c>
      <c r="S231" s="165">
        <v>0</v>
      </c>
      <c r="T231" s="166">
        <f t="shared" si="4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7" t="s">
        <v>234</v>
      </c>
      <c r="AT231" s="167" t="s">
        <v>836</v>
      </c>
      <c r="AU231" s="167" t="s">
        <v>83</v>
      </c>
      <c r="AY231" s="18" t="s">
        <v>203</v>
      </c>
      <c r="BE231" s="168">
        <f t="shared" si="44"/>
        <v>0</v>
      </c>
      <c r="BF231" s="168">
        <f t="shared" si="45"/>
        <v>0</v>
      </c>
      <c r="BG231" s="168">
        <f t="shared" si="46"/>
        <v>0</v>
      </c>
      <c r="BH231" s="168">
        <f t="shared" si="47"/>
        <v>0</v>
      </c>
      <c r="BI231" s="168">
        <f t="shared" si="48"/>
        <v>0</v>
      </c>
      <c r="BJ231" s="18" t="s">
        <v>91</v>
      </c>
      <c r="BK231" s="168">
        <f t="shared" si="49"/>
        <v>0</v>
      </c>
      <c r="BL231" s="18" t="s">
        <v>208</v>
      </c>
      <c r="BM231" s="167" t="s">
        <v>1391</v>
      </c>
    </row>
    <row r="232" spans="1:65" s="2" customFormat="1" ht="76.349999999999994" customHeight="1">
      <c r="A232" s="33"/>
      <c r="B232" s="154"/>
      <c r="C232" s="155" t="s">
        <v>1174</v>
      </c>
      <c r="D232" s="155" t="s">
        <v>204</v>
      </c>
      <c r="E232" s="156" t="s">
        <v>1392</v>
      </c>
      <c r="F232" s="157" t="s">
        <v>1393</v>
      </c>
      <c r="G232" s="158" t="s">
        <v>340</v>
      </c>
      <c r="H232" s="159">
        <v>28</v>
      </c>
      <c r="I232" s="160"/>
      <c r="J232" s="161">
        <f t="shared" si="40"/>
        <v>0</v>
      </c>
      <c r="K232" s="162"/>
      <c r="L232" s="34"/>
      <c r="M232" s="163" t="s">
        <v>1</v>
      </c>
      <c r="N232" s="164" t="s">
        <v>41</v>
      </c>
      <c r="O232" s="62"/>
      <c r="P232" s="165">
        <f t="shared" si="41"/>
        <v>0</v>
      </c>
      <c r="Q232" s="165">
        <v>0</v>
      </c>
      <c r="R232" s="165">
        <f t="shared" si="42"/>
        <v>0</v>
      </c>
      <c r="S232" s="165">
        <v>0</v>
      </c>
      <c r="T232" s="166">
        <f t="shared" si="4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7" t="s">
        <v>208</v>
      </c>
      <c r="AT232" s="167" t="s">
        <v>204</v>
      </c>
      <c r="AU232" s="167" t="s">
        <v>83</v>
      </c>
      <c r="AY232" s="18" t="s">
        <v>203</v>
      </c>
      <c r="BE232" s="168">
        <f t="shared" si="44"/>
        <v>0</v>
      </c>
      <c r="BF232" s="168">
        <f t="shared" si="45"/>
        <v>0</v>
      </c>
      <c r="BG232" s="168">
        <f t="shared" si="46"/>
        <v>0</v>
      </c>
      <c r="BH232" s="168">
        <f t="shared" si="47"/>
        <v>0</v>
      </c>
      <c r="BI232" s="168">
        <f t="shared" si="48"/>
        <v>0</v>
      </c>
      <c r="BJ232" s="18" t="s">
        <v>91</v>
      </c>
      <c r="BK232" s="168">
        <f t="shared" si="49"/>
        <v>0</v>
      </c>
      <c r="BL232" s="18" t="s">
        <v>208</v>
      </c>
      <c r="BM232" s="167" t="s">
        <v>1394</v>
      </c>
    </row>
    <row r="233" spans="1:65" s="2" customFormat="1" ht="21.75" customHeight="1">
      <c r="A233" s="33"/>
      <c r="B233" s="154"/>
      <c r="C233" s="155" t="s">
        <v>390</v>
      </c>
      <c r="D233" s="155" t="s">
        <v>204</v>
      </c>
      <c r="E233" s="156" t="s">
        <v>1395</v>
      </c>
      <c r="F233" s="157" t="s">
        <v>1396</v>
      </c>
      <c r="G233" s="158" t="s">
        <v>213</v>
      </c>
      <c r="H233" s="159">
        <v>3.64</v>
      </c>
      <c r="I233" s="160"/>
      <c r="J233" s="161">
        <f t="shared" si="40"/>
        <v>0</v>
      </c>
      <c r="K233" s="162"/>
      <c r="L233" s="34"/>
      <c r="M233" s="163" t="s">
        <v>1</v>
      </c>
      <c r="N233" s="164" t="s">
        <v>41</v>
      </c>
      <c r="O233" s="62"/>
      <c r="P233" s="165">
        <f t="shared" si="41"/>
        <v>0</v>
      </c>
      <c r="Q233" s="165">
        <v>0</v>
      </c>
      <c r="R233" s="165">
        <f t="shared" si="42"/>
        <v>0</v>
      </c>
      <c r="S233" s="165">
        <v>0</v>
      </c>
      <c r="T233" s="166">
        <f t="shared" si="4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7" t="s">
        <v>208</v>
      </c>
      <c r="AT233" s="167" t="s">
        <v>204</v>
      </c>
      <c r="AU233" s="167" t="s">
        <v>83</v>
      </c>
      <c r="AY233" s="18" t="s">
        <v>203</v>
      </c>
      <c r="BE233" s="168">
        <f t="shared" si="44"/>
        <v>0</v>
      </c>
      <c r="BF233" s="168">
        <f t="shared" si="45"/>
        <v>0</v>
      </c>
      <c r="BG233" s="168">
        <f t="shared" si="46"/>
        <v>0</v>
      </c>
      <c r="BH233" s="168">
        <f t="shared" si="47"/>
        <v>0</v>
      </c>
      <c r="BI233" s="168">
        <f t="shared" si="48"/>
        <v>0</v>
      </c>
      <c r="BJ233" s="18" t="s">
        <v>91</v>
      </c>
      <c r="BK233" s="168">
        <f t="shared" si="49"/>
        <v>0</v>
      </c>
      <c r="BL233" s="18" t="s">
        <v>208</v>
      </c>
      <c r="BM233" s="167" t="s">
        <v>1397</v>
      </c>
    </row>
    <row r="234" spans="1:65" s="2" customFormat="1" ht="24.2" customHeight="1">
      <c r="A234" s="33"/>
      <c r="B234" s="154"/>
      <c r="C234" s="155" t="s">
        <v>1183</v>
      </c>
      <c r="D234" s="155" t="s">
        <v>204</v>
      </c>
      <c r="E234" s="156" t="s">
        <v>1324</v>
      </c>
      <c r="F234" s="157" t="s">
        <v>1325</v>
      </c>
      <c r="G234" s="158" t="s">
        <v>213</v>
      </c>
      <c r="H234" s="159">
        <v>3.64</v>
      </c>
      <c r="I234" s="160"/>
      <c r="J234" s="161">
        <f t="shared" si="40"/>
        <v>0</v>
      </c>
      <c r="K234" s="162"/>
      <c r="L234" s="34"/>
      <c r="M234" s="163" t="s">
        <v>1</v>
      </c>
      <c r="N234" s="164" t="s">
        <v>41</v>
      </c>
      <c r="O234" s="62"/>
      <c r="P234" s="165">
        <f t="shared" si="41"/>
        <v>0</v>
      </c>
      <c r="Q234" s="165">
        <v>0</v>
      </c>
      <c r="R234" s="165">
        <f t="shared" si="42"/>
        <v>0</v>
      </c>
      <c r="S234" s="165">
        <v>0</v>
      </c>
      <c r="T234" s="166">
        <f t="shared" si="4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7" t="s">
        <v>208</v>
      </c>
      <c r="AT234" s="167" t="s">
        <v>204</v>
      </c>
      <c r="AU234" s="167" t="s">
        <v>83</v>
      </c>
      <c r="AY234" s="18" t="s">
        <v>203</v>
      </c>
      <c r="BE234" s="168">
        <f t="shared" si="44"/>
        <v>0</v>
      </c>
      <c r="BF234" s="168">
        <f t="shared" si="45"/>
        <v>0</v>
      </c>
      <c r="BG234" s="168">
        <f t="shared" si="46"/>
        <v>0</v>
      </c>
      <c r="BH234" s="168">
        <f t="shared" si="47"/>
        <v>0</v>
      </c>
      <c r="BI234" s="168">
        <f t="shared" si="48"/>
        <v>0</v>
      </c>
      <c r="BJ234" s="18" t="s">
        <v>91</v>
      </c>
      <c r="BK234" s="168">
        <f t="shared" si="49"/>
        <v>0</v>
      </c>
      <c r="BL234" s="18" t="s">
        <v>208</v>
      </c>
      <c r="BM234" s="167" t="s">
        <v>1398</v>
      </c>
    </row>
    <row r="235" spans="1:65" s="2" customFormat="1" ht="16.5" customHeight="1">
      <c r="A235" s="33"/>
      <c r="B235" s="154"/>
      <c r="C235" s="212" t="s">
        <v>396</v>
      </c>
      <c r="D235" s="212" t="s">
        <v>836</v>
      </c>
      <c r="E235" s="213" t="s">
        <v>1326</v>
      </c>
      <c r="F235" s="214" t="s">
        <v>1327</v>
      </c>
      <c r="G235" s="215" t="s">
        <v>213</v>
      </c>
      <c r="H235" s="216">
        <v>3.64</v>
      </c>
      <c r="I235" s="217"/>
      <c r="J235" s="218">
        <f t="shared" si="40"/>
        <v>0</v>
      </c>
      <c r="K235" s="219"/>
      <c r="L235" s="220"/>
      <c r="M235" s="221" t="s">
        <v>1</v>
      </c>
      <c r="N235" s="222" t="s">
        <v>41</v>
      </c>
      <c r="O235" s="62"/>
      <c r="P235" s="165">
        <f t="shared" si="41"/>
        <v>0</v>
      </c>
      <c r="Q235" s="165">
        <v>0</v>
      </c>
      <c r="R235" s="165">
        <f t="shared" si="42"/>
        <v>0</v>
      </c>
      <c r="S235" s="165">
        <v>0</v>
      </c>
      <c r="T235" s="166">
        <f t="shared" si="4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7" t="s">
        <v>234</v>
      </c>
      <c r="AT235" s="167" t="s">
        <v>836</v>
      </c>
      <c r="AU235" s="167" t="s">
        <v>83</v>
      </c>
      <c r="AY235" s="18" t="s">
        <v>203</v>
      </c>
      <c r="BE235" s="168">
        <f t="shared" si="44"/>
        <v>0</v>
      </c>
      <c r="BF235" s="168">
        <f t="shared" si="45"/>
        <v>0</v>
      </c>
      <c r="BG235" s="168">
        <f t="shared" si="46"/>
        <v>0</v>
      </c>
      <c r="BH235" s="168">
        <f t="shared" si="47"/>
        <v>0</v>
      </c>
      <c r="BI235" s="168">
        <f t="shared" si="48"/>
        <v>0</v>
      </c>
      <c r="BJ235" s="18" t="s">
        <v>91</v>
      </c>
      <c r="BK235" s="168">
        <f t="shared" si="49"/>
        <v>0</v>
      </c>
      <c r="BL235" s="18" t="s">
        <v>208</v>
      </c>
      <c r="BM235" s="167" t="s">
        <v>1399</v>
      </c>
    </row>
    <row r="236" spans="1:65" s="2" customFormat="1" ht="33" customHeight="1">
      <c r="A236" s="33"/>
      <c r="B236" s="154"/>
      <c r="C236" s="155" t="s">
        <v>1193</v>
      </c>
      <c r="D236" s="155" t="s">
        <v>204</v>
      </c>
      <c r="E236" s="156" t="s">
        <v>1328</v>
      </c>
      <c r="F236" s="157" t="s">
        <v>1329</v>
      </c>
      <c r="G236" s="158" t="s">
        <v>249</v>
      </c>
      <c r="H236" s="159">
        <v>14.21</v>
      </c>
      <c r="I236" s="160"/>
      <c r="J236" s="161">
        <f t="shared" si="40"/>
        <v>0</v>
      </c>
      <c r="K236" s="162"/>
      <c r="L236" s="34"/>
      <c r="M236" s="163" t="s">
        <v>1</v>
      </c>
      <c r="N236" s="164" t="s">
        <v>41</v>
      </c>
      <c r="O236" s="62"/>
      <c r="P236" s="165">
        <f t="shared" si="41"/>
        <v>0</v>
      </c>
      <c r="Q236" s="165">
        <v>0</v>
      </c>
      <c r="R236" s="165">
        <f t="shared" si="42"/>
        <v>0</v>
      </c>
      <c r="S236" s="165">
        <v>0</v>
      </c>
      <c r="T236" s="166">
        <f t="shared" si="4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7" t="s">
        <v>208</v>
      </c>
      <c r="AT236" s="167" t="s">
        <v>204</v>
      </c>
      <c r="AU236" s="167" t="s">
        <v>83</v>
      </c>
      <c r="AY236" s="18" t="s">
        <v>203</v>
      </c>
      <c r="BE236" s="168">
        <f t="shared" si="44"/>
        <v>0</v>
      </c>
      <c r="BF236" s="168">
        <f t="shared" si="45"/>
        <v>0</v>
      </c>
      <c r="BG236" s="168">
        <f t="shared" si="46"/>
        <v>0</v>
      </c>
      <c r="BH236" s="168">
        <f t="shared" si="47"/>
        <v>0</v>
      </c>
      <c r="BI236" s="168">
        <f t="shared" si="48"/>
        <v>0</v>
      </c>
      <c r="BJ236" s="18" t="s">
        <v>91</v>
      </c>
      <c r="BK236" s="168">
        <f t="shared" si="49"/>
        <v>0</v>
      </c>
      <c r="BL236" s="18" t="s">
        <v>208</v>
      </c>
      <c r="BM236" s="167" t="s">
        <v>1400</v>
      </c>
    </row>
    <row r="237" spans="1:65" s="12" customFormat="1" ht="25.9" customHeight="1">
      <c r="B237" s="143"/>
      <c r="D237" s="144" t="s">
        <v>74</v>
      </c>
      <c r="E237" s="145" t="s">
        <v>349</v>
      </c>
      <c r="F237" s="145" t="s">
        <v>1401</v>
      </c>
      <c r="I237" s="146"/>
      <c r="J237" s="147">
        <f>BK237</f>
        <v>0</v>
      </c>
      <c r="L237" s="143"/>
      <c r="M237" s="148"/>
      <c r="N237" s="149"/>
      <c r="O237" s="149"/>
      <c r="P237" s="150">
        <f>SUM(P238:P254)</f>
        <v>0</v>
      </c>
      <c r="Q237" s="149"/>
      <c r="R237" s="150">
        <f>SUM(R238:R254)</f>
        <v>0</v>
      </c>
      <c r="S237" s="149"/>
      <c r="T237" s="151">
        <f>SUM(T238:T254)</f>
        <v>0</v>
      </c>
      <c r="AR237" s="144" t="s">
        <v>83</v>
      </c>
      <c r="AT237" s="152" t="s">
        <v>74</v>
      </c>
      <c r="AU237" s="152" t="s">
        <v>75</v>
      </c>
      <c r="AY237" s="144" t="s">
        <v>203</v>
      </c>
      <c r="BK237" s="153">
        <f>SUM(BK238:BK254)</f>
        <v>0</v>
      </c>
    </row>
    <row r="238" spans="1:65" s="2" customFormat="1" ht="49.15" customHeight="1">
      <c r="A238" s="33"/>
      <c r="B238" s="154"/>
      <c r="C238" s="155" t="s">
        <v>399</v>
      </c>
      <c r="D238" s="155" t="s">
        <v>204</v>
      </c>
      <c r="E238" s="156" t="s">
        <v>1402</v>
      </c>
      <c r="F238" s="157" t="s">
        <v>1403</v>
      </c>
      <c r="G238" s="158" t="s">
        <v>221</v>
      </c>
      <c r="H238" s="159">
        <v>120.9</v>
      </c>
      <c r="I238" s="160"/>
      <c r="J238" s="161">
        <f t="shared" ref="J238:J254" si="50">ROUND(I238*H238,2)</f>
        <v>0</v>
      </c>
      <c r="K238" s="162"/>
      <c r="L238" s="34"/>
      <c r="M238" s="163" t="s">
        <v>1</v>
      </c>
      <c r="N238" s="164" t="s">
        <v>41</v>
      </c>
      <c r="O238" s="62"/>
      <c r="P238" s="165">
        <f t="shared" ref="P238:P254" si="51">O238*H238</f>
        <v>0</v>
      </c>
      <c r="Q238" s="165">
        <v>0</v>
      </c>
      <c r="R238" s="165">
        <f t="shared" ref="R238:R254" si="52">Q238*H238</f>
        <v>0</v>
      </c>
      <c r="S238" s="165">
        <v>0</v>
      </c>
      <c r="T238" s="166">
        <f t="shared" ref="T238:T254" si="53"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7" t="s">
        <v>208</v>
      </c>
      <c r="AT238" s="167" t="s">
        <v>204</v>
      </c>
      <c r="AU238" s="167" t="s">
        <v>83</v>
      </c>
      <c r="AY238" s="18" t="s">
        <v>203</v>
      </c>
      <c r="BE238" s="168">
        <f t="shared" ref="BE238:BE254" si="54">IF(N238="základná",J238,0)</f>
        <v>0</v>
      </c>
      <c r="BF238" s="168">
        <f t="shared" ref="BF238:BF254" si="55">IF(N238="znížená",J238,0)</f>
        <v>0</v>
      </c>
      <c r="BG238" s="168">
        <f t="shared" ref="BG238:BG254" si="56">IF(N238="zákl. prenesená",J238,0)</f>
        <v>0</v>
      </c>
      <c r="BH238" s="168">
        <f t="shared" ref="BH238:BH254" si="57">IF(N238="zníž. prenesená",J238,0)</f>
        <v>0</v>
      </c>
      <c r="BI238" s="168">
        <f t="shared" ref="BI238:BI254" si="58">IF(N238="nulová",J238,0)</f>
        <v>0</v>
      </c>
      <c r="BJ238" s="18" t="s">
        <v>91</v>
      </c>
      <c r="BK238" s="168">
        <f t="shared" ref="BK238:BK254" si="59">ROUND(I238*H238,2)</f>
        <v>0</v>
      </c>
      <c r="BL238" s="18" t="s">
        <v>208</v>
      </c>
      <c r="BM238" s="167" t="s">
        <v>1404</v>
      </c>
    </row>
    <row r="239" spans="1:65" s="2" customFormat="1" ht="55.5" customHeight="1">
      <c r="A239" s="33"/>
      <c r="B239" s="154"/>
      <c r="C239" s="155" t="s">
        <v>1202</v>
      </c>
      <c r="D239" s="155" t="s">
        <v>204</v>
      </c>
      <c r="E239" s="156" t="s">
        <v>1405</v>
      </c>
      <c r="F239" s="157" t="s">
        <v>1406</v>
      </c>
      <c r="G239" s="158" t="s">
        <v>221</v>
      </c>
      <c r="H239" s="159">
        <v>120.9</v>
      </c>
      <c r="I239" s="160"/>
      <c r="J239" s="161">
        <f t="shared" si="50"/>
        <v>0</v>
      </c>
      <c r="K239" s="162"/>
      <c r="L239" s="34"/>
      <c r="M239" s="163" t="s">
        <v>1</v>
      </c>
      <c r="N239" s="164" t="s">
        <v>41</v>
      </c>
      <c r="O239" s="62"/>
      <c r="P239" s="165">
        <f t="shared" si="51"/>
        <v>0</v>
      </c>
      <c r="Q239" s="165">
        <v>0</v>
      </c>
      <c r="R239" s="165">
        <f t="shared" si="52"/>
        <v>0</v>
      </c>
      <c r="S239" s="165">
        <v>0</v>
      </c>
      <c r="T239" s="166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7" t="s">
        <v>208</v>
      </c>
      <c r="AT239" s="167" t="s">
        <v>204</v>
      </c>
      <c r="AU239" s="167" t="s">
        <v>83</v>
      </c>
      <c r="AY239" s="18" t="s">
        <v>203</v>
      </c>
      <c r="BE239" s="168">
        <f t="shared" si="54"/>
        <v>0</v>
      </c>
      <c r="BF239" s="168">
        <f t="shared" si="55"/>
        <v>0</v>
      </c>
      <c r="BG239" s="168">
        <f t="shared" si="56"/>
        <v>0</v>
      </c>
      <c r="BH239" s="168">
        <f t="shared" si="57"/>
        <v>0</v>
      </c>
      <c r="BI239" s="168">
        <f t="shared" si="58"/>
        <v>0</v>
      </c>
      <c r="BJ239" s="18" t="s">
        <v>91</v>
      </c>
      <c r="BK239" s="168">
        <f t="shared" si="59"/>
        <v>0</v>
      </c>
      <c r="BL239" s="18" t="s">
        <v>208</v>
      </c>
      <c r="BM239" s="167" t="s">
        <v>1407</v>
      </c>
    </row>
    <row r="240" spans="1:65" s="2" customFormat="1" ht="76.349999999999994" customHeight="1">
      <c r="A240" s="33"/>
      <c r="B240" s="154"/>
      <c r="C240" s="155" t="s">
        <v>405</v>
      </c>
      <c r="D240" s="155" t="s">
        <v>204</v>
      </c>
      <c r="E240" s="156" t="s">
        <v>1408</v>
      </c>
      <c r="F240" s="157" t="s">
        <v>1409</v>
      </c>
      <c r="G240" s="158" t="s">
        <v>340</v>
      </c>
      <c r="H240" s="159">
        <v>487</v>
      </c>
      <c r="I240" s="160"/>
      <c r="J240" s="161">
        <f t="shared" si="50"/>
        <v>0</v>
      </c>
      <c r="K240" s="162"/>
      <c r="L240" s="34"/>
      <c r="M240" s="163" t="s">
        <v>1</v>
      </c>
      <c r="N240" s="164" t="s">
        <v>41</v>
      </c>
      <c r="O240" s="62"/>
      <c r="P240" s="165">
        <f t="shared" si="51"/>
        <v>0</v>
      </c>
      <c r="Q240" s="165">
        <v>0</v>
      </c>
      <c r="R240" s="165">
        <f t="shared" si="52"/>
        <v>0</v>
      </c>
      <c r="S240" s="165">
        <v>0</v>
      </c>
      <c r="T240" s="166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7" t="s">
        <v>208</v>
      </c>
      <c r="AT240" s="167" t="s">
        <v>204</v>
      </c>
      <c r="AU240" s="167" t="s">
        <v>83</v>
      </c>
      <c r="AY240" s="18" t="s">
        <v>203</v>
      </c>
      <c r="BE240" s="168">
        <f t="shared" si="54"/>
        <v>0</v>
      </c>
      <c r="BF240" s="168">
        <f t="shared" si="55"/>
        <v>0</v>
      </c>
      <c r="BG240" s="168">
        <f t="shared" si="56"/>
        <v>0</v>
      </c>
      <c r="BH240" s="168">
        <f t="shared" si="57"/>
        <v>0</v>
      </c>
      <c r="BI240" s="168">
        <f t="shared" si="58"/>
        <v>0</v>
      </c>
      <c r="BJ240" s="18" t="s">
        <v>91</v>
      </c>
      <c r="BK240" s="168">
        <f t="shared" si="59"/>
        <v>0</v>
      </c>
      <c r="BL240" s="18" t="s">
        <v>208</v>
      </c>
      <c r="BM240" s="167" t="s">
        <v>1410</v>
      </c>
    </row>
    <row r="241" spans="1:65" s="2" customFormat="1" ht="16.5" customHeight="1">
      <c r="A241" s="33"/>
      <c r="B241" s="154"/>
      <c r="C241" s="212" t="s">
        <v>1215</v>
      </c>
      <c r="D241" s="212" t="s">
        <v>836</v>
      </c>
      <c r="E241" s="213" t="s">
        <v>1293</v>
      </c>
      <c r="F241" s="214" t="s">
        <v>1294</v>
      </c>
      <c r="G241" s="215" t="s">
        <v>249</v>
      </c>
      <c r="H241" s="216">
        <v>6.7</v>
      </c>
      <c r="I241" s="217"/>
      <c r="J241" s="218">
        <f t="shared" si="50"/>
        <v>0</v>
      </c>
      <c r="K241" s="219"/>
      <c r="L241" s="220"/>
      <c r="M241" s="221" t="s">
        <v>1</v>
      </c>
      <c r="N241" s="222" t="s">
        <v>41</v>
      </c>
      <c r="O241" s="62"/>
      <c r="P241" s="165">
        <f t="shared" si="51"/>
        <v>0</v>
      </c>
      <c r="Q241" s="165">
        <v>0</v>
      </c>
      <c r="R241" s="165">
        <f t="shared" si="52"/>
        <v>0</v>
      </c>
      <c r="S241" s="165">
        <v>0</v>
      </c>
      <c r="T241" s="166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7" t="s">
        <v>234</v>
      </c>
      <c r="AT241" s="167" t="s">
        <v>836</v>
      </c>
      <c r="AU241" s="167" t="s">
        <v>83</v>
      </c>
      <c r="AY241" s="18" t="s">
        <v>203</v>
      </c>
      <c r="BE241" s="168">
        <f t="shared" si="54"/>
        <v>0</v>
      </c>
      <c r="BF241" s="168">
        <f t="shared" si="55"/>
        <v>0</v>
      </c>
      <c r="BG241" s="168">
        <f t="shared" si="56"/>
        <v>0</v>
      </c>
      <c r="BH241" s="168">
        <f t="shared" si="57"/>
        <v>0</v>
      </c>
      <c r="BI241" s="168">
        <f t="shared" si="58"/>
        <v>0</v>
      </c>
      <c r="BJ241" s="18" t="s">
        <v>91</v>
      </c>
      <c r="BK241" s="168">
        <f t="shared" si="59"/>
        <v>0</v>
      </c>
      <c r="BL241" s="18" t="s">
        <v>208</v>
      </c>
      <c r="BM241" s="167" t="s">
        <v>1411</v>
      </c>
    </row>
    <row r="242" spans="1:65" s="2" customFormat="1" ht="37.9" customHeight="1">
      <c r="A242" s="33"/>
      <c r="B242" s="154"/>
      <c r="C242" s="155" t="s">
        <v>408</v>
      </c>
      <c r="D242" s="155" t="s">
        <v>204</v>
      </c>
      <c r="E242" s="156" t="s">
        <v>1295</v>
      </c>
      <c r="F242" s="157" t="s">
        <v>1296</v>
      </c>
      <c r="G242" s="158" t="s">
        <v>340</v>
      </c>
      <c r="H242" s="159">
        <v>487</v>
      </c>
      <c r="I242" s="160"/>
      <c r="J242" s="161">
        <f t="shared" si="50"/>
        <v>0</v>
      </c>
      <c r="K242" s="162"/>
      <c r="L242" s="34"/>
      <c r="M242" s="163" t="s">
        <v>1</v>
      </c>
      <c r="N242" s="164" t="s">
        <v>41</v>
      </c>
      <c r="O242" s="62"/>
      <c r="P242" s="165">
        <f t="shared" si="51"/>
        <v>0</v>
      </c>
      <c r="Q242" s="165">
        <v>0</v>
      </c>
      <c r="R242" s="165">
        <f t="shared" si="52"/>
        <v>0</v>
      </c>
      <c r="S242" s="165">
        <v>0</v>
      </c>
      <c r="T242" s="166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7" t="s">
        <v>208</v>
      </c>
      <c r="AT242" s="167" t="s">
        <v>204</v>
      </c>
      <c r="AU242" s="167" t="s">
        <v>83</v>
      </c>
      <c r="AY242" s="18" t="s">
        <v>203</v>
      </c>
      <c r="BE242" s="168">
        <f t="shared" si="54"/>
        <v>0</v>
      </c>
      <c r="BF242" s="168">
        <f t="shared" si="55"/>
        <v>0</v>
      </c>
      <c r="BG242" s="168">
        <f t="shared" si="56"/>
        <v>0</v>
      </c>
      <c r="BH242" s="168">
        <f t="shared" si="57"/>
        <v>0</v>
      </c>
      <c r="BI242" s="168">
        <f t="shared" si="58"/>
        <v>0</v>
      </c>
      <c r="BJ242" s="18" t="s">
        <v>91</v>
      </c>
      <c r="BK242" s="168">
        <f t="shared" si="59"/>
        <v>0</v>
      </c>
      <c r="BL242" s="18" t="s">
        <v>208</v>
      </c>
      <c r="BM242" s="167" t="s">
        <v>1412</v>
      </c>
    </row>
    <row r="243" spans="1:65" s="2" customFormat="1" ht="33" customHeight="1">
      <c r="A243" s="33"/>
      <c r="B243" s="154"/>
      <c r="C243" s="212" t="s">
        <v>1224</v>
      </c>
      <c r="D243" s="212" t="s">
        <v>836</v>
      </c>
      <c r="E243" s="213" t="s">
        <v>1413</v>
      </c>
      <c r="F243" s="214" t="s">
        <v>1414</v>
      </c>
      <c r="G243" s="215" t="s">
        <v>1299</v>
      </c>
      <c r="H243" s="216">
        <v>10</v>
      </c>
      <c r="I243" s="217"/>
      <c r="J243" s="218">
        <f t="shared" si="50"/>
        <v>0</v>
      </c>
      <c r="K243" s="219"/>
      <c r="L243" s="220"/>
      <c r="M243" s="221" t="s">
        <v>1</v>
      </c>
      <c r="N243" s="222" t="s">
        <v>41</v>
      </c>
      <c r="O243" s="62"/>
      <c r="P243" s="165">
        <f t="shared" si="51"/>
        <v>0</v>
      </c>
      <c r="Q243" s="165">
        <v>0</v>
      </c>
      <c r="R243" s="165">
        <f t="shared" si="52"/>
        <v>0</v>
      </c>
      <c r="S243" s="165">
        <v>0</v>
      </c>
      <c r="T243" s="166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7" t="s">
        <v>234</v>
      </c>
      <c r="AT243" s="167" t="s">
        <v>836</v>
      </c>
      <c r="AU243" s="167" t="s">
        <v>83</v>
      </c>
      <c r="AY243" s="18" t="s">
        <v>203</v>
      </c>
      <c r="BE243" s="168">
        <f t="shared" si="54"/>
        <v>0</v>
      </c>
      <c r="BF243" s="168">
        <f t="shared" si="55"/>
        <v>0</v>
      </c>
      <c r="BG243" s="168">
        <f t="shared" si="56"/>
        <v>0</v>
      </c>
      <c r="BH243" s="168">
        <f t="shared" si="57"/>
        <v>0</v>
      </c>
      <c r="BI243" s="168">
        <f t="shared" si="58"/>
        <v>0</v>
      </c>
      <c r="BJ243" s="18" t="s">
        <v>91</v>
      </c>
      <c r="BK243" s="168">
        <f t="shared" si="59"/>
        <v>0</v>
      </c>
      <c r="BL243" s="18" t="s">
        <v>208</v>
      </c>
      <c r="BM243" s="167" t="s">
        <v>1415</v>
      </c>
    </row>
    <row r="244" spans="1:65" s="2" customFormat="1" ht="37.9" customHeight="1">
      <c r="A244" s="33"/>
      <c r="B244" s="154"/>
      <c r="C244" s="155" t="s">
        <v>412</v>
      </c>
      <c r="D244" s="155" t="s">
        <v>204</v>
      </c>
      <c r="E244" s="156" t="s">
        <v>1295</v>
      </c>
      <c r="F244" s="157" t="s">
        <v>1296</v>
      </c>
      <c r="G244" s="158" t="s">
        <v>340</v>
      </c>
      <c r="H244" s="159">
        <v>487</v>
      </c>
      <c r="I244" s="160"/>
      <c r="J244" s="161">
        <f t="shared" si="50"/>
        <v>0</v>
      </c>
      <c r="K244" s="162"/>
      <c r="L244" s="34"/>
      <c r="M244" s="163" t="s">
        <v>1</v>
      </c>
      <c r="N244" s="164" t="s">
        <v>41</v>
      </c>
      <c r="O244" s="62"/>
      <c r="P244" s="165">
        <f t="shared" si="51"/>
        <v>0</v>
      </c>
      <c r="Q244" s="165">
        <v>0</v>
      </c>
      <c r="R244" s="165">
        <f t="shared" si="52"/>
        <v>0</v>
      </c>
      <c r="S244" s="165">
        <v>0</v>
      </c>
      <c r="T244" s="166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7" t="s">
        <v>208</v>
      </c>
      <c r="AT244" s="167" t="s">
        <v>204</v>
      </c>
      <c r="AU244" s="167" t="s">
        <v>83</v>
      </c>
      <c r="AY244" s="18" t="s">
        <v>203</v>
      </c>
      <c r="BE244" s="168">
        <f t="shared" si="54"/>
        <v>0</v>
      </c>
      <c r="BF244" s="168">
        <f t="shared" si="55"/>
        <v>0</v>
      </c>
      <c r="BG244" s="168">
        <f t="shared" si="56"/>
        <v>0</v>
      </c>
      <c r="BH244" s="168">
        <f t="shared" si="57"/>
        <v>0</v>
      </c>
      <c r="BI244" s="168">
        <f t="shared" si="58"/>
        <v>0</v>
      </c>
      <c r="BJ244" s="18" t="s">
        <v>91</v>
      </c>
      <c r="BK244" s="168">
        <f t="shared" si="59"/>
        <v>0</v>
      </c>
      <c r="BL244" s="18" t="s">
        <v>208</v>
      </c>
      <c r="BM244" s="167" t="s">
        <v>1416</v>
      </c>
    </row>
    <row r="245" spans="1:65" s="2" customFormat="1" ht="16.5" customHeight="1">
      <c r="A245" s="33"/>
      <c r="B245" s="154"/>
      <c r="C245" s="212" t="s">
        <v>1417</v>
      </c>
      <c r="D245" s="212" t="s">
        <v>836</v>
      </c>
      <c r="E245" s="213" t="s">
        <v>1418</v>
      </c>
      <c r="F245" s="214" t="s">
        <v>1419</v>
      </c>
      <c r="G245" s="215" t="s">
        <v>1299</v>
      </c>
      <c r="H245" s="216">
        <v>10</v>
      </c>
      <c r="I245" s="217"/>
      <c r="J245" s="218">
        <f t="shared" si="50"/>
        <v>0</v>
      </c>
      <c r="K245" s="219"/>
      <c r="L245" s="220"/>
      <c r="M245" s="221" t="s">
        <v>1</v>
      </c>
      <c r="N245" s="222" t="s">
        <v>41</v>
      </c>
      <c r="O245" s="62"/>
      <c r="P245" s="165">
        <f t="shared" si="51"/>
        <v>0</v>
      </c>
      <c r="Q245" s="165">
        <v>0</v>
      </c>
      <c r="R245" s="165">
        <f t="shared" si="52"/>
        <v>0</v>
      </c>
      <c r="S245" s="165">
        <v>0</v>
      </c>
      <c r="T245" s="166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7" t="s">
        <v>234</v>
      </c>
      <c r="AT245" s="167" t="s">
        <v>836</v>
      </c>
      <c r="AU245" s="167" t="s">
        <v>83</v>
      </c>
      <c r="AY245" s="18" t="s">
        <v>203</v>
      </c>
      <c r="BE245" s="168">
        <f t="shared" si="54"/>
        <v>0</v>
      </c>
      <c r="BF245" s="168">
        <f t="shared" si="55"/>
        <v>0</v>
      </c>
      <c r="BG245" s="168">
        <f t="shared" si="56"/>
        <v>0</v>
      </c>
      <c r="BH245" s="168">
        <f t="shared" si="57"/>
        <v>0</v>
      </c>
      <c r="BI245" s="168">
        <f t="shared" si="58"/>
        <v>0</v>
      </c>
      <c r="BJ245" s="18" t="s">
        <v>91</v>
      </c>
      <c r="BK245" s="168">
        <f t="shared" si="59"/>
        <v>0</v>
      </c>
      <c r="BL245" s="18" t="s">
        <v>208</v>
      </c>
      <c r="BM245" s="167" t="s">
        <v>1420</v>
      </c>
    </row>
    <row r="246" spans="1:65" s="2" customFormat="1" ht="37.9" customHeight="1">
      <c r="A246" s="33"/>
      <c r="B246" s="154"/>
      <c r="C246" s="155" t="s">
        <v>415</v>
      </c>
      <c r="D246" s="155" t="s">
        <v>204</v>
      </c>
      <c r="E246" s="156" t="s">
        <v>1421</v>
      </c>
      <c r="F246" s="157" t="s">
        <v>1422</v>
      </c>
      <c r="G246" s="158" t="s">
        <v>340</v>
      </c>
      <c r="H246" s="159">
        <v>487</v>
      </c>
      <c r="I246" s="160"/>
      <c r="J246" s="161">
        <f t="shared" si="50"/>
        <v>0</v>
      </c>
      <c r="K246" s="162"/>
      <c r="L246" s="34"/>
      <c r="M246" s="163" t="s">
        <v>1</v>
      </c>
      <c r="N246" s="164" t="s">
        <v>41</v>
      </c>
      <c r="O246" s="62"/>
      <c r="P246" s="165">
        <f t="shared" si="51"/>
        <v>0</v>
      </c>
      <c r="Q246" s="165">
        <v>0</v>
      </c>
      <c r="R246" s="165">
        <f t="shared" si="52"/>
        <v>0</v>
      </c>
      <c r="S246" s="165">
        <v>0</v>
      </c>
      <c r="T246" s="166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7" t="s">
        <v>208</v>
      </c>
      <c r="AT246" s="167" t="s">
        <v>204</v>
      </c>
      <c r="AU246" s="167" t="s">
        <v>83</v>
      </c>
      <c r="AY246" s="18" t="s">
        <v>203</v>
      </c>
      <c r="BE246" s="168">
        <f t="shared" si="54"/>
        <v>0</v>
      </c>
      <c r="BF246" s="168">
        <f t="shared" si="55"/>
        <v>0</v>
      </c>
      <c r="BG246" s="168">
        <f t="shared" si="56"/>
        <v>0</v>
      </c>
      <c r="BH246" s="168">
        <f t="shared" si="57"/>
        <v>0</v>
      </c>
      <c r="BI246" s="168">
        <f t="shared" si="58"/>
        <v>0</v>
      </c>
      <c r="BJ246" s="18" t="s">
        <v>91</v>
      </c>
      <c r="BK246" s="168">
        <f t="shared" si="59"/>
        <v>0</v>
      </c>
      <c r="BL246" s="18" t="s">
        <v>208</v>
      </c>
      <c r="BM246" s="167" t="s">
        <v>1423</v>
      </c>
    </row>
    <row r="247" spans="1:65" s="2" customFormat="1" ht="24.2" customHeight="1">
      <c r="A247" s="33"/>
      <c r="B247" s="154"/>
      <c r="C247" s="212" t="s">
        <v>1424</v>
      </c>
      <c r="D247" s="212" t="s">
        <v>836</v>
      </c>
      <c r="E247" s="213" t="s">
        <v>1425</v>
      </c>
      <c r="F247" s="214" t="s">
        <v>1426</v>
      </c>
      <c r="G247" s="215" t="s">
        <v>340</v>
      </c>
      <c r="H247" s="216">
        <v>487</v>
      </c>
      <c r="I247" s="217"/>
      <c r="J247" s="218">
        <f t="shared" si="50"/>
        <v>0</v>
      </c>
      <c r="K247" s="219"/>
      <c r="L247" s="220"/>
      <c r="M247" s="221" t="s">
        <v>1</v>
      </c>
      <c r="N247" s="222" t="s">
        <v>41</v>
      </c>
      <c r="O247" s="62"/>
      <c r="P247" s="165">
        <f t="shared" si="51"/>
        <v>0</v>
      </c>
      <c r="Q247" s="165">
        <v>0</v>
      </c>
      <c r="R247" s="165">
        <f t="shared" si="52"/>
        <v>0</v>
      </c>
      <c r="S247" s="165">
        <v>0</v>
      </c>
      <c r="T247" s="166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7" t="s">
        <v>234</v>
      </c>
      <c r="AT247" s="167" t="s">
        <v>836</v>
      </c>
      <c r="AU247" s="167" t="s">
        <v>83</v>
      </c>
      <c r="AY247" s="18" t="s">
        <v>203</v>
      </c>
      <c r="BE247" s="168">
        <f t="shared" si="54"/>
        <v>0</v>
      </c>
      <c r="BF247" s="168">
        <f t="shared" si="55"/>
        <v>0</v>
      </c>
      <c r="BG247" s="168">
        <f t="shared" si="56"/>
        <v>0</v>
      </c>
      <c r="BH247" s="168">
        <f t="shared" si="57"/>
        <v>0</v>
      </c>
      <c r="BI247" s="168">
        <f t="shared" si="58"/>
        <v>0</v>
      </c>
      <c r="BJ247" s="18" t="s">
        <v>91</v>
      </c>
      <c r="BK247" s="168">
        <f t="shared" si="59"/>
        <v>0</v>
      </c>
      <c r="BL247" s="18" t="s">
        <v>208</v>
      </c>
      <c r="BM247" s="167" t="s">
        <v>1427</v>
      </c>
    </row>
    <row r="248" spans="1:65" s="2" customFormat="1" ht="24.2" customHeight="1">
      <c r="A248" s="33"/>
      <c r="B248" s="154"/>
      <c r="C248" s="155" t="s">
        <v>419</v>
      </c>
      <c r="D248" s="155" t="s">
        <v>204</v>
      </c>
      <c r="E248" s="156" t="s">
        <v>1386</v>
      </c>
      <c r="F248" s="157" t="s">
        <v>1387</v>
      </c>
      <c r="G248" s="158" t="s">
        <v>221</v>
      </c>
      <c r="H248" s="159">
        <v>120.9</v>
      </c>
      <c r="I248" s="160"/>
      <c r="J248" s="161">
        <f t="shared" si="50"/>
        <v>0</v>
      </c>
      <c r="K248" s="162"/>
      <c r="L248" s="34"/>
      <c r="M248" s="163" t="s">
        <v>1</v>
      </c>
      <c r="N248" s="164" t="s">
        <v>41</v>
      </c>
      <c r="O248" s="62"/>
      <c r="P248" s="165">
        <f t="shared" si="51"/>
        <v>0</v>
      </c>
      <c r="Q248" s="165">
        <v>0</v>
      </c>
      <c r="R248" s="165">
        <f t="shared" si="52"/>
        <v>0</v>
      </c>
      <c r="S248" s="165">
        <v>0</v>
      </c>
      <c r="T248" s="166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7" t="s">
        <v>208</v>
      </c>
      <c r="AT248" s="167" t="s">
        <v>204</v>
      </c>
      <c r="AU248" s="167" t="s">
        <v>83</v>
      </c>
      <c r="AY248" s="18" t="s">
        <v>203</v>
      </c>
      <c r="BE248" s="168">
        <f t="shared" si="54"/>
        <v>0</v>
      </c>
      <c r="BF248" s="168">
        <f t="shared" si="55"/>
        <v>0</v>
      </c>
      <c r="BG248" s="168">
        <f t="shared" si="56"/>
        <v>0</v>
      </c>
      <c r="BH248" s="168">
        <f t="shared" si="57"/>
        <v>0</v>
      </c>
      <c r="BI248" s="168">
        <f t="shared" si="58"/>
        <v>0</v>
      </c>
      <c r="BJ248" s="18" t="s">
        <v>91</v>
      </c>
      <c r="BK248" s="168">
        <f t="shared" si="59"/>
        <v>0</v>
      </c>
      <c r="BL248" s="18" t="s">
        <v>208</v>
      </c>
      <c r="BM248" s="167" t="s">
        <v>1428</v>
      </c>
    </row>
    <row r="249" spans="1:65" s="2" customFormat="1" ht="16.5" customHeight="1">
      <c r="A249" s="33"/>
      <c r="B249" s="154"/>
      <c r="C249" s="212" t="s">
        <v>1429</v>
      </c>
      <c r="D249" s="212" t="s">
        <v>836</v>
      </c>
      <c r="E249" s="213" t="s">
        <v>1389</v>
      </c>
      <c r="F249" s="214" t="s">
        <v>1390</v>
      </c>
      <c r="G249" s="215" t="s">
        <v>213</v>
      </c>
      <c r="H249" s="216">
        <v>6.0449999999999999</v>
      </c>
      <c r="I249" s="217"/>
      <c r="J249" s="218">
        <f t="shared" si="50"/>
        <v>0</v>
      </c>
      <c r="K249" s="219"/>
      <c r="L249" s="220"/>
      <c r="M249" s="221" t="s">
        <v>1</v>
      </c>
      <c r="N249" s="222" t="s">
        <v>41</v>
      </c>
      <c r="O249" s="62"/>
      <c r="P249" s="165">
        <f t="shared" si="51"/>
        <v>0</v>
      </c>
      <c r="Q249" s="165">
        <v>0</v>
      </c>
      <c r="R249" s="165">
        <f t="shared" si="52"/>
        <v>0</v>
      </c>
      <c r="S249" s="165">
        <v>0</v>
      </c>
      <c r="T249" s="166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7" t="s">
        <v>234</v>
      </c>
      <c r="AT249" s="167" t="s">
        <v>836</v>
      </c>
      <c r="AU249" s="167" t="s">
        <v>83</v>
      </c>
      <c r="AY249" s="18" t="s">
        <v>203</v>
      </c>
      <c r="BE249" s="168">
        <f t="shared" si="54"/>
        <v>0</v>
      </c>
      <c r="BF249" s="168">
        <f t="shared" si="55"/>
        <v>0</v>
      </c>
      <c r="BG249" s="168">
        <f t="shared" si="56"/>
        <v>0</v>
      </c>
      <c r="BH249" s="168">
        <f t="shared" si="57"/>
        <v>0</v>
      </c>
      <c r="BI249" s="168">
        <f t="shared" si="58"/>
        <v>0</v>
      </c>
      <c r="BJ249" s="18" t="s">
        <v>91</v>
      </c>
      <c r="BK249" s="168">
        <f t="shared" si="59"/>
        <v>0</v>
      </c>
      <c r="BL249" s="18" t="s">
        <v>208</v>
      </c>
      <c r="BM249" s="167" t="s">
        <v>1430</v>
      </c>
    </row>
    <row r="250" spans="1:65" s="2" customFormat="1" ht="24.2" customHeight="1">
      <c r="A250" s="33"/>
      <c r="B250" s="154"/>
      <c r="C250" s="155" t="s">
        <v>422</v>
      </c>
      <c r="D250" s="155" t="s">
        <v>204</v>
      </c>
      <c r="E250" s="156" t="s">
        <v>1431</v>
      </c>
      <c r="F250" s="157" t="s">
        <v>1432</v>
      </c>
      <c r="G250" s="158" t="s">
        <v>1433</v>
      </c>
      <c r="H250" s="159">
        <v>162.4</v>
      </c>
      <c r="I250" s="160"/>
      <c r="J250" s="161">
        <f t="shared" si="50"/>
        <v>0</v>
      </c>
      <c r="K250" s="162"/>
      <c r="L250" s="34"/>
      <c r="M250" s="163" t="s">
        <v>1</v>
      </c>
      <c r="N250" s="164" t="s">
        <v>41</v>
      </c>
      <c r="O250" s="62"/>
      <c r="P250" s="165">
        <f t="shared" si="51"/>
        <v>0</v>
      </c>
      <c r="Q250" s="165">
        <v>0</v>
      </c>
      <c r="R250" s="165">
        <f t="shared" si="52"/>
        <v>0</v>
      </c>
      <c r="S250" s="165">
        <v>0</v>
      </c>
      <c r="T250" s="166">
        <f t="shared" si="5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7" t="s">
        <v>208</v>
      </c>
      <c r="AT250" s="167" t="s">
        <v>204</v>
      </c>
      <c r="AU250" s="167" t="s">
        <v>83</v>
      </c>
      <c r="AY250" s="18" t="s">
        <v>203</v>
      </c>
      <c r="BE250" s="168">
        <f t="shared" si="54"/>
        <v>0</v>
      </c>
      <c r="BF250" s="168">
        <f t="shared" si="55"/>
        <v>0</v>
      </c>
      <c r="BG250" s="168">
        <f t="shared" si="56"/>
        <v>0</v>
      </c>
      <c r="BH250" s="168">
        <f t="shared" si="57"/>
        <v>0</v>
      </c>
      <c r="BI250" s="168">
        <f t="shared" si="58"/>
        <v>0</v>
      </c>
      <c r="BJ250" s="18" t="s">
        <v>91</v>
      </c>
      <c r="BK250" s="168">
        <f t="shared" si="59"/>
        <v>0</v>
      </c>
      <c r="BL250" s="18" t="s">
        <v>208</v>
      </c>
      <c r="BM250" s="167" t="s">
        <v>1434</v>
      </c>
    </row>
    <row r="251" spans="1:65" s="2" customFormat="1" ht="21.75" customHeight="1">
      <c r="A251" s="33"/>
      <c r="B251" s="154"/>
      <c r="C251" s="155" t="s">
        <v>1435</v>
      </c>
      <c r="D251" s="155" t="s">
        <v>204</v>
      </c>
      <c r="E251" s="156" t="s">
        <v>1395</v>
      </c>
      <c r="F251" s="157" t="s">
        <v>1396</v>
      </c>
      <c r="G251" s="158" t="s">
        <v>213</v>
      </c>
      <c r="H251" s="159">
        <v>7.3</v>
      </c>
      <c r="I251" s="160"/>
      <c r="J251" s="161">
        <f t="shared" si="50"/>
        <v>0</v>
      </c>
      <c r="K251" s="162"/>
      <c r="L251" s="34"/>
      <c r="M251" s="163" t="s">
        <v>1</v>
      </c>
      <c r="N251" s="164" t="s">
        <v>41</v>
      </c>
      <c r="O251" s="62"/>
      <c r="P251" s="165">
        <f t="shared" si="51"/>
        <v>0</v>
      </c>
      <c r="Q251" s="165">
        <v>0</v>
      </c>
      <c r="R251" s="165">
        <f t="shared" si="52"/>
        <v>0</v>
      </c>
      <c r="S251" s="165">
        <v>0</v>
      </c>
      <c r="T251" s="166">
        <f t="shared" si="5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7" t="s">
        <v>208</v>
      </c>
      <c r="AT251" s="167" t="s">
        <v>204</v>
      </c>
      <c r="AU251" s="167" t="s">
        <v>83</v>
      </c>
      <c r="AY251" s="18" t="s">
        <v>203</v>
      </c>
      <c r="BE251" s="168">
        <f t="shared" si="54"/>
        <v>0</v>
      </c>
      <c r="BF251" s="168">
        <f t="shared" si="55"/>
        <v>0</v>
      </c>
      <c r="BG251" s="168">
        <f t="shared" si="56"/>
        <v>0</v>
      </c>
      <c r="BH251" s="168">
        <f t="shared" si="57"/>
        <v>0</v>
      </c>
      <c r="BI251" s="168">
        <f t="shared" si="58"/>
        <v>0</v>
      </c>
      <c r="BJ251" s="18" t="s">
        <v>91</v>
      </c>
      <c r="BK251" s="168">
        <f t="shared" si="59"/>
        <v>0</v>
      </c>
      <c r="BL251" s="18" t="s">
        <v>208</v>
      </c>
      <c r="BM251" s="167" t="s">
        <v>1436</v>
      </c>
    </row>
    <row r="252" spans="1:65" s="2" customFormat="1" ht="24.2" customHeight="1">
      <c r="A252" s="33"/>
      <c r="B252" s="154"/>
      <c r="C252" s="155" t="s">
        <v>426</v>
      </c>
      <c r="D252" s="155" t="s">
        <v>204</v>
      </c>
      <c r="E252" s="156" t="s">
        <v>1324</v>
      </c>
      <c r="F252" s="157" t="s">
        <v>1325</v>
      </c>
      <c r="G252" s="158" t="s">
        <v>213</v>
      </c>
      <c r="H252" s="159">
        <v>7.3</v>
      </c>
      <c r="I252" s="160"/>
      <c r="J252" s="161">
        <f t="shared" si="50"/>
        <v>0</v>
      </c>
      <c r="K252" s="162"/>
      <c r="L252" s="34"/>
      <c r="M252" s="163" t="s">
        <v>1</v>
      </c>
      <c r="N252" s="164" t="s">
        <v>41</v>
      </c>
      <c r="O252" s="62"/>
      <c r="P252" s="165">
        <f t="shared" si="51"/>
        <v>0</v>
      </c>
      <c r="Q252" s="165">
        <v>0</v>
      </c>
      <c r="R252" s="165">
        <f t="shared" si="52"/>
        <v>0</v>
      </c>
      <c r="S252" s="165">
        <v>0</v>
      </c>
      <c r="T252" s="166">
        <f t="shared" si="5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7" t="s">
        <v>208</v>
      </c>
      <c r="AT252" s="167" t="s">
        <v>204</v>
      </c>
      <c r="AU252" s="167" t="s">
        <v>83</v>
      </c>
      <c r="AY252" s="18" t="s">
        <v>203</v>
      </c>
      <c r="BE252" s="168">
        <f t="shared" si="54"/>
        <v>0</v>
      </c>
      <c r="BF252" s="168">
        <f t="shared" si="55"/>
        <v>0</v>
      </c>
      <c r="BG252" s="168">
        <f t="shared" si="56"/>
        <v>0</v>
      </c>
      <c r="BH252" s="168">
        <f t="shared" si="57"/>
        <v>0</v>
      </c>
      <c r="BI252" s="168">
        <f t="shared" si="58"/>
        <v>0</v>
      </c>
      <c r="BJ252" s="18" t="s">
        <v>91</v>
      </c>
      <c r="BK252" s="168">
        <f t="shared" si="59"/>
        <v>0</v>
      </c>
      <c r="BL252" s="18" t="s">
        <v>208</v>
      </c>
      <c r="BM252" s="167" t="s">
        <v>1437</v>
      </c>
    </row>
    <row r="253" spans="1:65" s="2" customFormat="1" ht="16.5" customHeight="1">
      <c r="A253" s="33"/>
      <c r="B253" s="154"/>
      <c r="C253" s="212" t="s">
        <v>1438</v>
      </c>
      <c r="D253" s="212" t="s">
        <v>836</v>
      </c>
      <c r="E253" s="213" t="s">
        <v>1326</v>
      </c>
      <c r="F253" s="214" t="s">
        <v>1327</v>
      </c>
      <c r="G253" s="215" t="s">
        <v>213</v>
      </c>
      <c r="H253" s="216">
        <v>7.3</v>
      </c>
      <c r="I253" s="217"/>
      <c r="J253" s="218">
        <f t="shared" si="50"/>
        <v>0</v>
      </c>
      <c r="K253" s="219"/>
      <c r="L253" s="220"/>
      <c r="M253" s="221" t="s">
        <v>1</v>
      </c>
      <c r="N253" s="222" t="s">
        <v>41</v>
      </c>
      <c r="O253" s="62"/>
      <c r="P253" s="165">
        <f t="shared" si="51"/>
        <v>0</v>
      </c>
      <c r="Q253" s="165">
        <v>0</v>
      </c>
      <c r="R253" s="165">
        <f t="shared" si="52"/>
        <v>0</v>
      </c>
      <c r="S253" s="165">
        <v>0</v>
      </c>
      <c r="T253" s="166">
        <f t="shared" si="5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7" t="s">
        <v>234</v>
      </c>
      <c r="AT253" s="167" t="s">
        <v>836</v>
      </c>
      <c r="AU253" s="167" t="s">
        <v>83</v>
      </c>
      <c r="AY253" s="18" t="s">
        <v>203</v>
      </c>
      <c r="BE253" s="168">
        <f t="shared" si="54"/>
        <v>0</v>
      </c>
      <c r="BF253" s="168">
        <f t="shared" si="55"/>
        <v>0</v>
      </c>
      <c r="BG253" s="168">
        <f t="shared" si="56"/>
        <v>0</v>
      </c>
      <c r="BH253" s="168">
        <f t="shared" si="57"/>
        <v>0</v>
      </c>
      <c r="BI253" s="168">
        <f t="shared" si="58"/>
        <v>0</v>
      </c>
      <c r="BJ253" s="18" t="s">
        <v>91</v>
      </c>
      <c r="BK253" s="168">
        <f t="shared" si="59"/>
        <v>0</v>
      </c>
      <c r="BL253" s="18" t="s">
        <v>208</v>
      </c>
      <c r="BM253" s="167" t="s">
        <v>1439</v>
      </c>
    </row>
    <row r="254" spans="1:65" s="2" customFormat="1" ht="33" customHeight="1">
      <c r="A254" s="33"/>
      <c r="B254" s="154"/>
      <c r="C254" s="155" t="s">
        <v>431</v>
      </c>
      <c r="D254" s="155" t="s">
        <v>204</v>
      </c>
      <c r="E254" s="156" t="s">
        <v>1328</v>
      </c>
      <c r="F254" s="157" t="s">
        <v>1329</v>
      </c>
      <c r="G254" s="158" t="s">
        <v>249</v>
      </c>
      <c r="H254" s="159">
        <v>24.02</v>
      </c>
      <c r="I254" s="160"/>
      <c r="J254" s="161">
        <f t="shared" si="50"/>
        <v>0</v>
      </c>
      <c r="K254" s="162"/>
      <c r="L254" s="34"/>
      <c r="M254" s="163" t="s">
        <v>1</v>
      </c>
      <c r="N254" s="164" t="s">
        <v>41</v>
      </c>
      <c r="O254" s="62"/>
      <c r="P254" s="165">
        <f t="shared" si="51"/>
        <v>0</v>
      </c>
      <c r="Q254" s="165">
        <v>0</v>
      </c>
      <c r="R254" s="165">
        <f t="shared" si="52"/>
        <v>0</v>
      </c>
      <c r="S254" s="165">
        <v>0</v>
      </c>
      <c r="T254" s="166">
        <f t="shared" si="5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7" t="s">
        <v>208</v>
      </c>
      <c r="AT254" s="167" t="s">
        <v>204</v>
      </c>
      <c r="AU254" s="167" t="s">
        <v>83</v>
      </c>
      <c r="AY254" s="18" t="s">
        <v>203</v>
      </c>
      <c r="BE254" s="168">
        <f t="shared" si="54"/>
        <v>0</v>
      </c>
      <c r="BF254" s="168">
        <f t="shared" si="55"/>
        <v>0</v>
      </c>
      <c r="BG254" s="168">
        <f t="shared" si="56"/>
        <v>0</v>
      </c>
      <c r="BH254" s="168">
        <f t="shared" si="57"/>
        <v>0</v>
      </c>
      <c r="BI254" s="168">
        <f t="shared" si="58"/>
        <v>0</v>
      </c>
      <c r="BJ254" s="18" t="s">
        <v>91</v>
      </c>
      <c r="BK254" s="168">
        <f t="shared" si="59"/>
        <v>0</v>
      </c>
      <c r="BL254" s="18" t="s">
        <v>208</v>
      </c>
      <c r="BM254" s="167" t="s">
        <v>1440</v>
      </c>
    </row>
    <row r="255" spans="1:65" s="12" customFormat="1" ht="25.9" customHeight="1">
      <c r="B255" s="143"/>
      <c r="D255" s="144" t="s">
        <v>74</v>
      </c>
      <c r="E255" s="145" t="s">
        <v>372</v>
      </c>
      <c r="F255" s="145" t="s">
        <v>1441</v>
      </c>
      <c r="I255" s="146"/>
      <c r="J255" s="147">
        <f>BK255</f>
        <v>0</v>
      </c>
      <c r="L255" s="143"/>
      <c r="M255" s="148"/>
      <c r="N255" s="149"/>
      <c r="O255" s="149"/>
      <c r="P255" s="150">
        <f>P256+P269</f>
        <v>0</v>
      </c>
      <c r="Q255" s="149"/>
      <c r="R255" s="150">
        <f>R256+R269</f>
        <v>0</v>
      </c>
      <c r="S255" s="149"/>
      <c r="T255" s="151">
        <f>T256+T269</f>
        <v>0</v>
      </c>
      <c r="AR255" s="144" t="s">
        <v>83</v>
      </c>
      <c r="AT255" s="152" t="s">
        <v>74</v>
      </c>
      <c r="AU255" s="152" t="s">
        <v>75</v>
      </c>
      <c r="AY255" s="144" t="s">
        <v>203</v>
      </c>
      <c r="BK255" s="153">
        <f>BK256+BK269</f>
        <v>0</v>
      </c>
    </row>
    <row r="256" spans="1:65" s="12" customFormat="1" ht="22.9" customHeight="1">
      <c r="B256" s="143"/>
      <c r="D256" s="144" t="s">
        <v>74</v>
      </c>
      <c r="E256" s="169" t="s">
        <v>391</v>
      </c>
      <c r="F256" s="169" t="s">
        <v>1442</v>
      </c>
      <c r="I256" s="146"/>
      <c r="J256" s="170">
        <f>BK256</f>
        <v>0</v>
      </c>
      <c r="L256" s="143"/>
      <c r="M256" s="148"/>
      <c r="N256" s="149"/>
      <c r="O256" s="149"/>
      <c r="P256" s="150">
        <f>SUM(P257:P268)</f>
        <v>0</v>
      </c>
      <c r="Q256" s="149"/>
      <c r="R256" s="150">
        <f>SUM(R257:R268)</f>
        <v>0</v>
      </c>
      <c r="S256" s="149"/>
      <c r="T256" s="151">
        <f>SUM(T257:T268)</f>
        <v>0</v>
      </c>
      <c r="AR256" s="144" t="s">
        <v>83</v>
      </c>
      <c r="AT256" s="152" t="s">
        <v>74</v>
      </c>
      <c r="AU256" s="152" t="s">
        <v>83</v>
      </c>
      <c r="AY256" s="144" t="s">
        <v>203</v>
      </c>
      <c r="BK256" s="153">
        <f>SUM(BK257:BK268)</f>
        <v>0</v>
      </c>
    </row>
    <row r="257" spans="1:65" s="2" customFormat="1" ht="24.2" customHeight="1">
      <c r="A257" s="33"/>
      <c r="B257" s="154"/>
      <c r="C257" s="155" t="s">
        <v>1443</v>
      </c>
      <c r="D257" s="155" t="s">
        <v>204</v>
      </c>
      <c r="E257" s="156" t="s">
        <v>1444</v>
      </c>
      <c r="F257" s="157" t="s">
        <v>1445</v>
      </c>
      <c r="G257" s="158" t="s">
        <v>221</v>
      </c>
      <c r="H257" s="159">
        <v>92</v>
      </c>
      <c r="I257" s="160"/>
      <c r="J257" s="161">
        <f t="shared" ref="J257:J268" si="60">ROUND(I257*H257,2)</f>
        <v>0</v>
      </c>
      <c r="K257" s="162"/>
      <c r="L257" s="34"/>
      <c r="M257" s="163" t="s">
        <v>1</v>
      </c>
      <c r="N257" s="164" t="s">
        <v>41</v>
      </c>
      <c r="O257" s="62"/>
      <c r="P257" s="165">
        <f t="shared" ref="P257:P268" si="61">O257*H257</f>
        <v>0</v>
      </c>
      <c r="Q257" s="165">
        <v>0</v>
      </c>
      <c r="R257" s="165">
        <f t="shared" ref="R257:R268" si="62">Q257*H257</f>
        <v>0</v>
      </c>
      <c r="S257" s="165">
        <v>0</v>
      </c>
      <c r="T257" s="166">
        <f t="shared" ref="T257:T268" si="63"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7" t="s">
        <v>208</v>
      </c>
      <c r="AT257" s="167" t="s">
        <v>204</v>
      </c>
      <c r="AU257" s="167" t="s">
        <v>91</v>
      </c>
      <c r="AY257" s="18" t="s">
        <v>203</v>
      </c>
      <c r="BE257" s="168">
        <f t="shared" ref="BE257:BE268" si="64">IF(N257="základná",J257,0)</f>
        <v>0</v>
      </c>
      <c r="BF257" s="168">
        <f t="shared" ref="BF257:BF268" si="65">IF(N257="znížená",J257,0)</f>
        <v>0</v>
      </c>
      <c r="BG257" s="168">
        <f t="shared" ref="BG257:BG268" si="66">IF(N257="zákl. prenesená",J257,0)</f>
        <v>0</v>
      </c>
      <c r="BH257" s="168">
        <f t="shared" ref="BH257:BH268" si="67">IF(N257="zníž. prenesená",J257,0)</f>
        <v>0</v>
      </c>
      <c r="BI257" s="168">
        <f t="shared" ref="BI257:BI268" si="68">IF(N257="nulová",J257,0)</f>
        <v>0</v>
      </c>
      <c r="BJ257" s="18" t="s">
        <v>91</v>
      </c>
      <c r="BK257" s="168">
        <f t="shared" ref="BK257:BK268" si="69">ROUND(I257*H257,2)</f>
        <v>0</v>
      </c>
      <c r="BL257" s="18" t="s">
        <v>208</v>
      </c>
      <c r="BM257" s="167" t="s">
        <v>1446</v>
      </c>
    </row>
    <row r="258" spans="1:65" s="2" customFormat="1" ht="24.2" customHeight="1">
      <c r="A258" s="33"/>
      <c r="B258" s="154"/>
      <c r="C258" s="155" t="s">
        <v>435</v>
      </c>
      <c r="D258" s="155" t="s">
        <v>204</v>
      </c>
      <c r="E258" s="156" t="s">
        <v>1447</v>
      </c>
      <c r="F258" s="157" t="s">
        <v>1448</v>
      </c>
      <c r="G258" s="158" t="s">
        <v>221</v>
      </c>
      <c r="H258" s="159">
        <v>92</v>
      </c>
      <c r="I258" s="160"/>
      <c r="J258" s="161">
        <f t="shared" si="60"/>
        <v>0</v>
      </c>
      <c r="K258" s="162"/>
      <c r="L258" s="34"/>
      <c r="M258" s="163" t="s">
        <v>1</v>
      </c>
      <c r="N258" s="164" t="s">
        <v>41</v>
      </c>
      <c r="O258" s="62"/>
      <c r="P258" s="165">
        <f t="shared" si="61"/>
        <v>0</v>
      </c>
      <c r="Q258" s="165">
        <v>0</v>
      </c>
      <c r="R258" s="165">
        <f t="shared" si="62"/>
        <v>0</v>
      </c>
      <c r="S258" s="165">
        <v>0</v>
      </c>
      <c r="T258" s="166">
        <f t="shared" si="6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7" t="s">
        <v>208</v>
      </c>
      <c r="AT258" s="167" t="s">
        <v>204</v>
      </c>
      <c r="AU258" s="167" t="s">
        <v>91</v>
      </c>
      <c r="AY258" s="18" t="s">
        <v>203</v>
      </c>
      <c r="BE258" s="168">
        <f t="shared" si="64"/>
        <v>0</v>
      </c>
      <c r="BF258" s="168">
        <f t="shared" si="65"/>
        <v>0</v>
      </c>
      <c r="BG258" s="168">
        <f t="shared" si="66"/>
        <v>0</v>
      </c>
      <c r="BH258" s="168">
        <f t="shared" si="67"/>
        <v>0</v>
      </c>
      <c r="BI258" s="168">
        <f t="shared" si="68"/>
        <v>0</v>
      </c>
      <c r="BJ258" s="18" t="s">
        <v>91</v>
      </c>
      <c r="BK258" s="168">
        <f t="shared" si="69"/>
        <v>0</v>
      </c>
      <c r="BL258" s="18" t="s">
        <v>208</v>
      </c>
      <c r="BM258" s="167" t="s">
        <v>1449</v>
      </c>
    </row>
    <row r="259" spans="1:65" s="2" customFormat="1" ht="49.15" customHeight="1">
      <c r="A259" s="33"/>
      <c r="B259" s="154"/>
      <c r="C259" s="155" t="s">
        <v>1450</v>
      </c>
      <c r="D259" s="155" t="s">
        <v>204</v>
      </c>
      <c r="E259" s="156" t="s">
        <v>1451</v>
      </c>
      <c r="F259" s="157" t="s">
        <v>1452</v>
      </c>
      <c r="G259" s="158" t="s">
        <v>221</v>
      </c>
      <c r="H259" s="159">
        <v>92</v>
      </c>
      <c r="I259" s="160"/>
      <c r="J259" s="161">
        <f t="shared" si="60"/>
        <v>0</v>
      </c>
      <c r="K259" s="162"/>
      <c r="L259" s="34"/>
      <c r="M259" s="163" t="s">
        <v>1</v>
      </c>
      <c r="N259" s="164" t="s">
        <v>41</v>
      </c>
      <c r="O259" s="62"/>
      <c r="P259" s="165">
        <f t="shared" si="61"/>
        <v>0</v>
      </c>
      <c r="Q259" s="165">
        <v>0</v>
      </c>
      <c r="R259" s="165">
        <f t="shared" si="62"/>
        <v>0</v>
      </c>
      <c r="S259" s="165">
        <v>0</v>
      </c>
      <c r="T259" s="166">
        <f t="shared" si="6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7" t="s">
        <v>208</v>
      </c>
      <c r="AT259" s="167" t="s">
        <v>204</v>
      </c>
      <c r="AU259" s="167" t="s">
        <v>91</v>
      </c>
      <c r="AY259" s="18" t="s">
        <v>203</v>
      </c>
      <c r="BE259" s="168">
        <f t="shared" si="64"/>
        <v>0</v>
      </c>
      <c r="BF259" s="168">
        <f t="shared" si="65"/>
        <v>0</v>
      </c>
      <c r="BG259" s="168">
        <f t="shared" si="66"/>
        <v>0</v>
      </c>
      <c r="BH259" s="168">
        <f t="shared" si="67"/>
        <v>0</v>
      </c>
      <c r="BI259" s="168">
        <f t="shared" si="68"/>
        <v>0</v>
      </c>
      <c r="BJ259" s="18" t="s">
        <v>91</v>
      </c>
      <c r="BK259" s="168">
        <f t="shared" si="69"/>
        <v>0</v>
      </c>
      <c r="BL259" s="18" t="s">
        <v>208</v>
      </c>
      <c r="BM259" s="167" t="s">
        <v>1453</v>
      </c>
    </row>
    <row r="260" spans="1:65" s="2" customFormat="1" ht="55.5" customHeight="1">
      <c r="A260" s="33"/>
      <c r="B260" s="154"/>
      <c r="C260" s="155" t="s">
        <v>438</v>
      </c>
      <c r="D260" s="155" t="s">
        <v>204</v>
      </c>
      <c r="E260" s="156" t="s">
        <v>1405</v>
      </c>
      <c r="F260" s="157" t="s">
        <v>1406</v>
      </c>
      <c r="G260" s="158" t="s">
        <v>221</v>
      </c>
      <c r="H260" s="159">
        <v>46</v>
      </c>
      <c r="I260" s="160"/>
      <c r="J260" s="161">
        <f t="shared" si="60"/>
        <v>0</v>
      </c>
      <c r="K260" s="162"/>
      <c r="L260" s="34"/>
      <c r="M260" s="163" t="s">
        <v>1</v>
      </c>
      <c r="N260" s="164" t="s">
        <v>41</v>
      </c>
      <c r="O260" s="62"/>
      <c r="P260" s="165">
        <f t="shared" si="61"/>
        <v>0</v>
      </c>
      <c r="Q260" s="165">
        <v>0</v>
      </c>
      <c r="R260" s="165">
        <f t="shared" si="62"/>
        <v>0</v>
      </c>
      <c r="S260" s="165">
        <v>0</v>
      </c>
      <c r="T260" s="166">
        <f t="shared" si="6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7" t="s">
        <v>208</v>
      </c>
      <c r="AT260" s="167" t="s">
        <v>204</v>
      </c>
      <c r="AU260" s="167" t="s">
        <v>91</v>
      </c>
      <c r="AY260" s="18" t="s">
        <v>203</v>
      </c>
      <c r="BE260" s="168">
        <f t="shared" si="64"/>
        <v>0</v>
      </c>
      <c r="BF260" s="168">
        <f t="shared" si="65"/>
        <v>0</v>
      </c>
      <c r="BG260" s="168">
        <f t="shared" si="66"/>
        <v>0</v>
      </c>
      <c r="BH260" s="168">
        <f t="shared" si="67"/>
        <v>0</v>
      </c>
      <c r="BI260" s="168">
        <f t="shared" si="68"/>
        <v>0</v>
      </c>
      <c r="BJ260" s="18" t="s">
        <v>91</v>
      </c>
      <c r="BK260" s="168">
        <f t="shared" si="69"/>
        <v>0</v>
      </c>
      <c r="BL260" s="18" t="s">
        <v>208</v>
      </c>
      <c r="BM260" s="167" t="s">
        <v>1454</v>
      </c>
    </row>
    <row r="261" spans="1:65" s="2" customFormat="1" ht="66.75" customHeight="1">
      <c r="A261" s="33"/>
      <c r="B261" s="154"/>
      <c r="C261" s="155" t="s">
        <v>1455</v>
      </c>
      <c r="D261" s="155" t="s">
        <v>204</v>
      </c>
      <c r="E261" s="156" t="s">
        <v>1456</v>
      </c>
      <c r="F261" s="157" t="s">
        <v>1457</v>
      </c>
      <c r="G261" s="158" t="s">
        <v>340</v>
      </c>
      <c r="H261" s="159">
        <v>5796</v>
      </c>
      <c r="I261" s="160"/>
      <c r="J261" s="161">
        <f t="shared" si="60"/>
        <v>0</v>
      </c>
      <c r="K261" s="162"/>
      <c r="L261" s="34"/>
      <c r="M261" s="163" t="s">
        <v>1</v>
      </c>
      <c r="N261" s="164" t="s">
        <v>41</v>
      </c>
      <c r="O261" s="62"/>
      <c r="P261" s="165">
        <f t="shared" si="61"/>
        <v>0</v>
      </c>
      <c r="Q261" s="165">
        <v>0</v>
      </c>
      <c r="R261" s="165">
        <f t="shared" si="62"/>
        <v>0</v>
      </c>
      <c r="S261" s="165">
        <v>0</v>
      </c>
      <c r="T261" s="166">
        <f t="shared" si="6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7" t="s">
        <v>208</v>
      </c>
      <c r="AT261" s="167" t="s">
        <v>204</v>
      </c>
      <c r="AU261" s="167" t="s">
        <v>91</v>
      </c>
      <c r="AY261" s="18" t="s">
        <v>203</v>
      </c>
      <c r="BE261" s="168">
        <f t="shared" si="64"/>
        <v>0</v>
      </c>
      <c r="BF261" s="168">
        <f t="shared" si="65"/>
        <v>0</v>
      </c>
      <c r="BG261" s="168">
        <f t="shared" si="66"/>
        <v>0</v>
      </c>
      <c r="BH261" s="168">
        <f t="shared" si="67"/>
        <v>0</v>
      </c>
      <c r="BI261" s="168">
        <f t="shared" si="68"/>
        <v>0</v>
      </c>
      <c r="BJ261" s="18" t="s">
        <v>91</v>
      </c>
      <c r="BK261" s="168">
        <f t="shared" si="69"/>
        <v>0</v>
      </c>
      <c r="BL261" s="18" t="s">
        <v>208</v>
      </c>
      <c r="BM261" s="167" t="s">
        <v>1458</v>
      </c>
    </row>
    <row r="262" spans="1:65" s="2" customFormat="1" ht="24.2" customHeight="1">
      <c r="A262" s="33"/>
      <c r="B262" s="154"/>
      <c r="C262" s="155" t="s">
        <v>444</v>
      </c>
      <c r="D262" s="155" t="s">
        <v>204</v>
      </c>
      <c r="E262" s="156" t="s">
        <v>1459</v>
      </c>
      <c r="F262" s="157" t="s">
        <v>1460</v>
      </c>
      <c r="G262" s="158" t="s">
        <v>340</v>
      </c>
      <c r="H262" s="159">
        <v>2116</v>
      </c>
      <c r="I262" s="160"/>
      <c r="J262" s="161">
        <f t="shared" si="60"/>
        <v>0</v>
      </c>
      <c r="K262" s="162"/>
      <c r="L262" s="34"/>
      <c r="M262" s="163" t="s">
        <v>1</v>
      </c>
      <c r="N262" s="164" t="s">
        <v>41</v>
      </c>
      <c r="O262" s="62"/>
      <c r="P262" s="165">
        <f t="shared" si="61"/>
        <v>0</v>
      </c>
      <c r="Q262" s="165">
        <v>0</v>
      </c>
      <c r="R262" s="165">
        <f t="shared" si="62"/>
        <v>0</v>
      </c>
      <c r="S262" s="165">
        <v>0</v>
      </c>
      <c r="T262" s="166">
        <f t="shared" si="6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7" t="s">
        <v>208</v>
      </c>
      <c r="AT262" s="167" t="s">
        <v>204</v>
      </c>
      <c r="AU262" s="167" t="s">
        <v>91</v>
      </c>
      <c r="AY262" s="18" t="s">
        <v>203</v>
      </c>
      <c r="BE262" s="168">
        <f t="shared" si="64"/>
        <v>0</v>
      </c>
      <c r="BF262" s="168">
        <f t="shared" si="65"/>
        <v>0</v>
      </c>
      <c r="BG262" s="168">
        <f t="shared" si="66"/>
        <v>0</v>
      </c>
      <c r="BH262" s="168">
        <f t="shared" si="67"/>
        <v>0</v>
      </c>
      <c r="BI262" s="168">
        <f t="shared" si="68"/>
        <v>0</v>
      </c>
      <c r="BJ262" s="18" t="s">
        <v>91</v>
      </c>
      <c r="BK262" s="168">
        <f t="shared" si="69"/>
        <v>0</v>
      </c>
      <c r="BL262" s="18" t="s">
        <v>208</v>
      </c>
      <c r="BM262" s="167" t="s">
        <v>1461</v>
      </c>
    </row>
    <row r="263" spans="1:65" s="2" customFormat="1" ht="16.5" customHeight="1">
      <c r="A263" s="33"/>
      <c r="B263" s="154"/>
      <c r="C263" s="212" t="s">
        <v>1462</v>
      </c>
      <c r="D263" s="212" t="s">
        <v>836</v>
      </c>
      <c r="E263" s="213" t="s">
        <v>1463</v>
      </c>
      <c r="F263" s="214" t="s">
        <v>1464</v>
      </c>
      <c r="G263" s="215" t="s">
        <v>340</v>
      </c>
      <c r="H263" s="216">
        <v>2116</v>
      </c>
      <c r="I263" s="217"/>
      <c r="J263" s="218">
        <f t="shared" si="60"/>
        <v>0</v>
      </c>
      <c r="K263" s="219"/>
      <c r="L263" s="220"/>
      <c r="M263" s="221" t="s">
        <v>1</v>
      </c>
      <c r="N263" s="222" t="s">
        <v>41</v>
      </c>
      <c r="O263" s="62"/>
      <c r="P263" s="165">
        <f t="shared" si="61"/>
        <v>0</v>
      </c>
      <c r="Q263" s="165">
        <v>0</v>
      </c>
      <c r="R263" s="165">
        <f t="shared" si="62"/>
        <v>0</v>
      </c>
      <c r="S263" s="165">
        <v>0</v>
      </c>
      <c r="T263" s="166">
        <f t="shared" si="6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7" t="s">
        <v>234</v>
      </c>
      <c r="AT263" s="167" t="s">
        <v>836</v>
      </c>
      <c r="AU263" s="167" t="s">
        <v>91</v>
      </c>
      <c r="AY263" s="18" t="s">
        <v>203</v>
      </c>
      <c r="BE263" s="168">
        <f t="shared" si="64"/>
        <v>0</v>
      </c>
      <c r="BF263" s="168">
        <f t="shared" si="65"/>
        <v>0</v>
      </c>
      <c r="BG263" s="168">
        <f t="shared" si="66"/>
        <v>0</v>
      </c>
      <c r="BH263" s="168">
        <f t="shared" si="67"/>
        <v>0</v>
      </c>
      <c r="BI263" s="168">
        <f t="shared" si="68"/>
        <v>0</v>
      </c>
      <c r="BJ263" s="18" t="s">
        <v>91</v>
      </c>
      <c r="BK263" s="168">
        <f t="shared" si="69"/>
        <v>0</v>
      </c>
      <c r="BL263" s="18" t="s">
        <v>208</v>
      </c>
      <c r="BM263" s="167" t="s">
        <v>1465</v>
      </c>
    </row>
    <row r="264" spans="1:65" s="2" customFormat="1" ht="24.2" customHeight="1">
      <c r="A264" s="33"/>
      <c r="B264" s="154"/>
      <c r="C264" s="155" t="s">
        <v>447</v>
      </c>
      <c r="D264" s="155" t="s">
        <v>204</v>
      </c>
      <c r="E264" s="156" t="s">
        <v>1466</v>
      </c>
      <c r="F264" s="157" t="s">
        <v>1467</v>
      </c>
      <c r="G264" s="158" t="s">
        <v>340</v>
      </c>
      <c r="H264" s="159">
        <v>3680</v>
      </c>
      <c r="I264" s="160"/>
      <c r="J264" s="161">
        <f t="shared" si="60"/>
        <v>0</v>
      </c>
      <c r="K264" s="162"/>
      <c r="L264" s="34"/>
      <c r="M264" s="163" t="s">
        <v>1</v>
      </c>
      <c r="N264" s="164" t="s">
        <v>41</v>
      </c>
      <c r="O264" s="62"/>
      <c r="P264" s="165">
        <f t="shared" si="61"/>
        <v>0</v>
      </c>
      <c r="Q264" s="165">
        <v>0</v>
      </c>
      <c r="R264" s="165">
        <f t="shared" si="62"/>
        <v>0</v>
      </c>
      <c r="S264" s="165">
        <v>0</v>
      </c>
      <c r="T264" s="166">
        <f t="shared" si="6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7" t="s">
        <v>208</v>
      </c>
      <c r="AT264" s="167" t="s">
        <v>204</v>
      </c>
      <c r="AU264" s="167" t="s">
        <v>91</v>
      </c>
      <c r="AY264" s="18" t="s">
        <v>203</v>
      </c>
      <c r="BE264" s="168">
        <f t="shared" si="64"/>
        <v>0</v>
      </c>
      <c r="BF264" s="168">
        <f t="shared" si="65"/>
        <v>0</v>
      </c>
      <c r="BG264" s="168">
        <f t="shared" si="66"/>
        <v>0</v>
      </c>
      <c r="BH264" s="168">
        <f t="shared" si="67"/>
        <v>0</v>
      </c>
      <c r="BI264" s="168">
        <f t="shared" si="68"/>
        <v>0</v>
      </c>
      <c r="BJ264" s="18" t="s">
        <v>91</v>
      </c>
      <c r="BK264" s="168">
        <f t="shared" si="69"/>
        <v>0</v>
      </c>
      <c r="BL264" s="18" t="s">
        <v>208</v>
      </c>
      <c r="BM264" s="167" t="s">
        <v>1468</v>
      </c>
    </row>
    <row r="265" spans="1:65" s="2" customFormat="1" ht="16.5" customHeight="1">
      <c r="A265" s="33"/>
      <c r="B265" s="154"/>
      <c r="C265" s="212" t="s">
        <v>1469</v>
      </c>
      <c r="D265" s="212" t="s">
        <v>836</v>
      </c>
      <c r="E265" s="213" t="s">
        <v>1470</v>
      </c>
      <c r="F265" s="214" t="s">
        <v>1471</v>
      </c>
      <c r="G265" s="215" t="s">
        <v>340</v>
      </c>
      <c r="H265" s="216">
        <v>3680</v>
      </c>
      <c r="I265" s="217"/>
      <c r="J265" s="218">
        <f t="shared" si="60"/>
        <v>0</v>
      </c>
      <c r="K265" s="219"/>
      <c r="L265" s="220"/>
      <c r="M265" s="221" t="s">
        <v>1</v>
      </c>
      <c r="N265" s="222" t="s">
        <v>41</v>
      </c>
      <c r="O265" s="62"/>
      <c r="P265" s="165">
        <f t="shared" si="61"/>
        <v>0</v>
      </c>
      <c r="Q265" s="165">
        <v>0</v>
      </c>
      <c r="R265" s="165">
        <f t="shared" si="62"/>
        <v>0</v>
      </c>
      <c r="S265" s="165">
        <v>0</v>
      </c>
      <c r="T265" s="166">
        <f t="shared" si="6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7" t="s">
        <v>234</v>
      </c>
      <c r="AT265" s="167" t="s">
        <v>836</v>
      </c>
      <c r="AU265" s="167" t="s">
        <v>91</v>
      </c>
      <c r="AY265" s="18" t="s">
        <v>203</v>
      </c>
      <c r="BE265" s="168">
        <f t="shared" si="64"/>
        <v>0</v>
      </c>
      <c r="BF265" s="168">
        <f t="shared" si="65"/>
        <v>0</v>
      </c>
      <c r="BG265" s="168">
        <f t="shared" si="66"/>
        <v>0</v>
      </c>
      <c r="BH265" s="168">
        <f t="shared" si="67"/>
        <v>0</v>
      </c>
      <c r="BI265" s="168">
        <f t="shared" si="68"/>
        <v>0</v>
      </c>
      <c r="BJ265" s="18" t="s">
        <v>91</v>
      </c>
      <c r="BK265" s="168">
        <f t="shared" si="69"/>
        <v>0</v>
      </c>
      <c r="BL265" s="18" t="s">
        <v>208</v>
      </c>
      <c r="BM265" s="167" t="s">
        <v>1472</v>
      </c>
    </row>
    <row r="266" spans="1:65" s="2" customFormat="1" ht="21.75" customHeight="1">
      <c r="A266" s="33"/>
      <c r="B266" s="154"/>
      <c r="C266" s="155" t="s">
        <v>453</v>
      </c>
      <c r="D266" s="155" t="s">
        <v>204</v>
      </c>
      <c r="E266" s="156" t="s">
        <v>1395</v>
      </c>
      <c r="F266" s="157" t="s">
        <v>1396</v>
      </c>
      <c r="G266" s="158" t="s">
        <v>213</v>
      </c>
      <c r="H266" s="159">
        <v>1.5</v>
      </c>
      <c r="I266" s="160"/>
      <c r="J266" s="161">
        <f t="shared" si="60"/>
        <v>0</v>
      </c>
      <c r="K266" s="162"/>
      <c r="L266" s="34"/>
      <c r="M266" s="163" t="s">
        <v>1</v>
      </c>
      <c r="N266" s="164" t="s">
        <v>41</v>
      </c>
      <c r="O266" s="62"/>
      <c r="P266" s="165">
        <f t="shared" si="61"/>
        <v>0</v>
      </c>
      <c r="Q266" s="165">
        <v>0</v>
      </c>
      <c r="R266" s="165">
        <f t="shared" si="62"/>
        <v>0</v>
      </c>
      <c r="S266" s="165">
        <v>0</v>
      </c>
      <c r="T266" s="166">
        <f t="shared" si="6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7" t="s">
        <v>208</v>
      </c>
      <c r="AT266" s="167" t="s">
        <v>204</v>
      </c>
      <c r="AU266" s="167" t="s">
        <v>91</v>
      </c>
      <c r="AY266" s="18" t="s">
        <v>203</v>
      </c>
      <c r="BE266" s="168">
        <f t="shared" si="64"/>
        <v>0</v>
      </c>
      <c r="BF266" s="168">
        <f t="shared" si="65"/>
        <v>0</v>
      </c>
      <c r="BG266" s="168">
        <f t="shared" si="66"/>
        <v>0</v>
      </c>
      <c r="BH266" s="168">
        <f t="shared" si="67"/>
        <v>0</v>
      </c>
      <c r="BI266" s="168">
        <f t="shared" si="68"/>
        <v>0</v>
      </c>
      <c r="BJ266" s="18" t="s">
        <v>91</v>
      </c>
      <c r="BK266" s="168">
        <f t="shared" si="69"/>
        <v>0</v>
      </c>
      <c r="BL266" s="18" t="s">
        <v>208</v>
      </c>
      <c r="BM266" s="167" t="s">
        <v>1473</v>
      </c>
    </row>
    <row r="267" spans="1:65" s="2" customFormat="1" ht="24.2" customHeight="1">
      <c r="A267" s="33"/>
      <c r="B267" s="154"/>
      <c r="C267" s="155" t="s">
        <v>1474</v>
      </c>
      <c r="D267" s="155" t="s">
        <v>204</v>
      </c>
      <c r="E267" s="156" t="s">
        <v>1475</v>
      </c>
      <c r="F267" s="157" t="s">
        <v>1325</v>
      </c>
      <c r="G267" s="158" t="s">
        <v>213</v>
      </c>
      <c r="H267" s="159">
        <v>1.5</v>
      </c>
      <c r="I267" s="160"/>
      <c r="J267" s="161">
        <f t="shared" si="60"/>
        <v>0</v>
      </c>
      <c r="K267" s="162"/>
      <c r="L267" s="34"/>
      <c r="M267" s="163" t="s">
        <v>1</v>
      </c>
      <c r="N267" s="164" t="s">
        <v>41</v>
      </c>
      <c r="O267" s="62"/>
      <c r="P267" s="165">
        <f t="shared" si="61"/>
        <v>0</v>
      </c>
      <c r="Q267" s="165">
        <v>0</v>
      </c>
      <c r="R267" s="165">
        <f t="shared" si="62"/>
        <v>0</v>
      </c>
      <c r="S267" s="165">
        <v>0</v>
      </c>
      <c r="T267" s="166">
        <f t="shared" si="6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7" t="s">
        <v>208</v>
      </c>
      <c r="AT267" s="167" t="s">
        <v>204</v>
      </c>
      <c r="AU267" s="167" t="s">
        <v>91</v>
      </c>
      <c r="AY267" s="18" t="s">
        <v>203</v>
      </c>
      <c r="BE267" s="168">
        <f t="shared" si="64"/>
        <v>0</v>
      </c>
      <c r="BF267" s="168">
        <f t="shared" si="65"/>
        <v>0</v>
      </c>
      <c r="BG267" s="168">
        <f t="shared" si="66"/>
        <v>0</v>
      </c>
      <c r="BH267" s="168">
        <f t="shared" si="67"/>
        <v>0</v>
      </c>
      <c r="BI267" s="168">
        <f t="shared" si="68"/>
        <v>0</v>
      </c>
      <c r="BJ267" s="18" t="s">
        <v>91</v>
      </c>
      <c r="BK267" s="168">
        <f t="shared" si="69"/>
        <v>0</v>
      </c>
      <c r="BL267" s="18" t="s">
        <v>208</v>
      </c>
      <c r="BM267" s="167" t="s">
        <v>1476</v>
      </c>
    </row>
    <row r="268" spans="1:65" s="2" customFormat="1" ht="16.5" customHeight="1">
      <c r="A268" s="33"/>
      <c r="B268" s="154"/>
      <c r="C268" s="212" t="s">
        <v>456</v>
      </c>
      <c r="D268" s="212" t="s">
        <v>836</v>
      </c>
      <c r="E268" s="213" t="s">
        <v>1326</v>
      </c>
      <c r="F268" s="214" t="s">
        <v>1327</v>
      </c>
      <c r="G268" s="215" t="s">
        <v>213</v>
      </c>
      <c r="H268" s="216">
        <v>1.5</v>
      </c>
      <c r="I268" s="217"/>
      <c r="J268" s="218">
        <f t="shared" si="60"/>
        <v>0</v>
      </c>
      <c r="K268" s="219"/>
      <c r="L268" s="220"/>
      <c r="M268" s="221" t="s">
        <v>1</v>
      </c>
      <c r="N268" s="222" t="s">
        <v>41</v>
      </c>
      <c r="O268" s="62"/>
      <c r="P268" s="165">
        <f t="shared" si="61"/>
        <v>0</v>
      </c>
      <c r="Q268" s="165">
        <v>0</v>
      </c>
      <c r="R268" s="165">
        <f t="shared" si="62"/>
        <v>0</v>
      </c>
      <c r="S268" s="165">
        <v>0</v>
      </c>
      <c r="T268" s="166">
        <f t="shared" si="6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7" t="s">
        <v>234</v>
      </c>
      <c r="AT268" s="167" t="s">
        <v>836</v>
      </c>
      <c r="AU268" s="167" t="s">
        <v>91</v>
      </c>
      <c r="AY268" s="18" t="s">
        <v>203</v>
      </c>
      <c r="BE268" s="168">
        <f t="shared" si="64"/>
        <v>0</v>
      </c>
      <c r="BF268" s="168">
        <f t="shared" si="65"/>
        <v>0</v>
      </c>
      <c r="BG268" s="168">
        <f t="shared" si="66"/>
        <v>0</v>
      </c>
      <c r="BH268" s="168">
        <f t="shared" si="67"/>
        <v>0</v>
      </c>
      <c r="BI268" s="168">
        <f t="shared" si="68"/>
        <v>0</v>
      </c>
      <c r="BJ268" s="18" t="s">
        <v>91</v>
      </c>
      <c r="BK268" s="168">
        <f t="shared" si="69"/>
        <v>0</v>
      </c>
      <c r="BL268" s="18" t="s">
        <v>208</v>
      </c>
      <c r="BM268" s="167" t="s">
        <v>1477</v>
      </c>
    </row>
    <row r="269" spans="1:65" s="12" customFormat="1" ht="22.9" customHeight="1">
      <c r="B269" s="143"/>
      <c r="D269" s="144" t="s">
        <v>74</v>
      </c>
      <c r="E269" s="169" t="s">
        <v>400</v>
      </c>
      <c r="F269" s="169" t="s">
        <v>1478</v>
      </c>
      <c r="I269" s="146"/>
      <c r="J269" s="170">
        <f>BK269</f>
        <v>0</v>
      </c>
      <c r="L269" s="143"/>
      <c r="M269" s="148"/>
      <c r="N269" s="149"/>
      <c r="O269" s="149"/>
      <c r="P269" s="150">
        <f>SUM(P270:P279)</f>
        <v>0</v>
      </c>
      <c r="Q269" s="149"/>
      <c r="R269" s="150">
        <f>SUM(R270:R279)</f>
        <v>0</v>
      </c>
      <c r="S269" s="149"/>
      <c r="T269" s="151">
        <f>SUM(T270:T279)</f>
        <v>0</v>
      </c>
      <c r="AR269" s="144" t="s">
        <v>83</v>
      </c>
      <c r="AT269" s="152" t="s">
        <v>74</v>
      </c>
      <c r="AU269" s="152" t="s">
        <v>83</v>
      </c>
      <c r="AY269" s="144" t="s">
        <v>203</v>
      </c>
      <c r="BK269" s="153">
        <f>SUM(BK270:BK279)</f>
        <v>0</v>
      </c>
    </row>
    <row r="270" spans="1:65" s="2" customFormat="1" ht="24.2" customHeight="1">
      <c r="A270" s="33"/>
      <c r="B270" s="154"/>
      <c r="C270" s="155" t="s">
        <v>1479</v>
      </c>
      <c r="D270" s="155" t="s">
        <v>204</v>
      </c>
      <c r="E270" s="156" t="s">
        <v>1444</v>
      </c>
      <c r="F270" s="157" t="s">
        <v>1445</v>
      </c>
      <c r="G270" s="158" t="s">
        <v>221</v>
      </c>
      <c r="H270" s="159">
        <v>92</v>
      </c>
      <c r="I270" s="160"/>
      <c r="J270" s="161">
        <f t="shared" ref="J270:J279" si="70">ROUND(I270*H270,2)</f>
        <v>0</v>
      </c>
      <c r="K270" s="162"/>
      <c r="L270" s="34"/>
      <c r="M270" s="163" t="s">
        <v>1</v>
      </c>
      <c r="N270" s="164" t="s">
        <v>41</v>
      </c>
      <c r="O270" s="62"/>
      <c r="P270" s="165">
        <f t="shared" ref="P270:P279" si="71">O270*H270</f>
        <v>0</v>
      </c>
      <c r="Q270" s="165">
        <v>0</v>
      </c>
      <c r="R270" s="165">
        <f t="shared" ref="R270:R279" si="72">Q270*H270</f>
        <v>0</v>
      </c>
      <c r="S270" s="165">
        <v>0</v>
      </c>
      <c r="T270" s="166">
        <f t="shared" ref="T270:T279" si="73"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7" t="s">
        <v>208</v>
      </c>
      <c r="AT270" s="167" t="s">
        <v>204</v>
      </c>
      <c r="AU270" s="167" t="s">
        <v>91</v>
      </c>
      <c r="AY270" s="18" t="s">
        <v>203</v>
      </c>
      <c r="BE270" s="168">
        <f t="shared" ref="BE270:BE279" si="74">IF(N270="základná",J270,0)</f>
        <v>0</v>
      </c>
      <c r="BF270" s="168">
        <f t="shared" ref="BF270:BF279" si="75">IF(N270="znížená",J270,0)</f>
        <v>0</v>
      </c>
      <c r="BG270" s="168">
        <f t="shared" ref="BG270:BG279" si="76">IF(N270="zákl. prenesená",J270,0)</f>
        <v>0</v>
      </c>
      <c r="BH270" s="168">
        <f t="shared" ref="BH270:BH279" si="77">IF(N270="zníž. prenesená",J270,0)</f>
        <v>0</v>
      </c>
      <c r="BI270" s="168">
        <f t="shared" ref="BI270:BI279" si="78">IF(N270="nulová",J270,0)</f>
        <v>0</v>
      </c>
      <c r="BJ270" s="18" t="s">
        <v>91</v>
      </c>
      <c r="BK270" s="168">
        <f t="shared" ref="BK270:BK279" si="79">ROUND(I270*H270,2)</f>
        <v>0</v>
      </c>
      <c r="BL270" s="18" t="s">
        <v>208</v>
      </c>
      <c r="BM270" s="167" t="s">
        <v>1480</v>
      </c>
    </row>
    <row r="271" spans="1:65" s="2" customFormat="1" ht="24.2" customHeight="1">
      <c r="A271" s="33"/>
      <c r="B271" s="154"/>
      <c r="C271" s="155" t="s">
        <v>460</v>
      </c>
      <c r="D271" s="155" t="s">
        <v>204</v>
      </c>
      <c r="E271" s="156" t="s">
        <v>1447</v>
      </c>
      <c r="F271" s="157" t="s">
        <v>1448</v>
      </c>
      <c r="G271" s="158" t="s">
        <v>221</v>
      </c>
      <c r="H271" s="159">
        <v>92</v>
      </c>
      <c r="I271" s="160"/>
      <c r="J271" s="161">
        <f t="shared" si="70"/>
        <v>0</v>
      </c>
      <c r="K271" s="162"/>
      <c r="L271" s="34"/>
      <c r="M271" s="163" t="s">
        <v>1</v>
      </c>
      <c r="N271" s="164" t="s">
        <v>41</v>
      </c>
      <c r="O271" s="62"/>
      <c r="P271" s="165">
        <f t="shared" si="71"/>
        <v>0</v>
      </c>
      <c r="Q271" s="165">
        <v>0</v>
      </c>
      <c r="R271" s="165">
        <f t="shared" si="72"/>
        <v>0</v>
      </c>
      <c r="S271" s="165">
        <v>0</v>
      </c>
      <c r="T271" s="166">
        <f t="shared" si="7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7" t="s">
        <v>208</v>
      </c>
      <c r="AT271" s="167" t="s">
        <v>204</v>
      </c>
      <c r="AU271" s="167" t="s">
        <v>91</v>
      </c>
      <c r="AY271" s="18" t="s">
        <v>203</v>
      </c>
      <c r="BE271" s="168">
        <f t="shared" si="74"/>
        <v>0</v>
      </c>
      <c r="BF271" s="168">
        <f t="shared" si="75"/>
        <v>0</v>
      </c>
      <c r="BG271" s="168">
        <f t="shared" si="76"/>
        <v>0</v>
      </c>
      <c r="BH271" s="168">
        <f t="shared" si="77"/>
        <v>0</v>
      </c>
      <c r="BI271" s="168">
        <f t="shared" si="78"/>
        <v>0</v>
      </c>
      <c r="BJ271" s="18" t="s">
        <v>91</v>
      </c>
      <c r="BK271" s="168">
        <f t="shared" si="79"/>
        <v>0</v>
      </c>
      <c r="BL271" s="18" t="s">
        <v>208</v>
      </c>
      <c r="BM271" s="167" t="s">
        <v>1481</v>
      </c>
    </row>
    <row r="272" spans="1:65" s="2" customFormat="1" ht="49.15" customHeight="1">
      <c r="A272" s="33"/>
      <c r="B272" s="154"/>
      <c r="C272" s="155" t="s">
        <v>1482</v>
      </c>
      <c r="D272" s="155" t="s">
        <v>204</v>
      </c>
      <c r="E272" s="156" t="s">
        <v>1451</v>
      </c>
      <c r="F272" s="157" t="s">
        <v>1452</v>
      </c>
      <c r="G272" s="158" t="s">
        <v>221</v>
      </c>
      <c r="H272" s="159">
        <v>92</v>
      </c>
      <c r="I272" s="160"/>
      <c r="J272" s="161">
        <f t="shared" si="70"/>
        <v>0</v>
      </c>
      <c r="K272" s="162"/>
      <c r="L272" s="34"/>
      <c r="M272" s="163" t="s">
        <v>1</v>
      </c>
      <c r="N272" s="164" t="s">
        <v>41</v>
      </c>
      <c r="O272" s="62"/>
      <c r="P272" s="165">
        <f t="shared" si="71"/>
        <v>0</v>
      </c>
      <c r="Q272" s="165">
        <v>0</v>
      </c>
      <c r="R272" s="165">
        <f t="shared" si="72"/>
        <v>0</v>
      </c>
      <c r="S272" s="165">
        <v>0</v>
      </c>
      <c r="T272" s="166">
        <f t="shared" si="7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7" t="s">
        <v>208</v>
      </c>
      <c r="AT272" s="167" t="s">
        <v>204</v>
      </c>
      <c r="AU272" s="167" t="s">
        <v>91</v>
      </c>
      <c r="AY272" s="18" t="s">
        <v>203</v>
      </c>
      <c r="BE272" s="168">
        <f t="shared" si="74"/>
        <v>0</v>
      </c>
      <c r="BF272" s="168">
        <f t="shared" si="75"/>
        <v>0</v>
      </c>
      <c r="BG272" s="168">
        <f t="shared" si="76"/>
        <v>0</v>
      </c>
      <c r="BH272" s="168">
        <f t="shared" si="77"/>
        <v>0</v>
      </c>
      <c r="BI272" s="168">
        <f t="shared" si="78"/>
        <v>0</v>
      </c>
      <c r="BJ272" s="18" t="s">
        <v>91</v>
      </c>
      <c r="BK272" s="168">
        <f t="shared" si="79"/>
        <v>0</v>
      </c>
      <c r="BL272" s="18" t="s">
        <v>208</v>
      </c>
      <c r="BM272" s="167" t="s">
        <v>1483</v>
      </c>
    </row>
    <row r="273" spans="1:65" s="2" customFormat="1" ht="55.5" customHeight="1">
      <c r="A273" s="33"/>
      <c r="B273" s="154"/>
      <c r="C273" s="155" t="s">
        <v>463</v>
      </c>
      <c r="D273" s="155" t="s">
        <v>204</v>
      </c>
      <c r="E273" s="156" t="s">
        <v>1405</v>
      </c>
      <c r="F273" s="157" t="s">
        <v>1406</v>
      </c>
      <c r="G273" s="158" t="s">
        <v>221</v>
      </c>
      <c r="H273" s="159">
        <v>46</v>
      </c>
      <c r="I273" s="160"/>
      <c r="J273" s="161">
        <f t="shared" si="70"/>
        <v>0</v>
      </c>
      <c r="K273" s="162"/>
      <c r="L273" s="34"/>
      <c r="M273" s="163" t="s">
        <v>1</v>
      </c>
      <c r="N273" s="164" t="s">
        <v>41</v>
      </c>
      <c r="O273" s="62"/>
      <c r="P273" s="165">
        <f t="shared" si="71"/>
        <v>0</v>
      </c>
      <c r="Q273" s="165">
        <v>0</v>
      </c>
      <c r="R273" s="165">
        <f t="shared" si="72"/>
        <v>0</v>
      </c>
      <c r="S273" s="165">
        <v>0</v>
      </c>
      <c r="T273" s="166">
        <f t="shared" si="7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7" t="s">
        <v>208</v>
      </c>
      <c r="AT273" s="167" t="s">
        <v>204</v>
      </c>
      <c r="AU273" s="167" t="s">
        <v>91</v>
      </c>
      <c r="AY273" s="18" t="s">
        <v>203</v>
      </c>
      <c r="BE273" s="168">
        <f t="shared" si="74"/>
        <v>0</v>
      </c>
      <c r="BF273" s="168">
        <f t="shared" si="75"/>
        <v>0</v>
      </c>
      <c r="BG273" s="168">
        <f t="shared" si="76"/>
        <v>0</v>
      </c>
      <c r="BH273" s="168">
        <f t="shared" si="77"/>
        <v>0</v>
      </c>
      <c r="BI273" s="168">
        <f t="shared" si="78"/>
        <v>0</v>
      </c>
      <c r="BJ273" s="18" t="s">
        <v>91</v>
      </c>
      <c r="BK273" s="168">
        <f t="shared" si="79"/>
        <v>0</v>
      </c>
      <c r="BL273" s="18" t="s">
        <v>208</v>
      </c>
      <c r="BM273" s="167" t="s">
        <v>1484</v>
      </c>
    </row>
    <row r="274" spans="1:65" s="2" customFormat="1" ht="66.75" customHeight="1">
      <c r="A274" s="33"/>
      <c r="B274" s="154"/>
      <c r="C274" s="155" t="s">
        <v>1485</v>
      </c>
      <c r="D274" s="155" t="s">
        <v>204</v>
      </c>
      <c r="E274" s="156" t="s">
        <v>1456</v>
      </c>
      <c r="F274" s="157" t="s">
        <v>1457</v>
      </c>
      <c r="G274" s="158" t="s">
        <v>340</v>
      </c>
      <c r="H274" s="159">
        <v>644</v>
      </c>
      <c r="I274" s="160"/>
      <c r="J274" s="161">
        <f t="shared" si="70"/>
        <v>0</v>
      </c>
      <c r="K274" s="162"/>
      <c r="L274" s="34"/>
      <c r="M274" s="163" t="s">
        <v>1</v>
      </c>
      <c r="N274" s="164" t="s">
        <v>41</v>
      </c>
      <c r="O274" s="62"/>
      <c r="P274" s="165">
        <f t="shared" si="71"/>
        <v>0</v>
      </c>
      <c r="Q274" s="165">
        <v>0</v>
      </c>
      <c r="R274" s="165">
        <f t="shared" si="72"/>
        <v>0</v>
      </c>
      <c r="S274" s="165">
        <v>0</v>
      </c>
      <c r="T274" s="166">
        <f t="shared" si="7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7" t="s">
        <v>208</v>
      </c>
      <c r="AT274" s="167" t="s">
        <v>204</v>
      </c>
      <c r="AU274" s="167" t="s">
        <v>91</v>
      </c>
      <c r="AY274" s="18" t="s">
        <v>203</v>
      </c>
      <c r="BE274" s="168">
        <f t="shared" si="74"/>
        <v>0</v>
      </c>
      <c r="BF274" s="168">
        <f t="shared" si="75"/>
        <v>0</v>
      </c>
      <c r="BG274" s="168">
        <f t="shared" si="76"/>
        <v>0</v>
      </c>
      <c r="BH274" s="168">
        <f t="shared" si="77"/>
        <v>0</v>
      </c>
      <c r="BI274" s="168">
        <f t="shared" si="78"/>
        <v>0</v>
      </c>
      <c r="BJ274" s="18" t="s">
        <v>91</v>
      </c>
      <c r="BK274" s="168">
        <f t="shared" si="79"/>
        <v>0</v>
      </c>
      <c r="BL274" s="18" t="s">
        <v>208</v>
      </c>
      <c r="BM274" s="167" t="s">
        <v>1486</v>
      </c>
    </row>
    <row r="275" spans="1:65" s="2" customFormat="1" ht="24.2" customHeight="1">
      <c r="A275" s="33"/>
      <c r="B275" s="154"/>
      <c r="C275" s="155" t="s">
        <v>467</v>
      </c>
      <c r="D275" s="155" t="s">
        <v>204</v>
      </c>
      <c r="E275" s="156" t="s">
        <v>1487</v>
      </c>
      <c r="F275" s="157" t="s">
        <v>1488</v>
      </c>
      <c r="G275" s="158" t="s">
        <v>340</v>
      </c>
      <c r="H275" s="159">
        <v>644</v>
      </c>
      <c r="I275" s="160"/>
      <c r="J275" s="161">
        <f t="shared" si="70"/>
        <v>0</v>
      </c>
      <c r="K275" s="162"/>
      <c r="L275" s="34"/>
      <c r="M275" s="163" t="s">
        <v>1</v>
      </c>
      <c r="N275" s="164" t="s">
        <v>41</v>
      </c>
      <c r="O275" s="62"/>
      <c r="P275" s="165">
        <f t="shared" si="71"/>
        <v>0</v>
      </c>
      <c r="Q275" s="165">
        <v>0</v>
      </c>
      <c r="R275" s="165">
        <f t="shared" si="72"/>
        <v>0</v>
      </c>
      <c r="S275" s="165">
        <v>0</v>
      </c>
      <c r="T275" s="166">
        <f t="shared" si="7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7" t="s">
        <v>208</v>
      </c>
      <c r="AT275" s="167" t="s">
        <v>204</v>
      </c>
      <c r="AU275" s="167" t="s">
        <v>91</v>
      </c>
      <c r="AY275" s="18" t="s">
        <v>203</v>
      </c>
      <c r="BE275" s="168">
        <f t="shared" si="74"/>
        <v>0</v>
      </c>
      <c r="BF275" s="168">
        <f t="shared" si="75"/>
        <v>0</v>
      </c>
      <c r="BG275" s="168">
        <f t="shared" si="76"/>
        <v>0</v>
      </c>
      <c r="BH275" s="168">
        <f t="shared" si="77"/>
        <v>0</v>
      </c>
      <c r="BI275" s="168">
        <f t="shared" si="78"/>
        <v>0</v>
      </c>
      <c r="BJ275" s="18" t="s">
        <v>91</v>
      </c>
      <c r="BK275" s="168">
        <f t="shared" si="79"/>
        <v>0</v>
      </c>
      <c r="BL275" s="18" t="s">
        <v>208</v>
      </c>
      <c r="BM275" s="167" t="s">
        <v>1489</v>
      </c>
    </row>
    <row r="276" spans="1:65" s="2" customFormat="1" ht="16.5" customHeight="1">
      <c r="A276" s="33"/>
      <c r="B276" s="154"/>
      <c r="C276" s="212" t="s">
        <v>1490</v>
      </c>
      <c r="D276" s="212" t="s">
        <v>836</v>
      </c>
      <c r="E276" s="213" t="s">
        <v>1491</v>
      </c>
      <c r="F276" s="214" t="s">
        <v>1492</v>
      </c>
      <c r="G276" s="215" t="s">
        <v>340</v>
      </c>
      <c r="H276" s="216">
        <v>644</v>
      </c>
      <c r="I276" s="217"/>
      <c r="J276" s="218">
        <f t="shared" si="70"/>
        <v>0</v>
      </c>
      <c r="K276" s="219"/>
      <c r="L276" s="220"/>
      <c r="M276" s="221" t="s">
        <v>1</v>
      </c>
      <c r="N276" s="222" t="s">
        <v>41</v>
      </c>
      <c r="O276" s="62"/>
      <c r="P276" s="165">
        <f t="shared" si="71"/>
        <v>0</v>
      </c>
      <c r="Q276" s="165">
        <v>0</v>
      </c>
      <c r="R276" s="165">
        <f t="shared" si="72"/>
        <v>0</v>
      </c>
      <c r="S276" s="165">
        <v>0</v>
      </c>
      <c r="T276" s="166">
        <f t="shared" si="7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7" t="s">
        <v>234</v>
      </c>
      <c r="AT276" s="167" t="s">
        <v>836</v>
      </c>
      <c r="AU276" s="167" t="s">
        <v>91</v>
      </c>
      <c r="AY276" s="18" t="s">
        <v>203</v>
      </c>
      <c r="BE276" s="168">
        <f t="shared" si="74"/>
        <v>0</v>
      </c>
      <c r="BF276" s="168">
        <f t="shared" si="75"/>
        <v>0</v>
      </c>
      <c r="BG276" s="168">
        <f t="shared" si="76"/>
        <v>0</v>
      </c>
      <c r="BH276" s="168">
        <f t="shared" si="77"/>
        <v>0</v>
      </c>
      <c r="BI276" s="168">
        <f t="shared" si="78"/>
        <v>0</v>
      </c>
      <c r="BJ276" s="18" t="s">
        <v>91</v>
      </c>
      <c r="BK276" s="168">
        <f t="shared" si="79"/>
        <v>0</v>
      </c>
      <c r="BL276" s="18" t="s">
        <v>208</v>
      </c>
      <c r="BM276" s="167" t="s">
        <v>1493</v>
      </c>
    </row>
    <row r="277" spans="1:65" s="2" customFormat="1" ht="21.75" customHeight="1">
      <c r="A277" s="33"/>
      <c r="B277" s="154"/>
      <c r="C277" s="155" t="s">
        <v>470</v>
      </c>
      <c r="D277" s="155" t="s">
        <v>204</v>
      </c>
      <c r="E277" s="156" t="s">
        <v>1395</v>
      </c>
      <c r="F277" s="157" t="s">
        <v>1396</v>
      </c>
      <c r="G277" s="158" t="s">
        <v>213</v>
      </c>
      <c r="H277" s="159">
        <v>0.65</v>
      </c>
      <c r="I277" s="160"/>
      <c r="J277" s="161">
        <f t="shared" si="70"/>
        <v>0</v>
      </c>
      <c r="K277" s="162"/>
      <c r="L277" s="34"/>
      <c r="M277" s="163" t="s">
        <v>1</v>
      </c>
      <c r="N277" s="164" t="s">
        <v>41</v>
      </c>
      <c r="O277" s="62"/>
      <c r="P277" s="165">
        <f t="shared" si="71"/>
        <v>0</v>
      </c>
      <c r="Q277" s="165">
        <v>0</v>
      </c>
      <c r="R277" s="165">
        <f t="shared" si="72"/>
        <v>0</v>
      </c>
      <c r="S277" s="165">
        <v>0</v>
      </c>
      <c r="T277" s="166">
        <f t="shared" si="7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7" t="s">
        <v>208</v>
      </c>
      <c r="AT277" s="167" t="s">
        <v>204</v>
      </c>
      <c r="AU277" s="167" t="s">
        <v>91</v>
      </c>
      <c r="AY277" s="18" t="s">
        <v>203</v>
      </c>
      <c r="BE277" s="168">
        <f t="shared" si="74"/>
        <v>0</v>
      </c>
      <c r="BF277" s="168">
        <f t="shared" si="75"/>
        <v>0</v>
      </c>
      <c r="BG277" s="168">
        <f t="shared" si="76"/>
        <v>0</v>
      </c>
      <c r="BH277" s="168">
        <f t="shared" si="77"/>
        <v>0</v>
      </c>
      <c r="BI277" s="168">
        <f t="shared" si="78"/>
        <v>0</v>
      </c>
      <c r="BJ277" s="18" t="s">
        <v>91</v>
      </c>
      <c r="BK277" s="168">
        <f t="shared" si="79"/>
        <v>0</v>
      </c>
      <c r="BL277" s="18" t="s">
        <v>208</v>
      </c>
      <c r="BM277" s="167" t="s">
        <v>1494</v>
      </c>
    </row>
    <row r="278" spans="1:65" s="2" customFormat="1" ht="24.2" customHeight="1">
      <c r="A278" s="33"/>
      <c r="B278" s="154"/>
      <c r="C278" s="155" t="s">
        <v>1495</v>
      </c>
      <c r="D278" s="155" t="s">
        <v>204</v>
      </c>
      <c r="E278" s="156" t="s">
        <v>1475</v>
      </c>
      <c r="F278" s="157" t="s">
        <v>1325</v>
      </c>
      <c r="G278" s="158" t="s">
        <v>213</v>
      </c>
      <c r="H278" s="159">
        <v>0.65</v>
      </c>
      <c r="I278" s="160"/>
      <c r="J278" s="161">
        <f t="shared" si="70"/>
        <v>0</v>
      </c>
      <c r="K278" s="162"/>
      <c r="L278" s="34"/>
      <c r="M278" s="163" t="s">
        <v>1</v>
      </c>
      <c r="N278" s="164" t="s">
        <v>41</v>
      </c>
      <c r="O278" s="62"/>
      <c r="P278" s="165">
        <f t="shared" si="71"/>
        <v>0</v>
      </c>
      <c r="Q278" s="165">
        <v>0</v>
      </c>
      <c r="R278" s="165">
        <f t="shared" si="72"/>
        <v>0</v>
      </c>
      <c r="S278" s="165">
        <v>0</v>
      </c>
      <c r="T278" s="166">
        <f t="shared" si="7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7" t="s">
        <v>208</v>
      </c>
      <c r="AT278" s="167" t="s">
        <v>204</v>
      </c>
      <c r="AU278" s="167" t="s">
        <v>91</v>
      </c>
      <c r="AY278" s="18" t="s">
        <v>203</v>
      </c>
      <c r="BE278" s="168">
        <f t="shared" si="74"/>
        <v>0</v>
      </c>
      <c r="BF278" s="168">
        <f t="shared" si="75"/>
        <v>0</v>
      </c>
      <c r="BG278" s="168">
        <f t="shared" si="76"/>
        <v>0</v>
      </c>
      <c r="BH278" s="168">
        <f t="shared" si="77"/>
        <v>0</v>
      </c>
      <c r="BI278" s="168">
        <f t="shared" si="78"/>
        <v>0</v>
      </c>
      <c r="BJ278" s="18" t="s">
        <v>91</v>
      </c>
      <c r="BK278" s="168">
        <f t="shared" si="79"/>
        <v>0</v>
      </c>
      <c r="BL278" s="18" t="s">
        <v>208</v>
      </c>
      <c r="BM278" s="167" t="s">
        <v>1496</v>
      </c>
    </row>
    <row r="279" spans="1:65" s="2" customFormat="1" ht="16.5" customHeight="1">
      <c r="A279" s="33"/>
      <c r="B279" s="154"/>
      <c r="C279" s="212" t="s">
        <v>474</v>
      </c>
      <c r="D279" s="212" t="s">
        <v>836</v>
      </c>
      <c r="E279" s="213" t="s">
        <v>1326</v>
      </c>
      <c r="F279" s="214" t="s">
        <v>1327</v>
      </c>
      <c r="G279" s="215" t="s">
        <v>213</v>
      </c>
      <c r="H279" s="216">
        <v>0.65</v>
      </c>
      <c r="I279" s="217"/>
      <c r="J279" s="218">
        <f t="shared" si="70"/>
        <v>0</v>
      </c>
      <c r="K279" s="219"/>
      <c r="L279" s="220"/>
      <c r="M279" s="221" t="s">
        <v>1</v>
      </c>
      <c r="N279" s="222" t="s">
        <v>41</v>
      </c>
      <c r="O279" s="62"/>
      <c r="P279" s="165">
        <f t="shared" si="71"/>
        <v>0</v>
      </c>
      <c r="Q279" s="165">
        <v>0</v>
      </c>
      <c r="R279" s="165">
        <f t="shared" si="72"/>
        <v>0</v>
      </c>
      <c r="S279" s="165">
        <v>0</v>
      </c>
      <c r="T279" s="166">
        <f t="shared" si="7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7" t="s">
        <v>234</v>
      </c>
      <c r="AT279" s="167" t="s">
        <v>836</v>
      </c>
      <c r="AU279" s="167" t="s">
        <v>91</v>
      </c>
      <c r="AY279" s="18" t="s">
        <v>203</v>
      </c>
      <c r="BE279" s="168">
        <f t="shared" si="74"/>
        <v>0</v>
      </c>
      <c r="BF279" s="168">
        <f t="shared" si="75"/>
        <v>0</v>
      </c>
      <c r="BG279" s="168">
        <f t="shared" si="76"/>
        <v>0</v>
      </c>
      <c r="BH279" s="168">
        <f t="shared" si="77"/>
        <v>0</v>
      </c>
      <c r="BI279" s="168">
        <f t="shared" si="78"/>
        <v>0</v>
      </c>
      <c r="BJ279" s="18" t="s">
        <v>91</v>
      </c>
      <c r="BK279" s="168">
        <f t="shared" si="79"/>
        <v>0</v>
      </c>
      <c r="BL279" s="18" t="s">
        <v>208</v>
      </c>
      <c r="BM279" s="167" t="s">
        <v>1497</v>
      </c>
    </row>
    <row r="280" spans="1:65" s="12" customFormat="1" ht="25.9" customHeight="1">
      <c r="B280" s="143"/>
      <c r="D280" s="144" t="s">
        <v>74</v>
      </c>
      <c r="E280" s="145" t="s">
        <v>427</v>
      </c>
      <c r="F280" s="145" t="s">
        <v>1498</v>
      </c>
      <c r="I280" s="146"/>
      <c r="J280" s="147">
        <f>BK280</f>
        <v>0</v>
      </c>
      <c r="L280" s="143"/>
      <c r="M280" s="148"/>
      <c r="N280" s="149"/>
      <c r="O280" s="149"/>
      <c r="P280" s="150">
        <f>SUM(P281:P290)</f>
        <v>0</v>
      </c>
      <c r="Q280" s="149"/>
      <c r="R280" s="150">
        <f>SUM(R281:R290)</f>
        <v>0</v>
      </c>
      <c r="S280" s="149"/>
      <c r="T280" s="151">
        <f>SUM(T281:T290)</f>
        <v>0</v>
      </c>
      <c r="AR280" s="144" t="s">
        <v>83</v>
      </c>
      <c r="AT280" s="152" t="s">
        <v>74</v>
      </c>
      <c r="AU280" s="152" t="s">
        <v>75</v>
      </c>
      <c r="AY280" s="144" t="s">
        <v>203</v>
      </c>
      <c r="BK280" s="153">
        <f>SUM(BK281:BK290)</f>
        <v>0</v>
      </c>
    </row>
    <row r="281" spans="1:65" s="2" customFormat="1" ht="49.15" customHeight="1">
      <c r="A281" s="33"/>
      <c r="B281" s="154"/>
      <c r="C281" s="155" t="s">
        <v>1499</v>
      </c>
      <c r="D281" s="155" t="s">
        <v>204</v>
      </c>
      <c r="E281" s="156" t="s">
        <v>1402</v>
      </c>
      <c r="F281" s="157" t="s">
        <v>1403</v>
      </c>
      <c r="G281" s="158" t="s">
        <v>221</v>
      </c>
      <c r="H281" s="159">
        <v>135</v>
      </c>
      <c r="I281" s="160"/>
      <c r="J281" s="161">
        <f t="shared" ref="J281:J290" si="80">ROUND(I281*H281,2)</f>
        <v>0</v>
      </c>
      <c r="K281" s="162"/>
      <c r="L281" s="34"/>
      <c r="M281" s="163" t="s">
        <v>1</v>
      </c>
      <c r="N281" s="164" t="s">
        <v>41</v>
      </c>
      <c r="O281" s="62"/>
      <c r="P281" s="165">
        <f t="shared" ref="P281:P290" si="81">O281*H281</f>
        <v>0</v>
      </c>
      <c r="Q281" s="165">
        <v>0</v>
      </c>
      <c r="R281" s="165">
        <f t="shared" ref="R281:R290" si="82">Q281*H281</f>
        <v>0</v>
      </c>
      <c r="S281" s="165">
        <v>0</v>
      </c>
      <c r="T281" s="166">
        <f t="shared" ref="T281:T290" si="83"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7" t="s">
        <v>208</v>
      </c>
      <c r="AT281" s="167" t="s">
        <v>204</v>
      </c>
      <c r="AU281" s="167" t="s">
        <v>83</v>
      </c>
      <c r="AY281" s="18" t="s">
        <v>203</v>
      </c>
      <c r="BE281" s="168">
        <f t="shared" ref="BE281:BE290" si="84">IF(N281="základná",J281,0)</f>
        <v>0</v>
      </c>
      <c r="BF281" s="168">
        <f t="shared" ref="BF281:BF290" si="85">IF(N281="znížená",J281,0)</f>
        <v>0</v>
      </c>
      <c r="BG281" s="168">
        <f t="shared" ref="BG281:BG290" si="86">IF(N281="zákl. prenesená",J281,0)</f>
        <v>0</v>
      </c>
      <c r="BH281" s="168">
        <f t="shared" ref="BH281:BH290" si="87">IF(N281="zníž. prenesená",J281,0)</f>
        <v>0</v>
      </c>
      <c r="BI281" s="168">
        <f t="shared" ref="BI281:BI290" si="88">IF(N281="nulová",J281,0)</f>
        <v>0</v>
      </c>
      <c r="BJ281" s="18" t="s">
        <v>91</v>
      </c>
      <c r="BK281" s="168">
        <f t="shared" ref="BK281:BK290" si="89">ROUND(I281*H281,2)</f>
        <v>0</v>
      </c>
      <c r="BL281" s="18" t="s">
        <v>208</v>
      </c>
      <c r="BM281" s="167" t="s">
        <v>1500</v>
      </c>
    </row>
    <row r="282" spans="1:65" s="2" customFormat="1" ht="55.5" customHeight="1">
      <c r="A282" s="33"/>
      <c r="B282" s="154"/>
      <c r="C282" s="155" t="s">
        <v>477</v>
      </c>
      <c r="D282" s="155" t="s">
        <v>204</v>
      </c>
      <c r="E282" s="156" t="s">
        <v>1405</v>
      </c>
      <c r="F282" s="157" t="s">
        <v>1406</v>
      </c>
      <c r="G282" s="158" t="s">
        <v>221</v>
      </c>
      <c r="H282" s="159">
        <v>135</v>
      </c>
      <c r="I282" s="160"/>
      <c r="J282" s="161">
        <f t="shared" si="80"/>
        <v>0</v>
      </c>
      <c r="K282" s="162"/>
      <c r="L282" s="34"/>
      <c r="M282" s="163" t="s">
        <v>1</v>
      </c>
      <c r="N282" s="164" t="s">
        <v>41</v>
      </c>
      <c r="O282" s="62"/>
      <c r="P282" s="165">
        <f t="shared" si="81"/>
        <v>0</v>
      </c>
      <c r="Q282" s="165">
        <v>0</v>
      </c>
      <c r="R282" s="165">
        <f t="shared" si="82"/>
        <v>0</v>
      </c>
      <c r="S282" s="165">
        <v>0</v>
      </c>
      <c r="T282" s="166">
        <f t="shared" si="8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7" t="s">
        <v>208</v>
      </c>
      <c r="AT282" s="167" t="s">
        <v>204</v>
      </c>
      <c r="AU282" s="167" t="s">
        <v>83</v>
      </c>
      <c r="AY282" s="18" t="s">
        <v>203</v>
      </c>
      <c r="BE282" s="168">
        <f t="shared" si="84"/>
        <v>0</v>
      </c>
      <c r="BF282" s="168">
        <f t="shared" si="85"/>
        <v>0</v>
      </c>
      <c r="BG282" s="168">
        <f t="shared" si="86"/>
        <v>0</v>
      </c>
      <c r="BH282" s="168">
        <f t="shared" si="87"/>
        <v>0</v>
      </c>
      <c r="BI282" s="168">
        <f t="shared" si="88"/>
        <v>0</v>
      </c>
      <c r="BJ282" s="18" t="s">
        <v>91</v>
      </c>
      <c r="BK282" s="168">
        <f t="shared" si="89"/>
        <v>0</v>
      </c>
      <c r="BL282" s="18" t="s">
        <v>208</v>
      </c>
      <c r="BM282" s="167" t="s">
        <v>1501</v>
      </c>
    </row>
    <row r="283" spans="1:65" s="2" customFormat="1" ht="66.75" customHeight="1">
      <c r="A283" s="33"/>
      <c r="B283" s="154"/>
      <c r="C283" s="155" t="s">
        <v>1502</v>
      </c>
      <c r="D283" s="155" t="s">
        <v>204</v>
      </c>
      <c r="E283" s="156" t="s">
        <v>1503</v>
      </c>
      <c r="F283" s="157" t="s">
        <v>1504</v>
      </c>
      <c r="G283" s="158" t="s">
        <v>340</v>
      </c>
      <c r="H283" s="159">
        <v>13500</v>
      </c>
      <c r="I283" s="160"/>
      <c r="J283" s="161">
        <f t="shared" si="80"/>
        <v>0</v>
      </c>
      <c r="K283" s="162"/>
      <c r="L283" s="34"/>
      <c r="M283" s="163" t="s">
        <v>1</v>
      </c>
      <c r="N283" s="164" t="s">
        <v>41</v>
      </c>
      <c r="O283" s="62"/>
      <c r="P283" s="165">
        <f t="shared" si="81"/>
        <v>0</v>
      </c>
      <c r="Q283" s="165">
        <v>0</v>
      </c>
      <c r="R283" s="165">
        <f t="shared" si="82"/>
        <v>0</v>
      </c>
      <c r="S283" s="165">
        <v>0</v>
      </c>
      <c r="T283" s="166">
        <f t="shared" si="8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7" t="s">
        <v>208</v>
      </c>
      <c r="AT283" s="167" t="s">
        <v>204</v>
      </c>
      <c r="AU283" s="167" t="s">
        <v>83</v>
      </c>
      <c r="AY283" s="18" t="s">
        <v>203</v>
      </c>
      <c r="BE283" s="168">
        <f t="shared" si="84"/>
        <v>0</v>
      </c>
      <c r="BF283" s="168">
        <f t="shared" si="85"/>
        <v>0</v>
      </c>
      <c r="BG283" s="168">
        <f t="shared" si="86"/>
        <v>0</v>
      </c>
      <c r="BH283" s="168">
        <f t="shared" si="87"/>
        <v>0</v>
      </c>
      <c r="BI283" s="168">
        <f t="shared" si="88"/>
        <v>0</v>
      </c>
      <c r="BJ283" s="18" t="s">
        <v>91</v>
      </c>
      <c r="BK283" s="168">
        <f t="shared" si="89"/>
        <v>0</v>
      </c>
      <c r="BL283" s="18" t="s">
        <v>208</v>
      </c>
      <c r="BM283" s="167" t="s">
        <v>1505</v>
      </c>
    </row>
    <row r="284" spans="1:65" s="2" customFormat="1" ht="24.2" customHeight="1">
      <c r="A284" s="33"/>
      <c r="B284" s="154"/>
      <c r="C284" s="155" t="s">
        <v>481</v>
      </c>
      <c r="D284" s="155" t="s">
        <v>204</v>
      </c>
      <c r="E284" s="156" t="s">
        <v>1506</v>
      </c>
      <c r="F284" s="157" t="s">
        <v>1507</v>
      </c>
      <c r="G284" s="158" t="s">
        <v>340</v>
      </c>
      <c r="H284" s="159">
        <v>13500</v>
      </c>
      <c r="I284" s="160"/>
      <c r="J284" s="161">
        <f t="shared" si="80"/>
        <v>0</v>
      </c>
      <c r="K284" s="162"/>
      <c r="L284" s="34"/>
      <c r="M284" s="163" t="s">
        <v>1</v>
      </c>
      <c r="N284" s="164" t="s">
        <v>41</v>
      </c>
      <c r="O284" s="62"/>
      <c r="P284" s="165">
        <f t="shared" si="81"/>
        <v>0</v>
      </c>
      <c r="Q284" s="165">
        <v>0</v>
      </c>
      <c r="R284" s="165">
        <f t="shared" si="82"/>
        <v>0</v>
      </c>
      <c r="S284" s="165">
        <v>0</v>
      </c>
      <c r="T284" s="166">
        <f t="shared" si="8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7" t="s">
        <v>208</v>
      </c>
      <c r="AT284" s="167" t="s">
        <v>204</v>
      </c>
      <c r="AU284" s="167" t="s">
        <v>83</v>
      </c>
      <c r="AY284" s="18" t="s">
        <v>203</v>
      </c>
      <c r="BE284" s="168">
        <f t="shared" si="84"/>
        <v>0</v>
      </c>
      <c r="BF284" s="168">
        <f t="shared" si="85"/>
        <v>0</v>
      </c>
      <c r="BG284" s="168">
        <f t="shared" si="86"/>
        <v>0</v>
      </c>
      <c r="BH284" s="168">
        <f t="shared" si="87"/>
        <v>0</v>
      </c>
      <c r="BI284" s="168">
        <f t="shared" si="88"/>
        <v>0</v>
      </c>
      <c r="BJ284" s="18" t="s">
        <v>91</v>
      </c>
      <c r="BK284" s="168">
        <f t="shared" si="89"/>
        <v>0</v>
      </c>
      <c r="BL284" s="18" t="s">
        <v>208</v>
      </c>
      <c r="BM284" s="167" t="s">
        <v>1508</v>
      </c>
    </row>
    <row r="285" spans="1:65" s="2" customFormat="1" ht="16.5" customHeight="1">
      <c r="A285" s="33"/>
      <c r="B285" s="154"/>
      <c r="C285" s="212" t="s">
        <v>1509</v>
      </c>
      <c r="D285" s="212" t="s">
        <v>836</v>
      </c>
      <c r="E285" s="213" t="s">
        <v>1510</v>
      </c>
      <c r="F285" s="214" t="s">
        <v>1511</v>
      </c>
      <c r="G285" s="215" t="s">
        <v>340</v>
      </c>
      <c r="H285" s="216">
        <v>13500</v>
      </c>
      <c r="I285" s="217"/>
      <c r="J285" s="218">
        <f t="shared" si="80"/>
        <v>0</v>
      </c>
      <c r="K285" s="219"/>
      <c r="L285" s="220"/>
      <c r="M285" s="221" t="s">
        <v>1</v>
      </c>
      <c r="N285" s="222" t="s">
        <v>41</v>
      </c>
      <c r="O285" s="62"/>
      <c r="P285" s="165">
        <f t="shared" si="81"/>
        <v>0</v>
      </c>
      <c r="Q285" s="165">
        <v>0</v>
      </c>
      <c r="R285" s="165">
        <f t="shared" si="82"/>
        <v>0</v>
      </c>
      <c r="S285" s="165">
        <v>0</v>
      </c>
      <c r="T285" s="166">
        <f t="shared" si="8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7" t="s">
        <v>234</v>
      </c>
      <c r="AT285" s="167" t="s">
        <v>836</v>
      </c>
      <c r="AU285" s="167" t="s">
        <v>83</v>
      </c>
      <c r="AY285" s="18" t="s">
        <v>203</v>
      </c>
      <c r="BE285" s="168">
        <f t="shared" si="84"/>
        <v>0</v>
      </c>
      <c r="BF285" s="168">
        <f t="shared" si="85"/>
        <v>0</v>
      </c>
      <c r="BG285" s="168">
        <f t="shared" si="86"/>
        <v>0</v>
      </c>
      <c r="BH285" s="168">
        <f t="shared" si="87"/>
        <v>0</v>
      </c>
      <c r="BI285" s="168">
        <f t="shared" si="88"/>
        <v>0</v>
      </c>
      <c r="BJ285" s="18" t="s">
        <v>91</v>
      </c>
      <c r="BK285" s="168">
        <f t="shared" si="89"/>
        <v>0</v>
      </c>
      <c r="BL285" s="18" t="s">
        <v>208</v>
      </c>
      <c r="BM285" s="167" t="s">
        <v>1512</v>
      </c>
    </row>
    <row r="286" spans="1:65" s="2" customFormat="1" ht="44.25" customHeight="1">
      <c r="A286" s="33"/>
      <c r="B286" s="154"/>
      <c r="C286" s="155" t="s">
        <v>486</v>
      </c>
      <c r="D286" s="155" t="s">
        <v>204</v>
      </c>
      <c r="E286" s="156" t="s">
        <v>1513</v>
      </c>
      <c r="F286" s="157" t="s">
        <v>1514</v>
      </c>
      <c r="G286" s="158" t="s">
        <v>221</v>
      </c>
      <c r="H286" s="159">
        <v>135</v>
      </c>
      <c r="I286" s="160"/>
      <c r="J286" s="161">
        <f t="shared" si="80"/>
        <v>0</v>
      </c>
      <c r="K286" s="162"/>
      <c r="L286" s="34"/>
      <c r="M286" s="163" t="s">
        <v>1</v>
      </c>
      <c r="N286" s="164" t="s">
        <v>41</v>
      </c>
      <c r="O286" s="62"/>
      <c r="P286" s="165">
        <f t="shared" si="81"/>
        <v>0</v>
      </c>
      <c r="Q286" s="165">
        <v>0</v>
      </c>
      <c r="R286" s="165">
        <f t="shared" si="82"/>
        <v>0</v>
      </c>
      <c r="S286" s="165">
        <v>0</v>
      </c>
      <c r="T286" s="166">
        <f t="shared" si="8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7" t="s">
        <v>208</v>
      </c>
      <c r="AT286" s="167" t="s">
        <v>204</v>
      </c>
      <c r="AU286" s="167" t="s">
        <v>83</v>
      </c>
      <c r="AY286" s="18" t="s">
        <v>203</v>
      </c>
      <c r="BE286" s="168">
        <f t="shared" si="84"/>
        <v>0</v>
      </c>
      <c r="BF286" s="168">
        <f t="shared" si="85"/>
        <v>0</v>
      </c>
      <c r="BG286" s="168">
        <f t="shared" si="86"/>
        <v>0</v>
      </c>
      <c r="BH286" s="168">
        <f t="shared" si="87"/>
        <v>0</v>
      </c>
      <c r="BI286" s="168">
        <f t="shared" si="88"/>
        <v>0</v>
      </c>
      <c r="BJ286" s="18" t="s">
        <v>91</v>
      </c>
      <c r="BK286" s="168">
        <f t="shared" si="89"/>
        <v>0</v>
      </c>
      <c r="BL286" s="18" t="s">
        <v>208</v>
      </c>
      <c r="BM286" s="167" t="s">
        <v>1515</v>
      </c>
    </row>
    <row r="287" spans="1:65" s="2" customFormat="1" ht="16.5" customHeight="1">
      <c r="A287" s="33"/>
      <c r="B287" s="154"/>
      <c r="C287" s="212" t="s">
        <v>1516</v>
      </c>
      <c r="D287" s="212" t="s">
        <v>836</v>
      </c>
      <c r="E287" s="213" t="s">
        <v>1517</v>
      </c>
      <c r="F287" s="214" t="s">
        <v>1518</v>
      </c>
      <c r="G287" s="215" t="s">
        <v>249</v>
      </c>
      <c r="H287" s="216">
        <v>2.2999999999999998</v>
      </c>
      <c r="I287" s="217"/>
      <c r="J287" s="218">
        <f t="shared" si="80"/>
        <v>0</v>
      </c>
      <c r="K287" s="219"/>
      <c r="L287" s="220"/>
      <c r="M287" s="221" t="s">
        <v>1</v>
      </c>
      <c r="N287" s="222" t="s">
        <v>41</v>
      </c>
      <c r="O287" s="62"/>
      <c r="P287" s="165">
        <f t="shared" si="81"/>
        <v>0</v>
      </c>
      <c r="Q287" s="165">
        <v>0</v>
      </c>
      <c r="R287" s="165">
        <f t="shared" si="82"/>
        <v>0</v>
      </c>
      <c r="S287" s="165">
        <v>0</v>
      </c>
      <c r="T287" s="166">
        <f t="shared" si="8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7" t="s">
        <v>234</v>
      </c>
      <c r="AT287" s="167" t="s">
        <v>836</v>
      </c>
      <c r="AU287" s="167" t="s">
        <v>83</v>
      </c>
      <c r="AY287" s="18" t="s">
        <v>203</v>
      </c>
      <c r="BE287" s="168">
        <f t="shared" si="84"/>
        <v>0</v>
      </c>
      <c r="BF287" s="168">
        <f t="shared" si="85"/>
        <v>0</v>
      </c>
      <c r="BG287" s="168">
        <f t="shared" si="86"/>
        <v>0</v>
      </c>
      <c r="BH287" s="168">
        <f t="shared" si="87"/>
        <v>0</v>
      </c>
      <c r="BI287" s="168">
        <f t="shared" si="88"/>
        <v>0</v>
      </c>
      <c r="BJ287" s="18" t="s">
        <v>91</v>
      </c>
      <c r="BK287" s="168">
        <f t="shared" si="89"/>
        <v>0</v>
      </c>
      <c r="BL287" s="18" t="s">
        <v>208</v>
      </c>
      <c r="BM287" s="167" t="s">
        <v>1519</v>
      </c>
    </row>
    <row r="288" spans="1:65" s="2" customFormat="1" ht="21.75" customHeight="1">
      <c r="A288" s="33"/>
      <c r="B288" s="154"/>
      <c r="C288" s="155" t="s">
        <v>492</v>
      </c>
      <c r="D288" s="155" t="s">
        <v>204</v>
      </c>
      <c r="E288" s="156" t="s">
        <v>1395</v>
      </c>
      <c r="F288" s="157" t="s">
        <v>1396</v>
      </c>
      <c r="G288" s="158" t="s">
        <v>213</v>
      </c>
      <c r="H288" s="159">
        <v>2.7</v>
      </c>
      <c r="I288" s="160"/>
      <c r="J288" s="161">
        <f t="shared" si="80"/>
        <v>0</v>
      </c>
      <c r="K288" s="162"/>
      <c r="L288" s="34"/>
      <c r="M288" s="163" t="s">
        <v>1</v>
      </c>
      <c r="N288" s="164" t="s">
        <v>41</v>
      </c>
      <c r="O288" s="62"/>
      <c r="P288" s="165">
        <f t="shared" si="81"/>
        <v>0</v>
      </c>
      <c r="Q288" s="165">
        <v>0</v>
      </c>
      <c r="R288" s="165">
        <f t="shared" si="82"/>
        <v>0</v>
      </c>
      <c r="S288" s="165">
        <v>0</v>
      </c>
      <c r="T288" s="166">
        <f t="shared" si="8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7" t="s">
        <v>208</v>
      </c>
      <c r="AT288" s="167" t="s">
        <v>204</v>
      </c>
      <c r="AU288" s="167" t="s">
        <v>83</v>
      </c>
      <c r="AY288" s="18" t="s">
        <v>203</v>
      </c>
      <c r="BE288" s="168">
        <f t="shared" si="84"/>
        <v>0</v>
      </c>
      <c r="BF288" s="168">
        <f t="shared" si="85"/>
        <v>0</v>
      </c>
      <c r="BG288" s="168">
        <f t="shared" si="86"/>
        <v>0</v>
      </c>
      <c r="BH288" s="168">
        <f t="shared" si="87"/>
        <v>0</v>
      </c>
      <c r="BI288" s="168">
        <f t="shared" si="88"/>
        <v>0</v>
      </c>
      <c r="BJ288" s="18" t="s">
        <v>91</v>
      </c>
      <c r="BK288" s="168">
        <f t="shared" si="89"/>
        <v>0</v>
      </c>
      <c r="BL288" s="18" t="s">
        <v>208</v>
      </c>
      <c r="BM288" s="167" t="s">
        <v>1520</v>
      </c>
    </row>
    <row r="289" spans="1:65" s="2" customFormat="1" ht="24.2" customHeight="1">
      <c r="A289" s="33"/>
      <c r="B289" s="154"/>
      <c r="C289" s="155" t="s">
        <v>1521</v>
      </c>
      <c r="D289" s="155" t="s">
        <v>204</v>
      </c>
      <c r="E289" s="156" t="s">
        <v>1475</v>
      </c>
      <c r="F289" s="157" t="s">
        <v>1325</v>
      </c>
      <c r="G289" s="158" t="s">
        <v>213</v>
      </c>
      <c r="H289" s="159">
        <v>2.7</v>
      </c>
      <c r="I289" s="160"/>
      <c r="J289" s="161">
        <f t="shared" si="80"/>
        <v>0</v>
      </c>
      <c r="K289" s="162"/>
      <c r="L289" s="34"/>
      <c r="M289" s="163" t="s">
        <v>1</v>
      </c>
      <c r="N289" s="164" t="s">
        <v>41</v>
      </c>
      <c r="O289" s="62"/>
      <c r="P289" s="165">
        <f t="shared" si="81"/>
        <v>0</v>
      </c>
      <c r="Q289" s="165">
        <v>0</v>
      </c>
      <c r="R289" s="165">
        <f t="shared" si="82"/>
        <v>0</v>
      </c>
      <c r="S289" s="165">
        <v>0</v>
      </c>
      <c r="T289" s="166">
        <f t="shared" si="8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7" t="s">
        <v>208</v>
      </c>
      <c r="AT289" s="167" t="s">
        <v>204</v>
      </c>
      <c r="AU289" s="167" t="s">
        <v>83</v>
      </c>
      <c r="AY289" s="18" t="s">
        <v>203</v>
      </c>
      <c r="BE289" s="168">
        <f t="shared" si="84"/>
        <v>0</v>
      </c>
      <c r="BF289" s="168">
        <f t="shared" si="85"/>
        <v>0</v>
      </c>
      <c r="BG289" s="168">
        <f t="shared" si="86"/>
        <v>0</v>
      </c>
      <c r="BH289" s="168">
        <f t="shared" si="87"/>
        <v>0</v>
      </c>
      <c r="BI289" s="168">
        <f t="shared" si="88"/>
        <v>0</v>
      </c>
      <c r="BJ289" s="18" t="s">
        <v>91</v>
      </c>
      <c r="BK289" s="168">
        <f t="shared" si="89"/>
        <v>0</v>
      </c>
      <c r="BL289" s="18" t="s">
        <v>208</v>
      </c>
      <c r="BM289" s="167" t="s">
        <v>1522</v>
      </c>
    </row>
    <row r="290" spans="1:65" s="2" customFormat="1" ht="16.5" customHeight="1">
      <c r="A290" s="33"/>
      <c r="B290" s="154"/>
      <c r="C290" s="212" t="s">
        <v>495</v>
      </c>
      <c r="D290" s="212" t="s">
        <v>836</v>
      </c>
      <c r="E290" s="213" t="s">
        <v>1326</v>
      </c>
      <c r="F290" s="214" t="s">
        <v>1327</v>
      </c>
      <c r="G290" s="215" t="s">
        <v>213</v>
      </c>
      <c r="H290" s="216">
        <v>2.7</v>
      </c>
      <c r="I290" s="217"/>
      <c r="J290" s="218">
        <f t="shared" si="80"/>
        <v>0</v>
      </c>
      <c r="K290" s="219"/>
      <c r="L290" s="220"/>
      <c r="M290" s="226" t="s">
        <v>1</v>
      </c>
      <c r="N290" s="227" t="s">
        <v>41</v>
      </c>
      <c r="O290" s="173"/>
      <c r="P290" s="174">
        <f t="shared" si="81"/>
        <v>0</v>
      </c>
      <c r="Q290" s="174">
        <v>0</v>
      </c>
      <c r="R290" s="174">
        <f t="shared" si="82"/>
        <v>0</v>
      </c>
      <c r="S290" s="174">
        <v>0</v>
      </c>
      <c r="T290" s="175">
        <f t="shared" si="8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7" t="s">
        <v>234</v>
      </c>
      <c r="AT290" s="167" t="s">
        <v>836</v>
      </c>
      <c r="AU290" s="167" t="s">
        <v>83</v>
      </c>
      <c r="AY290" s="18" t="s">
        <v>203</v>
      </c>
      <c r="BE290" s="168">
        <f t="shared" si="84"/>
        <v>0</v>
      </c>
      <c r="BF290" s="168">
        <f t="shared" si="85"/>
        <v>0</v>
      </c>
      <c r="BG290" s="168">
        <f t="shared" si="86"/>
        <v>0</v>
      </c>
      <c r="BH290" s="168">
        <f t="shared" si="87"/>
        <v>0</v>
      </c>
      <c r="BI290" s="168">
        <f t="shared" si="88"/>
        <v>0</v>
      </c>
      <c r="BJ290" s="18" t="s">
        <v>91</v>
      </c>
      <c r="BK290" s="168">
        <f t="shared" si="89"/>
        <v>0</v>
      </c>
      <c r="BL290" s="18" t="s">
        <v>208</v>
      </c>
      <c r="BM290" s="167" t="s">
        <v>1523</v>
      </c>
    </row>
    <row r="291" spans="1:65" s="2" customFormat="1" ht="6.95" customHeight="1">
      <c r="A291" s="33"/>
      <c r="B291" s="51"/>
      <c r="C291" s="52"/>
      <c r="D291" s="52"/>
      <c r="E291" s="52"/>
      <c r="F291" s="52"/>
      <c r="G291" s="52"/>
      <c r="H291" s="52"/>
      <c r="I291" s="52"/>
      <c r="J291" s="52"/>
      <c r="K291" s="52"/>
      <c r="L291" s="34"/>
      <c r="M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</row>
  </sheetData>
  <autoFilter ref="C126:K290" xr:uid="{00000000-0009-0000-0000-000004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74"/>
  <sheetViews>
    <sheetView showGridLines="0" topLeftCell="A160" workbookViewId="0">
      <selection activeCell="F152" sqref="F1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104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1524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1525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ROUND((SUM(BE127:BE173)),  2)</f>
        <v>0</v>
      </c>
      <c r="G35" s="109"/>
      <c r="H35" s="109"/>
      <c r="I35" s="110">
        <v>0.2</v>
      </c>
      <c r="J35" s="108">
        <f>ROUND(((SUM(BE127:BE173))*I35),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ROUND((SUM(BF127:BF173)),  2)</f>
        <v>0</v>
      </c>
      <c r="G36" s="109"/>
      <c r="H36" s="109"/>
      <c r="I36" s="110">
        <v>0.2</v>
      </c>
      <c r="J36" s="108">
        <f>ROUND(((SUM(BF127:BF173))*I36),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ROUND((SUM(BG127:BG173)),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ROUND((SUM(BH127:BH173)),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ROUND((SUM(BI127:BI173)),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1524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>SO04.1 - SO04.1 Závlahy materiál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535</v>
      </c>
      <c r="E99" s="126"/>
      <c r="F99" s="126"/>
      <c r="G99" s="126"/>
      <c r="H99" s="126"/>
      <c r="I99" s="126"/>
      <c r="J99" s="127">
        <f>J128</f>
        <v>0</v>
      </c>
      <c r="L99" s="124"/>
    </row>
    <row r="100" spans="1:47" s="10" customFormat="1" ht="19.899999999999999" customHeight="1">
      <c r="B100" s="128"/>
      <c r="D100" s="129" t="s">
        <v>1526</v>
      </c>
      <c r="E100" s="130"/>
      <c r="F100" s="130"/>
      <c r="G100" s="130"/>
      <c r="H100" s="130"/>
      <c r="I100" s="130"/>
      <c r="J100" s="131">
        <f>J129</f>
        <v>0</v>
      </c>
      <c r="L100" s="128"/>
    </row>
    <row r="101" spans="1:47" s="10" customFormat="1" ht="19.899999999999999" customHeight="1">
      <c r="B101" s="128"/>
      <c r="D101" s="129" t="s">
        <v>1527</v>
      </c>
      <c r="E101" s="130"/>
      <c r="F101" s="130"/>
      <c r="G101" s="130"/>
      <c r="H101" s="130"/>
      <c r="I101" s="130"/>
      <c r="J101" s="131">
        <f>J139</f>
        <v>0</v>
      </c>
      <c r="L101" s="128"/>
    </row>
    <row r="102" spans="1:47" s="10" customFormat="1" ht="19.899999999999999" customHeight="1">
      <c r="B102" s="128"/>
      <c r="D102" s="129" t="s">
        <v>1528</v>
      </c>
      <c r="E102" s="130"/>
      <c r="F102" s="130"/>
      <c r="G102" s="130"/>
      <c r="H102" s="130"/>
      <c r="I102" s="130"/>
      <c r="J102" s="131">
        <f>J149</f>
        <v>0</v>
      </c>
      <c r="L102" s="128"/>
    </row>
    <row r="103" spans="1:47" s="10" customFormat="1" ht="19.899999999999999" customHeight="1">
      <c r="B103" s="128"/>
      <c r="D103" s="129" t="s">
        <v>1529</v>
      </c>
      <c r="E103" s="130"/>
      <c r="F103" s="130"/>
      <c r="G103" s="130"/>
      <c r="H103" s="130"/>
      <c r="I103" s="130"/>
      <c r="J103" s="131">
        <f>J153</f>
        <v>0</v>
      </c>
      <c r="L103" s="128"/>
    </row>
    <row r="104" spans="1:47" s="10" customFormat="1" ht="19.899999999999999" customHeight="1">
      <c r="B104" s="128"/>
      <c r="D104" s="129" t="s">
        <v>1530</v>
      </c>
      <c r="E104" s="130"/>
      <c r="F104" s="130"/>
      <c r="G104" s="130"/>
      <c r="H104" s="130"/>
      <c r="I104" s="130"/>
      <c r="J104" s="131">
        <f>J158</f>
        <v>0</v>
      </c>
      <c r="L104" s="128"/>
    </row>
    <row r="105" spans="1:47" s="10" customFormat="1" ht="19.899999999999999" customHeight="1">
      <c r="B105" s="128"/>
      <c r="D105" s="129" t="s">
        <v>1531</v>
      </c>
      <c r="E105" s="130"/>
      <c r="F105" s="130"/>
      <c r="G105" s="130"/>
      <c r="H105" s="130"/>
      <c r="I105" s="130"/>
      <c r="J105" s="131">
        <f>J167</f>
        <v>0</v>
      </c>
      <c r="L105" s="12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5" customHeight="1">
      <c r="A112" s="33"/>
      <c r="B112" s="34"/>
      <c r="C112" s="22" t="s">
        <v>189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78" t="str">
        <f>E7</f>
        <v>OBNOVA NÁMESTIA SNP 31.3.2022</v>
      </c>
      <c r="F115" s="279"/>
      <c r="G115" s="279"/>
      <c r="H115" s="279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166</v>
      </c>
      <c r="L116" s="21"/>
    </row>
    <row r="117" spans="1:63" s="2" customFormat="1" ht="16.5" customHeight="1">
      <c r="A117" s="33"/>
      <c r="B117" s="34"/>
      <c r="C117" s="33"/>
      <c r="D117" s="33"/>
      <c r="E117" s="278" t="s">
        <v>1524</v>
      </c>
      <c r="F117" s="277"/>
      <c r="G117" s="277"/>
      <c r="H117" s="277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521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8" t="str">
        <f>E11</f>
        <v>SO04.1 - SO04.1 Závlahy materiál</v>
      </c>
      <c r="F119" s="277"/>
      <c r="G119" s="277"/>
      <c r="H119" s="27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>Námestie SNP, Trnava</v>
      </c>
      <c r="G121" s="33"/>
      <c r="H121" s="33"/>
      <c r="I121" s="28" t="s">
        <v>20</v>
      </c>
      <c r="J121" s="59" t="str">
        <f>IF(J14="","",J14)</f>
        <v>31. 3. 2022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15" customHeight="1">
      <c r="A123" s="33"/>
      <c r="B123" s="34"/>
      <c r="C123" s="28" t="s">
        <v>22</v>
      </c>
      <c r="D123" s="33"/>
      <c r="E123" s="33"/>
      <c r="F123" s="26" t="str">
        <f>E17</f>
        <v>MESTO TRNAVA, Hlavná č.1,91771 TRNAVA</v>
      </c>
      <c r="G123" s="33"/>
      <c r="H123" s="33"/>
      <c r="I123" s="28" t="s">
        <v>28</v>
      </c>
      <c r="J123" s="31" t="str">
        <f>E23</f>
        <v>ATELIER DV, s.r.o.Ing.Arch.P.ĎURKO a kol.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 xml:space="preserve">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2"/>
      <c r="B126" s="133"/>
      <c r="C126" s="134" t="s">
        <v>190</v>
      </c>
      <c r="D126" s="135" t="s">
        <v>60</v>
      </c>
      <c r="E126" s="135" t="s">
        <v>56</v>
      </c>
      <c r="F126" s="135" t="s">
        <v>57</v>
      </c>
      <c r="G126" s="135" t="s">
        <v>191</v>
      </c>
      <c r="H126" s="135" t="s">
        <v>192</v>
      </c>
      <c r="I126" s="135" t="s">
        <v>193</v>
      </c>
      <c r="J126" s="136" t="s">
        <v>171</v>
      </c>
      <c r="K126" s="137" t="s">
        <v>194</v>
      </c>
      <c r="L126" s="138"/>
      <c r="M126" s="66" t="s">
        <v>1</v>
      </c>
      <c r="N126" s="67" t="s">
        <v>39</v>
      </c>
      <c r="O126" s="67" t="s">
        <v>195</v>
      </c>
      <c r="P126" s="67" t="s">
        <v>196</v>
      </c>
      <c r="Q126" s="67" t="s">
        <v>197</v>
      </c>
      <c r="R126" s="67" t="s">
        <v>198</v>
      </c>
      <c r="S126" s="67" t="s">
        <v>199</v>
      </c>
      <c r="T126" s="68" t="s">
        <v>200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</row>
    <row r="127" spans="1:63" s="2" customFormat="1" ht="22.9" customHeight="1">
      <c r="A127" s="33"/>
      <c r="B127" s="34"/>
      <c r="C127" s="73" t="s">
        <v>172</v>
      </c>
      <c r="D127" s="33"/>
      <c r="E127" s="33"/>
      <c r="F127" s="33"/>
      <c r="G127" s="33"/>
      <c r="H127" s="33"/>
      <c r="I127" s="33"/>
      <c r="J127" s="139">
        <f>BK127</f>
        <v>0</v>
      </c>
      <c r="K127" s="33"/>
      <c r="L127" s="34"/>
      <c r="M127" s="69"/>
      <c r="N127" s="60"/>
      <c r="O127" s="70"/>
      <c r="P127" s="140">
        <f>P128</f>
        <v>0</v>
      </c>
      <c r="Q127" s="70"/>
      <c r="R127" s="140">
        <f>R128</f>
        <v>0</v>
      </c>
      <c r="S127" s="70"/>
      <c r="T127" s="141">
        <f>T128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173</v>
      </c>
      <c r="BK127" s="142">
        <f>BK128</f>
        <v>0</v>
      </c>
    </row>
    <row r="128" spans="1:63" s="12" customFormat="1" ht="25.9" customHeight="1">
      <c r="B128" s="143"/>
      <c r="D128" s="144" t="s">
        <v>74</v>
      </c>
      <c r="E128" s="145" t="s">
        <v>541</v>
      </c>
      <c r="F128" s="145" t="s">
        <v>542</v>
      </c>
      <c r="I128" s="146"/>
      <c r="J128" s="147">
        <f>BK128</f>
        <v>0</v>
      </c>
      <c r="L128" s="143"/>
      <c r="M128" s="148"/>
      <c r="N128" s="149"/>
      <c r="O128" s="149"/>
      <c r="P128" s="150">
        <f>P129+P139+P149+P153+P158+P167</f>
        <v>0</v>
      </c>
      <c r="Q128" s="149"/>
      <c r="R128" s="150">
        <f>R129+R139+R149+R153+R158+R167</f>
        <v>0</v>
      </c>
      <c r="S128" s="149"/>
      <c r="T128" s="151">
        <f>T129+T139+T149+T153+T158+T167</f>
        <v>0</v>
      </c>
      <c r="AR128" s="144" t="s">
        <v>83</v>
      </c>
      <c r="AT128" s="152" t="s">
        <v>74</v>
      </c>
      <c r="AU128" s="152" t="s">
        <v>75</v>
      </c>
      <c r="AY128" s="144" t="s">
        <v>203</v>
      </c>
      <c r="BK128" s="153">
        <f>BK129+BK139+BK149+BK153+BK158+BK167</f>
        <v>0</v>
      </c>
    </row>
    <row r="129" spans="1:65" s="12" customFormat="1" ht="22.9" customHeight="1">
      <c r="B129" s="143"/>
      <c r="D129" s="144" t="s">
        <v>74</v>
      </c>
      <c r="E129" s="169" t="s">
        <v>201</v>
      </c>
      <c r="F129" s="169" t="s">
        <v>1532</v>
      </c>
      <c r="I129" s="146"/>
      <c r="J129" s="170">
        <f>BK129</f>
        <v>0</v>
      </c>
      <c r="L129" s="143"/>
      <c r="M129" s="148"/>
      <c r="N129" s="149"/>
      <c r="O129" s="149"/>
      <c r="P129" s="150">
        <f>SUM(P130:P138)</f>
        <v>0</v>
      </c>
      <c r="Q129" s="149"/>
      <c r="R129" s="150">
        <f>SUM(R130:R138)</f>
        <v>0</v>
      </c>
      <c r="S129" s="149"/>
      <c r="T129" s="151">
        <f>SUM(T130:T138)</f>
        <v>0</v>
      </c>
      <c r="AR129" s="144" t="s">
        <v>83</v>
      </c>
      <c r="AT129" s="152" t="s">
        <v>74</v>
      </c>
      <c r="AU129" s="152" t="s">
        <v>83</v>
      </c>
      <c r="AY129" s="144" t="s">
        <v>203</v>
      </c>
      <c r="BK129" s="153">
        <f>SUM(BK130:BK138)</f>
        <v>0</v>
      </c>
    </row>
    <row r="130" spans="1:65" s="2" customFormat="1" ht="24.2" customHeight="1">
      <c r="A130" s="33"/>
      <c r="B130" s="154"/>
      <c r="C130" s="155" t="s">
        <v>83</v>
      </c>
      <c r="D130" s="155" t="s">
        <v>204</v>
      </c>
      <c r="E130" s="156" t="s">
        <v>1533</v>
      </c>
      <c r="F130" s="157" t="s">
        <v>1534</v>
      </c>
      <c r="G130" s="158" t="s">
        <v>340</v>
      </c>
      <c r="H130" s="159">
        <v>35</v>
      </c>
      <c r="I130" s="160"/>
      <c r="J130" s="161">
        <f t="shared" ref="J130:J138" si="0">ROUND(I130*H130,2)</f>
        <v>0</v>
      </c>
      <c r="K130" s="162"/>
      <c r="L130" s="34"/>
      <c r="M130" s="163" t="s">
        <v>1</v>
      </c>
      <c r="N130" s="164" t="s">
        <v>41</v>
      </c>
      <c r="O130" s="62"/>
      <c r="P130" s="165">
        <f t="shared" ref="P130:P138" si="1">O130*H130</f>
        <v>0</v>
      </c>
      <c r="Q130" s="165">
        <v>0</v>
      </c>
      <c r="R130" s="165">
        <f t="shared" ref="R130:R138" si="2">Q130*H130</f>
        <v>0</v>
      </c>
      <c r="S130" s="165">
        <v>0</v>
      </c>
      <c r="T130" s="166">
        <f t="shared" ref="T130:T138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208</v>
      </c>
      <c r="AT130" s="167" t="s">
        <v>204</v>
      </c>
      <c r="AU130" s="167" t="s">
        <v>91</v>
      </c>
      <c r="AY130" s="18" t="s">
        <v>203</v>
      </c>
      <c r="BE130" s="168">
        <f t="shared" ref="BE130:BE138" si="4">IF(N130="základná",J130,0)</f>
        <v>0</v>
      </c>
      <c r="BF130" s="168">
        <f t="shared" ref="BF130:BF138" si="5">IF(N130="znížená",J130,0)</f>
        <v>0</v>
      </c>
      <c r="BG130" s="168">
        <f t="shared" ref="BG130:BG138" si="6">IF(N130="zákl. prenesená",J130,0)</f>
        <v>0</v>
      </c>
      <c r="BH130" s="168">
        <f t="shared" ref="BH130:BH138" si="7">IF(N130="zníž. prenesená",J130,0)</f>
        <v>0</v>
      </c>
      <c r="BI130" s="168">
        <f t="shared" ref="BI130:BI138" si="8">IF(N130="nulová",J130,0)</f>
        <v>0</v>
      </c>
      <c r="BJ130" s="18" t="s">
        <v>91</v>
      </c>
      <c r="BK130" s="168">
        <f t="shared" ref="BK130:BK138" si="9">ROUND(I130*H130,2)</f>
        <v>0</v>
      </c>
      <c r="BL130" s="18" t="s">
        <v>208</v>
      </c>
      <c r="BM130" s="167" t="s">
        <v>91</v>
      </c>
    </row>
    <row r="131" spans="1:65" s="2" customFormat="1" ht="16.5" customHeight="1">
      <c r="A131" s="33"/>
      <c r="B131" s="154"/>
      <c r="C131" s="155" t="s">
        <v>91</v>
      </c>
      <c r="D131" s="155" t="s">
        <v>204</v>
      </c>
      <c r="E131" s="156" t="s">
        <v>1535</v>
      </c>
      <c r="F131" s="157" t="s">
        <v>1536</v>
      </c>
      <c r="G131" s="158" t="s">
        <v>340</v>
      </c>
      <c r="H131" s="159">
        <v>3</v>
      </c>
      <c r="I131" s="160"/>
      <c r="J131" s="161">
        <f t="shared" si="0"/>
        <v>0</v>
      </c>
      <c r="K131" s="162"/>
      <c r="L131" s="34"/>
      <c r="M131" s="163" t="s">
        <v>1</v>
      </c>
      <c r="N131" s="164" t="s">
        <v>41</v>
      </c>
      <c r="O131" s="62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208</v>
      </c>
      <c r="AT131" s="167" t="s">
        <v>204</v>
      </c>
      <c r="AU131" s="167" t="s">
        <v>91</v>
      </c>
      <c r="AY131" s="18" t="s">
        <v>203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91</v>
      </c>
      <c r="BK131" s="168">
        <f t="shared" si="9"/>
        <v>0</v>
      </c>
      <c r="BL131" s="18" t="s">
        <v>208</v>
      </c>
      <c r="BM131" s="167" t="s">
        <v>208</v>
      </c>
    </row>
    <row r="132" spans="1:65" s="2" customFormat="1" ht="16.5" customHeight="1">
      <c r="A132" s="33"/>
      <c r="B132" s="154"/>
      <c r="C132" s="155" t="s">
        <v>215</v>
      </c>
      <c r="D132" s="155" t="s">
        <v>204</v>
      </c>
      <c r="E132" s="156" t="s">
        <v>1537</v>
      </c>
      <c r="F132" s="157" t="s">
        <v>1538</v>
      </c>
      <c r="G132" s="158" t="s">
        <v>340</v>
      </c>
      <c r="H132" s="159">
        <v>12</v>
      </c>
      <c r="I132" s="160"/>
      <c r="J132" s="161">
        <f t="shared" si="0"/>
        <v>0</v>
      </c>
      <c r="K132" s="162"/>
      <c r="L132" s="34"/>
      <c r="M132" s="163" t="s">
        <v>1</v>
      </c>
      <c r="N132" s="164" t="s">
        <v>41</v>
      </c>
      <c r="O132" s="62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91</v>
      </c>
      <c r="BK132" s="168">
        <f t="shared" si="9"/>
        <v>0</v>
      </c>
      <c r="BL132" s="18" t="s">
        <v>208</v>
      </c>
      <c r="BM132" s="167" t="s">
        <v>227</v>
      </c>
    </row>
    <row r="133" spans="1:65" s="2" customFormat="1" ht="16.5" customHeight="1">
      <c r="A133" s="33"/>
      <c r="B133" s="154"/>
      <c r="C133" s="155" t="s">
        <v>208</v>
      </c>
      <c r="D133" s="155" t="s">
        <v>204</v>
      </c>
      <c r="E133" s="156" t="s">
        <v>1539</v>
      </c>
      <c r="F133" s="157" t="s">
        <v>1540</v>
      </c>
      <c r="G133" s="158" t="s">
        <v>340</v>
      </c>
      <c r="H133" s="159">
        <v>20</v>
      </c>
      <c r="I133" s="160"/>
      <c r="J133" s="161">
        <f t="shared" si="0"/>
        <v>0</v>
      </c>
      <c r="K133" s="162"/>
      <c r="L133" s="34"/>
      <c r="M133" s="163" t="s">
        <v>1</v>
      </c>
      <c r="N133" s="164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208</v>
      </c>
      <c r="AT133" s="167" t="s">
        <v>204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208</v>
      </c>
      <c r="BM133" s="167" t="s">
        <v>234</v>
      </c>
    </row>
    <row r="134" spans="1:65" s="2" customFormat="1" ht="16.5" customHeight="1">
      <c r="A134" s="33"/>
      <c r="B134" s="154"/>
      <c r="C134" s="155" t="s">
        <v>223</v>
      </c>
      <c r="D134" s="155" t="s">
        <v>204</v>
      </c>
      <c r="E134" s="156" t="s">
        <v>1541</v>
      </c>
      <c r="F134" s="157" t="s">
        <v>1542</v>
      </c>
      <c r="G134" s="158" t="s">
        <v>340</v>
      </c>
      <c r="H134" s="159">
        <v>35</v>
      </c>
      <c r="I134" s="160"/>
      <c r="J134" s="161">
        <f t="shared" si="0"/>
        <v>0</v>
      </c>
      <c r="K134" s="162"/>
      <c r="L134" s="34"/>
      <c r="M134" s="163" t="s">
        <v>1</v>
      </c>
      <c r="N134" s="164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208</v>
      </c>
      <c r="AT134" s="167" t="s">
        <v>204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208</v>
      </c>
      <c r="BM134" s="167" t="s">
        <v>214</v>
      </c>
    </row>
    <row r="135" spans="1:65" s="2" customFormat="1" ht="16.5" customHeight="1">
      <c r="A135" s="33"/>
      <c r="B135" s="154"/>
      <c r="C135" s="155" t="s">
        <v>227</v>
      </c>
      <c r="D135" s="155" t="s">
        <v>204</v>
      </c>
      <c r="E135" s="156" t="s">
        <v>1543</v>
      </c>
      <c r="F135" s="157" t="s">
        <v>1544</v>
      </c>
      <c r="G135" s="158" t="s">
        <v>340</v>
      </c>
      <c r="H135" s="159">
        <v>35</v>
      </c>
      <c r="I135" s="160"/>
      <c r="J135" s="161">
        <f t="shared" si="0"/>
        <v>0</v>
      </c>
      <c r="K135" s="162"/>
      <c r="L135" s="34"/>
      <c r="M135" s="163" t="s">
        <v>1</v>
      </c>
      <c r="N135" s="164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208</v>
      </c>
      <c r="BM135" s="167" t="s">
        <v>218</v>
      </c>
    </row>
    <row r="136" spans="1:65" s="2" customFormat="1" ht="16.5" customHeight="1">
      <c r="A136" s="33"/>
      <c r="B136" s="154"/>
      <c r="C136" s="155" t="s">
        <v>231</v>
      </c>
      <c r="D136" s="155" t="s">
        <v>204</v>
      </c>
      <c r="E136" s="156" t="s">
        <v>1545</v>
      </c>
      <c r="F136" s="157" t="s">
        <v>1546</v>
      </c>
      <c r="G136" s="158" t="s">
        <v>340</v>
      </c>
      <c r="H136" s="159">
        <v>35</v>
      </c>
      <c r="I136" s="160"/>
      <c r="J136" s="161">
        <f t="shared" si="0"/>
        <v>0</v>
      </c>
      <c r="K136" s="162"/>
      <c r="L136" s="34"/>
      <c r="M136" s="163" t="s">
        <v>1</v>
      </c>
      <c r="N136" s="164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208</v>
      </c>
      <c r="BM136" s="167" t="s">
        <v>222</v>
      </c>
    </row>
    <row r="137" spans="1:65" s="2" customFormat="1" ht="16.5" customHeight="1">
      <c r="A137" s="33"/>
      <c r="B137" s="154"/>
      <c r="C137" s="155" t="s">
        <v>234</v>
      </c>
      <c r="D137" s="155" t="s">
        <v>204</v>
      </c>
      <c r="E137" s="156" t="s">
        <v>1547</v>
      </c>
      <c r="F137" s="157" t="s">
        <v>1548</v>
      </c>
      <c r="G137" s="158" t="s">
        <v>340</v>
      </c>
      <c r="H137" s="159">
        <v>3</v>
      </c>
      <c r="I137" s="160"/>
      <c r="J137" s="161">
        <f t="shared" si="0"/>
        <v>0</v>
      </c>
      <c r="K137" s="162"/>
      <c r="L137" s="34"/>
      <c r="M137" s="163" t="s">
        <v>1</v>
      </c>
      <c r="N137" s="164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208</v>
      </c>
      <c r="BM137" s="167" t="s">
        <v>226</v>
      </c>
    </row>
    <row r="138" spans="1:65" s="2" customFormat="1" ht="16.5" customHeight="1">
      <c r="A138" s="33"/>
      <c r="B138" s="154"/>
      <c r="C138" s="155" t="s">
        <v>238</v>
      </c>
      <c r="D138" s="155" t="s">
        <v>204</v>
      </c>
      <c r="E138" s="156" t="s">
        <v>1549</v>
      </c>
      <c r="F138" s="157" t="s">
        <v>1550</v>
      </c>
      <c r="G138" s="158" t="s">
        <v>244</v>
      </c>
      <c r="H138" s="159">
        <v>50</v>
      </c>
      <c r="I138" s="160"/>
      <c r="J138" s="161">
        <f t="shared" si="0"/>
        <v>0</v>
      </c>
      <c r="K138" s="162"/>
      <c r="L138" s="34"/>
      <c r="M138" s="163" t="s">
        <v>1</v>
      </c>
      <c r="N138" s="164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208</v>
      </c>
      <c r="AT138" s="167" t="s">
        <v>204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208</v>
      </c>
      <c r="BM138" s="167" t="s">
        <v>230</v>
      </c>
    </row>
    <row r="139" spans="1:65" s="12" customFormat="1" ht="22.9" customHeight="1">
      <c r="B139" s="143"/>
      <c r="D139" s="144" t="s">
        <v>74</v>
      </c>
      <c r="E139" s="169" t="s">
        <v>209</v>
      </c>
      <c r="F139" s="169" t="s">
        <v>1551</v>
      </c>
      <c r="I139" s="146"/>
      <c r="J139" s="170">
        <f>BK139</f>
        <v>0</v>
      </c>
      <c r="L139" s="143"/>
      <c r="M139" s="148"/>
      <c r="N139" s="149"/>
      <c r="O139" s="149"/>
      <c r="P139" s="150">
        <f>SUM(P140:P148)</f>
        <v>0</v>
      </c>
      <c r="Q139" s="149"/>
      <c r="R139" s="150">
        <f>SUM(R140:R148)</f>
        <v>0</v>
      </c>
      <c r="S139" s="149"/>
      <c r="T139" s="151">
        <f>SUM(T140:T148)</f>
        <v>0</v>
      </c>
      <c r="AR139" s="144" t="s">
        <v>83</v>
      </c>
      <c r="AT139" s="152" t="s">
        <v>74</v>
      </c>
      <c r="AU139" s="152" t="s">
        <v>83</v>
      </c>
      <c r="AY139" s="144" t="s">
        <v>203</v>
      </c>
      <c r="BK139" s="153">
        <f>SUM(BK140:BK148)</f>
        <v>0</v>
      </c>
    </row>
    <row r="140" spans="1:65" s="2" customFormat="1" ht="16.5" customHeight="1">
      <c r="A140" s="33"/>
      <c r="B140" s="154"/>
      <c r="C140" s="155" t="s">
        <v>214</v>
      </c>
      <c r="D140" s="155" t="s">
        <v>204</v>
      </c>
      <c r="E140" s="156" t="s">
        <v>1552</v>
      </c>
      <c r="F140" s="157" t="s">
        <v>1553</v>
      </c>
      <c r="G140" s="158" t="s">
        <v>244</v>
      </c>
      <c r="H140" s="159">
        <v>120</v>
      </c>
      <c r="I140" s="160"/>
      <c r="J140" s="161">
        <f t="shared" ref="J140:J148" si="10"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 t="shared" ref="P140:P148" si="11">O140*H140</f>
        <v>0</v>
      </c>
      <c r="Q140" s="165">
        <v>0</v>
      </c>
      <c r="R140" s="165">
        <f t="shared" ref="R140:R148" si="12">Q140*H140</f>
        <v>0</v>
      </c>
      <c r="S140" s="165">
        <v>0</v>
      </c>
      <c r="T140" s="166">
        <f t="shared" ref="T140:T148" si="13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 t="shared" ref="BE140:BE148" si="14">IF(N140="základná",J140,0)</f>
        <v>0</v>
      </c>
      <c r="BF140" s="168">
        <f t="shared" ref="BF140:BF148" si="15">IF(N140="znížená",J140,0)</f>
        <v>0</v>
      </c>
      <c r="BG140" s="168">
        <f t="shared" ref="BG140:BG148" si="16">IF(N140="zákl. prenesená",J140,0)</f>
        <v>0</v>
      </c>
      <c r="BH140" s="168">
        <f t="shared" ref="BH140:BH148" si="17">IF(N140="zníž. prenesená",J140,0)</f>
        <v>0</v>
      </c>
      <c r="BI140" s="168">
        <f t="shared" ref="BI140:BI148" si="18">IF(N140="nulová",J140,0)</f>
        <v>0</v>
      </c>
      <c r="BJ140" s="18" t="s">
        <v>91</v>
      </c>
      <c r="BK140" s="168">
        <f t="shared" ref="BK140:BK148" si="19">ROUND(I140*H140,2)</f>
        <v>0</v>
      </c>
      <c r="BL140" s="18" t="s">
        <v>208</v>
      </c>
      <c r="BM140" s="167" t="s">
        <v>7</v>
      </c>
    </row>
    <row r="141" spans="1:65" s="2" customFormat="1" ht="16.5" customHeight="1">
      <c r="A141" s="33"/>
      <c r="B141" s="154"/>
      <c r="C141" s="155" t="s">
        <v>246</v>
      </c>
      <c r="D141" s="155" t="s">
        <v>204</v>
      </c>
      <c r="E141" s="156" t="s">
        <v>1554</v>
      </c>
      <c r="F141" s="157" t="s">
        <v>1555</v>
      </c>
      <c r="G141" s="158" t="s">
        <v>340</v>
      </c>
      <c r="H141" s="159">
        <v>35</v>
      </c>
      <c r="I141" s="160"/>
      <c r="J141" s="161">
        <f t="shared" si="10"/>
        <v>0</v>
      </c>
      <c r="K141" s="162"/>
      <c r="L141" s="34"/>
      <c r="M141" s="163" t="s">
        <v>1</v>
      </c>
      <c r="N141" s="164" t="s">
        <v>41</v>
      </c>
      <c r="O141" s="62"/>
      <c r="P141" s="165">
        <f t="shared" si="11"/>
        <v>0</v>
      </c>
      <c r="Q141" s="165">
        <v>0</v>
      </c>
      <c r="R141" s="165">
        <f t="shared" si="12"/>
        <v>0</v>
      </c>
      <c r="S141" s="165">
        <v>0</v>
      </c>
      <c r="T141" s="166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208</v>
      </c>
      <c r="AT141" s="167" t="s">
        <v>204</v>
      </c>
      <c r="AU141" s="167" t="s">
        <v>91</v>
      </c>
      <c r="AY141" s="18" t="s">
        <v>203</v>
      </c>
      <c r="BE141" s="168">
        <f t="shared" si="14"/>
        <v>0</v>
      </c>
      <c r="BF141" s="168">
        <f t="shared" si="15"/>
        <v>0</v>
      </c>
      <c r="BG141" s="168">
        <f t="shared" si="16"/>
        <v>0</v>
      </c>
      <c r="BH141" s="168">
        <f t="shared" si="17"/>
        <v>0</v>
      </c>
      <c r="BI141" s="168">
        <f t="shared" si="18"/>
        <v>0</v>
      </c>
      <c r="BJ141" s="18" t="s">
        <v>91</v>
      </c>
      <c r="BK141" s="168">
        <f t="shared" si="19"/>
        <v>0</v>
      </c>
      <c r="BL141" s="18" t="s">
        <v>208</v>
      </c>
      <c r="BM141" s="167" t="s">
        <v>237</v>
      </c>
    </row>
    <row r="142" spans="1:65" s="2" customFormat="1" ht="16.5" customHeight="1">
      <c r="A142" s="33"/>
      <c r="B142" s="154"/>
      <c r="C142" s="155" t="s">
        <v>218</v>
      </c>
      <c r="D142" s="155" t="s">
        <v>204</v>
      </c>
      <c r="E142" s="156" t="s">
        <v>1556</v>
      </c>
      <c r="F142" s="157" t="s">
        <v>1557</v>
      </c>
      <c r="G142" s="158" t="s">
        <v>340</v>
      </c>
      <c r="H142" s="159">
        <v>35</v>
      </c>
      <c r="I142" s="160"/>
      <c r="J142" s="161">
        <f t="shared" si="10"/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si="11"/>
        <v>0</v>
      </c>
      <c r="Q142" s="165">
        <v>0</v>
      </c>
      <c r="R142" s="165">
        <f t="shared" si="12"/>
        <v>0</v>
      </c>
      <c r="S142" s="165">
        <v>0</v>
      </c>
      <c r="T142" s="166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 t="shared" si="14"/>
        <v>0</v>
      </c>
      <c r="BF142" s="168">
        <f t="shared" si="15"/>
        <v>0</v>
      </c>
      <c r="BG142" s="168">
        <f t="shared" si="16"/>
        <v>0</v>
      </c>
      <c r="BH142" s="168">
        <f t="shared" si="17"/>
        <v>0</v>
      </c>
      <c r="BI142" s="168">
        <f t="shared" si="18"/>
        <v>0</v>
      </c>
      <c r="BJ142" s="18" t="s">
        <v>91</v>
      </c>
      <c r="BK142" s="168">
        <f t="shared" si="19"/>
        <v>0</v>
      </c>
      <c r="BL142" s="18" t="s">
        <v>208</v>
      </c>
      <c r="BM142" s="167" t="s">
        <v>241</v>
      </c>
    </row>
    <row r="143" spans="1:65" s="2" customFormat="1" ht="16.5" customHeight="1">
      <c r="A143" s="33"/>
      <c r="B143" s="154"/>
      <c r="C143" s="155" t="s">
        <v>253</v>
      </c>
      <c r="D143" s="155" t="s">
        <v>204</v>
      </c>
      <c r="E143" s="156" t="s">
        <v>1558</v>
      </c>
      <c r="F143" s="157" t="s">
        <v>1559</v>
      </c>
      <c r="G143" s="158" t="s">
        <v>340</v>
      </c>
      <c r="H143" s="159">
        <v>70</v>
      </c>
      <c r="I143" s="160"/>
      <c r="J143" s="161">
        <f t="shared" si="1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1"/>
        <v>0</v>
      </c>
      <c r="Q143" s="165">
        <v>0</v>
      </c>
      <c r="R143" s="165">
        <f t="shared" si="12"/>
        <v>0</v>
      </c>
      <c r="S143" s="165">
        <v>0</v>
      </c>
      <c r="T143" s="166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91</v>
      </c>
      <c r="AY143" s="18" t="s">
        <v>203</v>
      </c>
      <c r="BE143" s="168">
        <f t="shared" si="14"/>
        <v>0</v>
      </c>
      <c r="BF143" s="168">
        <f t="shared" si="15"/>
        <v>0</v>
      </c>
      <c r="BG143" s="168">
        <f t="shared" si="16"/>
        <v>0</v>
      </c>
      <c r="BH143" s="168">
        <f t="shared" si="17"/>
        <v>0</v>
      </c>
      <c r="BI143" s="168">
        <f t="shared" si="18"/>
        <v>0</v>
      </c>
      <c r="BJ143" s="18" t="s">
        <v>91</v>
      </c>
      <c r="BK143" s="168">
        <f t="shared" si="19"/>
        <v>0</v>
      </c>
      <c r="BL143" s="18" t="s">
        <v>208</v>
      </c>
      <c r="BM143" s="167" t="s">
        <v>245</v>
      </c>
    </row>
    <row r="144" spans="1:65" s="2" customFormat="1" ht="16.5" customHeight="1">
      <c r="A144" s="33"/>
      <c r="B144" s="154"/>
      <c r="C144" s="155" t="s">
        <v>222</v>
      </c>
      <c r="D144" s="155" t="s">
        <v>204</v>
      </c>
      <c r="E144" s="156" t="s">
        <v>1560</v>
      </c>
      <c r="F144" s="157" t="s">
        <v>1561</v>
      </c>
      <c r="G144" s="158" t="s">
        <v>340</v>
      </c>
      <c r="H144" s="159">
        <v>35</v>
      </c>
      <c r="I144" s="160"/>
      <c r="J144" s="161">
        <f t="shared" si="1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1"/>
        <v>0</v>
      </c>
      <c r="Q144" s="165">
        <v>0</v>
      </c>
      <c r="R144" s="165">
        <f t="shared" si="12"/>
        <v>0</v>
      </c>
      <c r="S144" s="165">
        <v>0</v>
      </c>
      <c r="T144" s="16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 t="shared" si="14"/>
        <v>0</v>
      </c>
      <c r="BF144" s="168">
        <f t="shared" si="15"/>
        <v>0</v>
      </c>
      <c r="BG144" s="168">
        <f t="shared" si="16"/>
        <v>0</v>
      </c>
      <c r="BH144" s="168">
        <f t="shared" si="17"/>
        <v>0</v>
      </c>
      <c r="BI144" s="168">
        <f t="shared" si="18"/>
        <v>0</v>
      </c>
      <c r="BJ144" s="18" t="s">
        <v>91</v>
      </c>
      <c r="BK144" s="168">
        <f t="shared" si="19"/>
        <v>0</v>
      </c>
      <c r="BL144" s="18" t="s">
        <v>208</v>
      </c>
      <c r="BM144" s="167" t="s">
        <v>250</v>
      </c>
    </row>
    <row r="145" spans="1:65" s="2" customFormat="1" ht="16.5" customHeight="1">
      <c r="A145" s="33"/>
      <c r="B145" s="154"/>
      <c r="C145" s="155" t="s">
        <v>259</v>
      </c>
      <c r="D145" s="155" t="s">
        <v>204</v>
      </c>
      <c r="E145" s="156" t="s">
        <v>1562</v>
      </c>
      <c r="F145" s="157" t="s">
        <v>1563</v>
      </c>
      <c r="G145" s="158" t="s">
        <v>244</v>
      </c>
      <c r="H145" s="159">
        <v>980</v>
      </c>
      <c r="I145" s="160"/>
      <c r="J145" s="161">
        <f t="shared" si="1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91</v>
      </c>
      <c r="AY145" s="18" t="s">
        <v>203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91</v>
      </c>
      <c r="BK145" s="168">
        <f t="shared" si="19"/>
        <v>0</v>
      </c>
      <c r="BL145" s="18" t="s">
        <v>208</v>
      </c>
      <c r="BM145" s="167" t="s">
        <v>258</v>
      </c>
    </row>
    <row r="146" spans="1:65" s="2" customFormat="1" ht="16.5" customHeight="1">
      <c r="A146" s="33"/>
      <c r="B146" s="154"/>
      <c r="C146" s="155" t="s">
        <v>226</v>
      </c>
      <c r="D146" s="155" t="s">
        <v>204</v>
      </c>
      <c r="E146" s="156" t="s">
        <v>1564</v>
      </c>
      <c r="F146" s="157" t="s">
        <v>1565</v>
      </c>
      <c r="G146" s="158" t="s">
        <v>340</v>
      </c>
      <c r="H146" s="159">
        <v>2000</v>
      </c>
      <c r="I146" s="160"/>
      <c r="J146" s="161">
        <f t="shared" si="1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1"/>
        <v>0</v>
      </c>
      <c r="Q146" s="165">
        <v>0</v>
      </c>
      <c r="R146" s="165">
        <f t="shared" si="12"/>
        <v>0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208</v>
      </c>
      <c r="AT146" s="167" t="s">
        <v>204</v>
      </c>
      <c r="AU146" s="167" t="s">
        <v>91</v>
      </c>
      <c r="AY146" s="18" t="s">
        <v>203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91</v>
      </c>
      <c r="BK146" s="168">
        <f t="shared" si="19"/>
        <v>0</v>
      </c>
      <c r="BL146" s="18" t="s">
        <v>208</v>
      </c>
      <c r="BM146" s="167" t="s">
        <v>262</v>
      </c>
    </row>
    <row r="147" spans="1:65" s="2" customFormat="1" ht="16.5" customHeight="1">
      <c r="A147" s="33"/>
      <c r="B147" s="154"/>
      <c r="C147" s="155" t="s">
        <v>268</v>
      </c>
      <c r="D147" s="155" t="s">
        <v>204</v>
      </c>
      <c r="E147" s="156" t="s">
        <v>1566</v>
      </c>
      <c r="F147" s="157" t="s">
        <v>1567</v>
      </c>
      <c r="G147" s="158" t="s">
        <v>340</v>
      </c>
      <c r="H147" s="159">
        <v>68</v>
      </c>
      <c r="I147" s="160"/>
      <c r="J147" s="161">
        <f t="shared" si="1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91</v>
      </c>
      <c r="BK147" s="168">
        <f t="shared" si="19"/>
        <v>0</v>
      </c>
      <c r="BL147" s="18" t="s">
        <v>208</v>
      </c>
      <c r="BM147" s="167" t="s">
        <v>265</v>
      </c>
    </row>
    <row r="148" spans="1:65" s="2" customFormat="1" ht="16.5" customHeight="1">
      <c r="A148" s="33"/>
      <c r="B148" s="154"/>
      <c r="C148" s="155" t="s">
        <v>230</v>
      </c>
      <c r="D148" s="155" t="s">
        <v>204</v>
      </c>
      <c r="E148" s="156" t="s">
        <v>1568</v>
      </c>
      <c r="F148" s="157" t="s">
        <v>1569</v>
      </c>
      <c r="G148" s="158" t="s">
        <v>340</v>
      </c>
      <c r="H148" s="159">
        <v>30</v>
      </c>
      <c r="I148" s="160"/>
      <c r="J148" s="161">
        <f t="shared" si="1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208</v>
      </c>
      <c r="AT148" s="167" t="s">
        <v>204</v>
      </c>
      <c r="AU148" s="167" t="s">
        <v>91</v>
      </c>
      <c r="AY148" s="18" t="s">
        <v>203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91</v>
      </c>
      <c r="BK148" s="168">
        <f t="shared" si="19"/>
        <v>0</v>
      </c>
      <c r="BL148" s="18" t="s">
        <v>208</v>
      </c>
      <c r="BM148" s="167" t="s">
        <v>271</v>
      </c>
    </row>
    <row r="149" spans="1:65" s="12" customFormat="1" ht="22.9" customHeight="1">
      <c r="B149" s="143"/>
      <c r="D149" s="144" t="s">
        <v>74</v>
      </c>
      <c r="E149" s="169" t="s">
        <v>266</v>
      </c>
      <c r="F149" s="169" t="s">
        <v>1570</v>
      </c>
      <c r="I149" s="146"/>
      <c r="J149" s="170">
        <f>BK149</f>
        <v>0</v>
      </c>
      <c r="L149" s="143"/>
      <c r="M149" s="148"/>
      <c r="N149" s="149"/>
      <c r="O149" s="149"/>
      <c r="P149" s="150">
        <f>SUM(P150:P152)</f>
        <v>0</v>
      </c>
      <c r="Q149" s="149"/>
      <c r="R149" s="150">
        <f>SUM(R150:R152)</f>
        <v>0</v>
      </c>
      <c r="S149" s="149"/>
      <c r="T149" s="151">
        <f>SUM(T150:T152)</f>
        <v>0</v>
      </c>
      <c r="AR149" s="144" t="s">
        <v>83</v>
      </c>
      <c r="AT149" s="152" t="s">
        <v>74</v>
      </c>
      <c r="AU149" s="152" t="s">
        <v>83</v>
      </c>
      <c r="AY149" s="144" t="s">
        <v>203</v>
      </c>
      <c r="BK149" s="153">
        <f>SUM(BK150:BK152)</f>
        <v>0</v>
      </c>
    </row>
    <row r="150" spans="1:65" s="2" customFormat="1" ht="24.2" customHeight="1">
      <c r="A150" s="33"/>
      <c r="B150" s="154"/>
      <c r="C150" s="155" t="s">
        <v>277</v>
      </c>
      <c r="D150" s="155" t="s">
        <v>204</v>
      </c>
      <c r="E150" s="156" t="s">
        <v>1571</v>
      </c>
      <c r="F150" s="157" t="s">
        <v>1572</v>
      </c>
      <c r="G150" s="158" t="s">
        <v>340</v>
      </c>
      <c r="H150" s="159">
        <v>1</v>
      </c>
      <c r="I150" s="160"/>
      <c r="J150" s="161">
        <f>ROUND(I150*H150,2)</f>
        <v>0</v>
      </c>
      <c r="K150" s="162"/>
      <c r="L150" s="34"/>
      <c r="M150" s="163" t="s">
        <v>1</v>
      </c>
      <c r="N150" s="164" t="s">
        <v>41</v>
      </c>
      <c r="O150" s="62"/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208</v>
      </c>
      <c r="AT150" s="167" t="s">
        <v>204</v>
      </c>
      <c r="AU150" s="167" t="s">
        <v>91</v>
      </c>
      <c r="AY150" s="18" t="s">
        <v>203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91</v>
      </c>
      <c r="BK150" s="168">
        <f>ROUND(I150*H150,2)</f>
        <v>0</v>
      </c>
      <c r="BL150" s="18" t="s">
        <v>208</v>
      </c>
      <c r="BM150" s="167" t="s">
        <v>276</v>
      </c>
    </row>
    <row r="151" spans="1:65" s="2" customFormat="1" ht="16.5" customHeight="1">
      <c r="A151" s="33"/>
      <c r="B151" s="154"/>
      <c r="C151" s="155" t="s">
        <v>7</v>
      </c>
      <c r="D151" s="155" t="s">
        <v>204</v>
      </c>
      <c r="E151" s="156" t="s">
        <v>1573</v>
      </c>
      <c r="F151" s="157" t="s">
        <v>4266</v>
      </c>
      <c r="G151" s="158" t="s">
        <v>340</v>
      </c>
      <c r="H151" s="159">
        <v>1</v>
      </c>
      <c r="I151" s="160"/>
      <c r="J151" s="161">
        <f>ROUND(I151*H151,2)</f>
        <v>0</v>
      </c>
      <c r="K151" s="162"/>
      <c r="L151" s="34"/>
      <c r="M151" s="163" t="s">
        <v>1</v>
      </c>
      <c r="N151" s="164" t="s">
        <v>41</v>
      </c>
      <c r="O151" s="62"/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208</v>
      </c>
      <c r="AT151" s="167" t="s">
        <v>204</v>
      </c>
      <c r="AU151" s="167" t="s">
        <v>91</v>
      </c>
      <c r="AY151" s="18" t="s">
        <v>203</v>
      </c>
      <c r="BE151" s="168">
        <f>IF(N151="základná",J151,0)</f>
        <v>0</v>
      </c>
      <c r="BF151" s="168">
        <f>IF(N151="znížená",J151,0)</f>
        <v>0</v>
      </c>
      <c r="BG151" s="168">
        <f>IF(N151="zákl. prenesená",J151,0)</f>
        <v>0</v>
      </c>
      <c r="BH151" s="168">
        <f>IF(N151="zníž. prenesená",J151,0)</f>
        <v>0</v>
      </c>
      <c r="BI151" s="168">
        <f>IF(N151="nulová",J151,0)</f>
        <v>0</v>
      </c>
      <c r="BJ151" s="18" t="s">
        <v>91</v>
      </c>
      <c r="BK151" s="168">
        <f>ROUND(I151*H151,2)</f>
        <v>0</v>
      </c>
      <c r="BL151" s="18" t="s">
        <v>208</v>
      </c>
      <c r="BM151" s="167" t="s">
        <v>280</v>
      </c>
    </row>
    <row r="152" spans="1:65" s="2" customFormat="1" ht="16.5" customHeight="1">
      <c r="A152" s="33"/>
      <c r="B152" s="154"/>
      <c r="C152" s="155" t="s">
        <v>284</v>
      </c>
      <c r="D152" s="155" t="s">
        <v>204</v>
      </c>
      <c r="E152" s="156" t="s">
        <v>1574</v>
      </c>
      <c r="F152" s="157" t="s">
        <v>1575</v>
      </c>
      <c r="G152" s="158" t="s">
        <v>340</v>
      </c>
      <c r="H152" s="159">
        <v>4</v>
      </c>
      <c r="I152" s="160"/>
      <c r="J152" s="161">
        <f>ROUND(I152*H152,2)</f>
        <v>0</v>
      </c>
      <c r="K152" s="162"/>
      <c r="L152" s="34"/>
      <c r="M152" s="163" t="s">
        <v>1</v>
      </c>
      <c r="N152" s="164" t="s">
        <v>41</v>
      </c>
      <c r="O152" s="62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91</v>
      </c>
      <c r="BK152" s="168">
        <f>ROUND(I152*H152,2)</f>
        <v>0</v>
      </c>
      <c r="BL152" s="18" t="s">
        <v>208</v>
      </c>
      <c r="BM152" s="167" t="s">
        <v>283</v>
      </c>
    </row>
    <row r="153" spans="1:65" s="12" customFormat="1" ht="22.9" customHeight="1">
      <c r="B153" s="143"/>
      <c r="D153" s="144" t="s">
        <v>74</v>
      </c>
      <c r="E153" s="169" t="s">
        <v>272</v>
      </c>
      <c r="F153" s="169" t="s">
        <v>1576</v>
      </c>
      <c r="I153" s="146"/>
      <c r="J153" s="170">
        <f>BK153</f>
        <v>0</v>
      </c>
      <c r="L153" s="143"/>
      <c r="M153" s="148"/>
      <c r="N153" s="149"/>
      <c r="O153" s="149"/>
      <c r="P153" s="150">
        <f>SUM(P154:P157)</f>
        <v>0</v>
      </c>
      <c r="Q153" s="149"/>
      <c r="R153" s="150">
        <f>SUM(R154:R157)</f>
        <v>0</v>
      </c>
      <c r="S153" s="149"/>
      <c r="T153" s="151">
        <f>SUM(T154:T157)</f>
        <v>0</v>
      </c>
      <c r="AR153" s="144" t="s">
        <v>83</v>
      </c>
      <c r="AT153" s="152" t="s">
        <v>74</v>
      </c>
      <c r="AU153" s="152" t="s">
        <v>83</v>
      </c>
      <c r="AY153" s="144" t="s">
        <v>203</v>
      </c>
      <c r="BK153" s="153">
        <f>SUM(BK154:BK157)</f>
        <v>0</v>
      </c>
    </row>
    <row r="154" spans="1:65" s="2" customFormat="1" ht="16.5" customHeight="1">
      <c r="A154" s="33"/>
      <c r="B154" s="154"/>
      <c r="C154" s="155" t="s">
        <v>237</v>
      </c>
      <c r="D154" s="155" t="s">
        <v>204</v>
      </c>
      <c r="E154" s="156" t="s">
        <v>1577</v>
      </c>
      <c r="F154" s="157" t="s">
        <v>1578</v>
      </c>
      <c r="G154" s="158" t="s">
        <v>244</v>
      </c>
      <c r="H154" s="159">
        <v>150</v>
      </c>
      <c r="I154" s="160"/>
      <c r="J154" s="161">
        <f>ROUND(I154*H154,2)</f>
        <v>0</v>
      </c>
      <c r="K154" s="162"/>
      <c r="L154" s="34"/>
      <c r="M154" s="163" t="s">
        <v>1</v>
      </c>
      <c r="N154" s="164" t="s">
        <v>41</v>
      </c>
      <c r="O154" s="62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208</v>
      </c>
      <c r="AT154" s="167" t="s">
        <v>204</v>
      </c>
      <c r="AU154" s="167" t="s">
        <v>91</v>
      </c>
      <c r="AY154" s="18" t="s">
        <v>203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91</v>
      </c>
      <c r="BK154" s="168">
        <f>ROUND(I154*H154,2)</f>
        <v>0</v>
      </c>
      <c r="BL154" s="18" t="s">
        <v>208</v>
      </c>
      <c r="BM154" s="167" t="s">
        <v>287</v>
      </c>
    </row>
    <row r="155" spans="1:65" s="2" customFormat="1" ht="16.5" customHeight="1">
      <c r="A155" s="33"/>
      <c r="B155" s="154"/>
      <c r="C155" s="155" t="s">
        <v>291</v>
      </c>
      <c r="D155" s="155" t="s">
        <v>204</v>
      </c>
      <c r="E155" s="156" t="s">
        <v>1579</v>
      </c>
      <c r="F155" s="157" t="s">
        <v>1580</v>
      </c>
      <c r="G155" s="158" t="s">
        <v>244</v>
      </c>
      <c r="H155" s="159">
        <v>20</v>
      </c>
      <c r="I155" s="160"/>
      <c r="J155" s="161">
        <f>ROUND(I155*H155,2)</f>
        <v>0</v>
      </c>
      <c r="K155" s="162"/>
      <c r="L155" s="34"/>
      <c r="M155" s="163" t="s">
        <v>1</v>
      </c>
      <c r="N155" s="164" t="s">
        <v>41</v>
      </c>
      <c r="O155" s="62"/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208</v>
      </c>
      <c r="AT155" s="167" t="s">
        <v>204</v>
      </c>
      <c r="AU155" s="167" t="s">
        <v>91</v>
      </c>
      <c r="AY155" s="18" t="s">
        <v>203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8" t="s">
        <v>91</v>
      </c>
      <c r="BK155" s="168">
        <f>ROUND(I155*H155,2)</f>
        <v>0</v>
      </c>
      <c r="BL155" s="18" t="s">
        <v>208</v>
      </c>
      <c r="BM155" s="167" t="s">
        <v>290</v>
      </c>
    </row>
    <row r="156" spans="1:65" s="2" customFormat="1" ht="16.5" customHeight="1">
      <c r="A156" s="33"/>
      <c r="B156" s="154"/>
      <c r="C156" s="155" t="s">
        <v>241</v>
      </c>
      <c r="D156" s="155" t="s">
        <v>204</v>
      </c>
      <c r="E156" s="156" t="s">
        <v>1581</v>
      </c>
      <c r="F156" s="157" t="s">
        <v>1582</v>
      </c>
      <c r="G156" s="158" t="s">
        <v>244</v>
      </c>
      <c r="H156" s="159">
        <v>170</v>
      </c>
      <c r="I156" s="160"/>
      <c r="J156" s="161">
        <f>ROUND(I156*H156,2)</f>
        <v>0</v>
      </c>
      <c r="K156" s="162"/>
      <c r="L156" s="34"/>
      <c r="M156" s="163" t="s">
        <v>1</v>
      </c>
      <c r="N156" s="164" t="s">
        <v>41</v>
      </c>
      <c r="O156" s="62"/>
      <c r="P156" s="165">
        <f>O156*H156</f>
        <v>0</v>
      </c>
      <c r="Q156" s="165">
        <v>0</v>
      </c>
      <c r="R156" s="165">
        <f>Q156*H156</f>
        <v>0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208</v>
      </c>
      <c r="AT156" s="167" t="s">
        <v>204</v>
      </c>
      <c r="AU156" s="167" t="s">
        <v>91</v>
      </c>
      <c r="AY156" s="18" t="s">
        <v>203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91</v>
      </c>
      <c r="BK156" s="168">
        <f>ROUND(I156*H156,2)</f>
        <v>0</v>
      </c>
      <c r="BL156" s="18" t="s">
        <v>208</v>
      </c>
      <c r="BM156" s="167" t="s">
        <v>294</v>
      </c>
    </row>
    <row r="157" spans="1:65" s="2" customFormat="1" ht="16.5" customHeight="1">
      <c r="A157" s="33"/>
      <c r="B157" s="154"/>
      <c r="C157" s="155" t="s">
        <v>298</v>
      </c>
      <c r="D157" s="155" t="s">
        <v>204</v>
      </c>
      <c r="E157" s="156" t="s">
        <v>1583</v>
      </c>
      <c r="F157" s="157" t="s">
        <v>1584</v>
      </c>
      <c r="G157" s="158" t="s">
        <v>340</v>
      </c>
      <c r="H157" s="159">
        <v>36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297</v>
      </c>
    </row>
    <row r="158" spans="1:65" s="12" customFormat="1" ht="22.9" customHeight="1">
      <c r="B158" s="143"/>
      <c r="D158" s="144" t="s">
        <v>74</v>
      </c>
      <c r="E158" s="169" t="s">
        <v>305</v>
      </c>
      <c r="F158" s="169" t="s">
        <v>1585</v>
      </c>
      <c r="I158" s="146"/>
      <c r="J158" s="170">
        <f>BK158</f>
        <v>0</v>
      </c>
      <c r="L158" s="143"/>
      <c r="M158" s="148"/>
      <c r="N158" s="149"/>
      <c r="O158" s="149"/>
      <c r="P158" s="150">
        <f>SUM(P159:P166)</f>
        <v>0</v>
      </c>
      <c r="Q158" s="149"/>
      <c r="R158" s="150">
        <f>SUM(R159:R166)</f>
        <v>0</v>
      </c>
      <c r="S158" s="149"/>
      <c r="T158" s="151">
        <f>SUM(T159:T166)</f>
        <v>0</v>
      </c>
      <c r="AR158" s="144" t="s">
        <v>83</v>
      </c>
      <c r="AT158" s="152" t="s">
        <v>74</v>
      </c>
      <c r="AU158" s="152" t="s">
        <v>83</v>
      </c>
      <c r="AY158" s="144" t="s">
        <v>203</v>
      </c>
      <c r="BK158" s="153">
        <f>SUM(BK159:BK166)</f>
        <v>0</v>
      </c>
    </row>
    <row r="159" spans="1:65" s="2" customFormat="1" ht="16.5" customHeight="1">
      <c r="A159" s="33"/>
      <c r="B159" s="154"/>
      <c r="C159" s="155" t="s">
        <v>245</v>
      </c>
      <c r="D159" s="155" t="s">
        <v>204</v>
      </c>
      <c r="E159" s="156" t="s">
        <v>1586</v>
      </c>
      <c r="F159" s="157" t="s">
        <v>1587</v>
      </c>
      <c r="G159" s="158" t="s">
        <v>244</v>
      </c>
      <c r="H159" s="159">
        <v>980</v>
      </c>
      <c r="I159" s="160"/>
      <c r="J159" s="161">
        <f t="shared" ref="J159:J166" si="20">ROUND(I159*H159,2)</f>
        <v>0</v>
      </c>
      <c r="K159" s="162"/>
      <c r="L159" s="34"/>
      <c r="M159" s="163" t="s">
        <v>1</v>
      </c>
      <c r="N159" s="164" t="s">
        <v>41</v>
      </c>
      <c r="O159" s="62"/>
      <c r="P159" s="165">
        <f t="shared" ref="P159:P166" si="21">O159*H159</f>
        <v>0</v>
      </c>
      <c r="Q159" s="165">
        <v>0</v>
      </c>
      <c r="R159" s="165">
        <f t="shared" ref="R159:R166" si="22">Q159*H159</f>
        <v>0</v>
      </c>
      <c r="S159" s="165">
        <v>0</v>
      </c>
      <c r="T159" s="166">
        <f t="shared" ref="T159:T166" si="2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208</v>
      </c>
      <c r="AT159" s="167" t="s">
        <v>204</v>
      </c>
      <c r="AU159" s="167" t="s">
        <v>91</v>
      </c>
      <c r="AY159" s="18" t="s">
        <v>203</v>
      </c>
      <c r="BE159" s="168">
        <f t="shared" ref="BE159:BE166" si="24">IF(N159="základná",J159,0)</f>
        <v>0</v>
      </c>
      <c r="BF159" s="168">
        <f t="shared" ref="BF159:BF166" si="25">IF(N159="znížená",J159,0)</f>
        <v>0</v>
      </c>
      <c r="BG159" s="168">
        <f t="shared" ref="BG159:BG166" si="26">IF(N159="zákl. prenesená",J159,0)</f>
        <v>0</v>
      </c>
      <c r="BH159" s="168">
        <f t="shared" ref="BH159:BH166" si="27">IF(N159="zníž. prenesená",J159,0)</f>
        <v>0</v>
      </c>
      <c r="BI159" s="168">
        <f t="shared" ref="BI159:BI166" si="28">IF(N159="nulová",J159,0)</f>
        <v>0</v>
      </c>
      <c r="BJ159" s="18" t="s">
        <v>91</v>
      </c>
      <c r="BK159" s="168">
        <f t="shared" ref="BK159:BK166" si="29">ROUND(I159*H159,2)</f>
        <v>0</v>
      </c>
      <c r="BL159" s="18" t="s">
        <v>208</v>
      </c>
      <c r="BM159" s="167" t="s">
        <v>301</v>
      </c>
    </row>
    <row r="160" spans="1:65" s="2" customFormat="1" ht="16.5" customHeight="1">
      <c r="A160" s="33"/>
      <c r="B160" s="154"/>
      <c r="C160" s="155" t="s">
        <v>307</v>
      </c>
      <c r="D160" s="155" t="s">
        <v>204</v>
      </c>
      <c r="E160" s="156" t="s">
        <v>1588</v>
      </c>
      <c r="F160" s="157" t="s">
        <v>1589</v>
      </c>
      <c r="G160" s="158" t="s">
        <v>340</v>
      </c>
      <c r="H160" s="159">
        <v>18</v>
      </c>
      <c r="I160" s="160"/>
      <c r="J160" s="161">
        <f t="shared" si="2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21"/>
        <v>0</v>
      </c>
      <c r="Q160" s="165">
        <v>0</v>
      </c>
      <c r="R160" s="165">
        <f t="shared" si="22"/>
        <v>0</v>
      </c>
      <c r="S160" s="165">
        <v>0</v>
      </c>
      <c r="T160" s="166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208</v>
      </c>
      <c r="AT160" s="167" t="s">
        <v>204</v>
      </c>
      <c r="AU160" s="167" t="s">
        <v>91</v>
      </c>
      <c r="AY160" s="18" t="s">
        <v>203</v>
      </c>
      <c r="BE160" s="168">
        <f t="shared" si="24"/>
        <v>0</v>
      </c>
      <c r="BF160" s="168">
        <f t="shared" si="25"/>
        <v>0</v>
      </c>
      <c r="BG160" s="168">
        <f t="shared" si="26"/>
        <v>0</v>
      </c>
      <c r="BH160" s="168">
        <f t="shared" si="27"/>
        <v>0</v>
      </c>
      <c r="BI160" s="168">
        <f t="shared" si="28"/>
        <v>0</v>
      </c>
      <c r="BJ160" s="18" t="s">
        <v>91</v>
      </c>
      <c r="BK160" s="168">
        <f t="shared" si="29"/>
        <v>0</v>
      </c>
      <c r="BL160" s="18" t="s">
        <v>208</v>
      </c>
      <c r="BM160" s="167" t="s">
        <v>304</v>
      </c>
    </row>
    <row r="161" spans="1:65" s="2" customFormat="1" ht="16.5" customHeight="1">
      <c r="A161" s="33"/>
      <c r="B161" s="154"/>
      <c r="C161" s="155" t="s">
        <v>250</v>
      </c>
      <c r="D161" s="155" t="s">
        <v>204</v>
      </c>
      <c r="E161" s="156" t="s">
        <v>1293</v>
      </c>
      <c r="F161" s="157" t="s">
        <v>1590</v>
      </c>
      <c r="G161" s="158" t="s">
        <v>340</v>
      </c>
      <c r="H161" s="159">
        <v>4</v>
      </c>
      <c r="I161" s="160"/>
      <c r="J161" s="161">
        <f t="shared" si="20"/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si="21"/>
        <v>0</v>
      </c>
      <c r="Q161" s="165">
        <v>0</v>
      </c>
      <c r="R161" s="165">
        <f t="shared" si="22"/>
        <v>0</v>
      </c>
      <c r="S161" s="165">
        <v>0</v>
      </c>
      <c r="T161" s="166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208</v>
      </c>
      <c r="AT161" s="167" t="s">
        <v>204</v>
      </c>
      <c r="AU161" s="167" t="s">
        <v>91</v>
      </c>
      <c r="AY161" s="18" t="s">
        <v>203</v>
      </c>
      <c r="BE161" s="168">
        <f t="shared" si="24"/>
        <v>0</v>
      </c>
      <c r="BF161" s="168">
        <f t="shared" si="25"/>
        <v>0</v>
      </c>
      <c r="BG161" s="168">
        <f t="shared" si="26"/>
        <v>0</v>
      </c>
      <c r="BH161" s="168">
        <f t="shared" si="27"/>
        <v>0</v>
      </c>
      <c r="BI161" s="168">
        <f t="shared" si="28"/>
        <v>0</v>
      </c>
      <c r="BJ161" s="18" t="s">
        <v>91</v>
      </c>
      <c r="BK161" s="168">
        <f t="shared" si="29"/>
        <v>0</v>
      </c>
      <c r="BL161" s="18" t="s">
        <v>208</v>
      </c>
      <c r="BM161" s="167" t="s">
        <v>310</v>
      </c>
    </row>
    <row r="162" spans="1:65" s="2" customFormat="1" ht="16.5" customHeight="1">
      <c r="A162" s="33"/>
      <c r="B162" s="154"/>
      <c r="C162" s="155" t="s">
        <v>314</v>
      </c>
      <c r="D162" s="155" t="s">
        <v>204</v>
      </c>
      <c r="E162" s="156" t="s">
        <v>1591</v>
      </c>
      <c r="F162" s="157" t="s">
        <v>1592</v>
      </c>
      <c r="G162" s="158" t="s">
        <v>340</v>
      </c>
      <c r="H162" s="159">
        <v>5</v>
      </c>
      <c r="I162" s="160"/>
      <c r="J162" s="161">
        <f t="shared" si="2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21"/>
        <v>0</v>
      </c>
      <c r="Q162" s="165">
        <v>0</v>
      </c>
      <c r="R162" s="165">
        <f t="shared" si="22"/>
        <v>0</v>
      </c>
      <c r="S162" s="165">
        <v>0</v>
      </c>
      <c r="T162" s="166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208</v>
      </c>
      <c r="AT162" s="167" t="s">
        <v>204</v>
      </c>
      <c r="AU162" s="167" t="s">
        <v>91</v>
      </c>
      <c r="AY162" s="18" t="s">
        <v>203</v>
      </c>
      <c r="BE162" s="168">
        <f t="shared" si="24"/>
        <v>0</v>
      </c>
      <c r="BF162" s="168">
        <f t="shared" si="25"/>
        <v>0</v>
      </c>
      <c r="BG162" s="168">
        <f t="shared" si="26"/>
        <v>0</v>
      </c>
      <c r="BH162" s="168">
        <f t="shared" si="27"/>
        <v>0</v>
      </c>
      <c r="BI162" s="168">
        <f t="shared" si="28"/>
        <v>0</v>
      </c>
      <c r="BJ162" s="18" t="s">
        <v>91</v>
      </c>
      <c r="BK162" s="168">
        <f t="shared" si="29"/>
        <v>0</v>
      </c>
      <c r="BL162" s="18" t="s">
        <v>208</v>
      </c>
      <c r="BM162" s="167" t="s">
        <v>313</v>
      </c>
    </row>
    <row r="163" spans="1:65" s="2" customFormat="1" ht="16.5" customHeight="1">
      <c r="A163" s="33"/>
      <c r="B163" s="154"/>
      <c r="C163" s="155" t="s">
        <v>258</v>
      </c>
      <c r="D163" s="155" t="s">
        <v>204</v>
      </c>
      <c r="E163" s="156" t="s">
        <v>1593</v>
      </c>
      <c r="F163" s="157" t="s">
        <v>1594</v>
      </c>
      <c r="G163" s="158" t="s">
        <v>340</v>
      </c>
      <c r="H163" s="159">
        <v>15</v>
      </c>
      <c r="I163" s="160"/>
      <c r="J163" s="161">
        <f t="shared" si="2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21"/>
        <v>0</v>
      </c>
      <c r="Q163" s="165">
        <v>0</v>
      </c>
      <c r="R163" s="165">
        <f t="shared" si="22"/>
        <v>0</v>
      </c>
      <c r="S163" s="165">
        <v>0</v>
      </c>
      <c r="T163" s="166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 t="shared" si="24"/>
        <v>0</v>
      </c>
      <c r="BF163" s="168">
        <f t="shared" si="25"/>
        <v>0</v>
      </c>
      <c r="BG163" s="168">
        <f t="shared" si="26"/>
        <v>0</v>
      </c>
      <c r="BH163" s="168">
        <f t="shared" si="27"/>
        <v>0</v>
      </c>
      <c r="BI163" s="168">
        <f t="shared" si="28"/>
        <v>0</v>
      </c>
      <c r="BJ163" s="18" t="s">
        <v>91</v>
      </c>
      <c r="BK163" s="168">
        <f t="shared" si="29"/>
        <v>0</v>
      </c>
      <c r="BL163" s="18" t="s">
        <v>208</v>
      </c>
      <c r="BM163" s="167" t="s">
        <v>317</v>
      </c>
    </row>
    <row r="164" spans="1:65" s="2" customFormat="1" ht="16.5" customHeight="1">
      <c r="A164" s="33"/>
      <c r="B164" s="154"/>
      <c r="C164" s="155" t="s">
        <v>321</v>
      </c>
      <c r="D164" s="155" t="s">
        <v>204</v>
      </c>
      <c r="E164" s="156" t="s">
        <v>1595</v>
      </c>
      <c r="F164" s="157" t="s">
        <v>1596</v>
      </c>
      <c r="G164" s="158" t="s">
        <v>340</v>
      </c>
      <c r="H164" s="159">
        <v>8</v>
      </c>
      <c r="I164" s="160"/>
      <c r="J164" s="161">
        <f t="shared" si="2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21"/>
        <v>0</v>
      </c>
      <c r="Q164" s="165">
        <v>0</v>
      </c>
      <c r="R164" s="165">
        <f t="shared" si="22"/>
        <v>0</v>
      </c>
      <c r="S164" s="165">
        <v>0</v>
      </c>
      <c r="T164" s="166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 t="shared" si="24"/>
        <v>0</v>
      </c>
      <c r="BF164" s="168">
        <f t="shared" si="25"/>
        <v>0</v>
      </c>
      <c r="BG164" s="168">
        <f t="shared" si="26"/>
        <v>0</v>
      </c>
      <c r="BH164" s="168">
        <f t="shared" si="27"/>
        <v>0</v>
      </c>
      <c r="BI164" s="168">
        <f t="shared" si="28"/>
        <v>0</v>
      </c>
      <c r="BJ164" s="18" t="s">
        <v>91</v>
      </c>
      <c r="BK164" s="168">
        <f t="shared" si="29"/>
        <v>0</v>
      </c>
      <c r="BL164" s="18" t="s">
        <v>208</v>
      </c>
      <c r="BM164" s="167" t="s">
        <v>320</v>
      </c>
    </row>
    <row r="165" spans="1:65" s="2" customFormat="1" ht="16.5" customHeight="1">
      <c r="A165" s="33"/>
      <c r="B165" s="154"/>
      <c r="C165" s="155" t="s">
        <v>262</v>
      </c>
      <c r="D165" s="155" t="s">
        <v>204</v>
      </c>
      <c r="E165" s="156" t="s">
        <v>1597</v>
      </c>
      <c r="F165" s="157" t="s">
        <v>1598</v>
      </c>
      <c r="G165" s="158" t="s">
        <v>340</v>
      </c>
      <c r="H165" s="159">
        <v>4</v>
      </c>
      <c r="I165" s="160"/>
      <c r="J165" s="161">
        <f t="shared" si="20"/>
        <v>0</v>
      </c>
      <c r="K165" s="162"/>
      <c r="L165" s="34"/>
      <c r="M165" s="163" t="s">
        <v>1</v>
      </c>
      <c r="N165" s="164" t="s">
        <v>41</v>
      </c>
      <c r="O165" s="62"/>
      <c r="P165" s="165">
        <f t="shared" si="21"/>
        <v>0</v>
      </c>
      <c r="Q165" s="165">
        <v>0</v>
      </c>
      <c r="R165" s="165">
        <f t="shared" si="22"/>
        <v>0</v>
      </c>
      <c r="S165" s="165">
        <v>0</v>
      </c>
      <c r="T165" s="166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208</v>
      </c>
      <c r="AT165" s="167" t="s">
        <v>204</v>
      </c>
      <c r="AU165" s="167" t="s">
        <v>91</v>
      </c>
      <c r="AY165" s="18" t="s">
        <v>203</v>
      </c>
      <c r="BE165" s="168">
        <f t="shared" si="24"/>
        <v>0</v>
      </c>
      <c r="BF165" s="168">
        <f t="shared" si="25"/>
        <v>0</v>
      </c>
      <c r="BG165" s="168">
        <f t="shared" si="26"/>
        <v>0</v>
      </c>
      <c r="BH165" s="168">
        <f t="shared" si="27"/>
        <v>0</v>
      </c>
      <c r="BI165" s="168">
        <f t="shared" si="28"/>
        <v>0</v>
      </c>
      <c r="BJ165" s="18" t="s">
        <v>91</v>
      </c>
      <c r="BK165" s="168">
        <f t="shared" si="29"/>
        <v>0</v>
      </c>
      <c r="BL165" s="18" t="s">
        <v>208</v>
      </c>
      <c r="BM165" s="167" t="s">
        <v>324</v>
      </c>
    </row>
    <row r="166" spans="1:65" s="2" customFormat="1" ht="16.5" customHeight="1">
      <c r="A166" s="33"/>
      <c r="B166" s="154"/>
      <c r="C166" s="155" t="s">
        <v>328</v>
      </c>
      <c r="D166" s="155" t="s">
        <v>204</v>
      </c>
      <c r="E166" s="156" t="s">
        <v>1599</v>
      </c>
      <c r="F166" s="157" t="s">
        <v>1600</v>
      </c>
      <c r="G166" s="158" t="s">
        <v>340</v>
      </c>
      <c r="H166" s="159">
        <v>7</v>
      </c>
      <c r="I166" s="160"/>
      <c r="J166" s="161">
        <f t="shared" si="2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21"/>
        <v>0</v>
      </c>
      <c r="Q166" s="165">
        <v>0</v>
      </c>
      <c r="R166" s="165">
        <f t="shared" si="22"/>
        <v>0</v>
      </c>
      <c r="S166" s="165">
        <v>0</v>
      </c>
      <c r="T166" s="166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 t="shared" si="24"/>
        <v>0</v>
      </c>
      <c r="BF166" s="168">
        <f t="shared" si="25"/>
        <v>0</v>
      </c>
      <c r="BG166" s="168">
        <f t="shared" si="26"/>
        <v>0</v>
      </c>
      <c r="BH166" s="168">
        <f t="shared" si="27"/>
        <v>0</v>
      </c>
      <c r="BI166" s="168">
        <f t="shared" si="28"/>
        <v>0</v>
      </c>
      <c r="BJ166" s="18" t="s">
        <v>91</v>
      </c>
      <c r="BK166" s="168">
        <f t="shared" si="29"/>
        <v>0</v>
      </c>
      <c r="BL166" s="18" t="s">
        <v>208</v>
      </c>
      <c r="BM166" s="167" t="s">
        <v>327</v>
      </c>
    </row>
    <row r="167" spans="1:65" s="12" customFormat="1" ht="22.9" customHeight="1">
      <c r="B167" s="143"/>
      <c r="D167" s="144" t="s">
        <v>74</v>
      </c>
      <c r="E167" s="169" t="s">
        <v>335</v>
      </c>
      <c r="F167" s="169" t="s">
        <v>1601</v>
      </c>
      <c r="I167" s="146"/>
      <c r="J167" s="170">
        <f>BK167</f>
        <v>0</v>
      </c>
      <c r="L167" s="143"/>
      <c r="M167" s="148"/>
      <c r="N167" s="149"/>
      <c r="O167" s="149"/>
      <c r="P167" s="150">
        <f>SUM(P168:P173)</f>
        <v>0</v>
      </c>
      <c r="Q167" s="149"/>
      <c r="R167" s="150">
        <f>SUM(R168:R173)</f>
        <v>0</v>
      </c>
      <c r="S167" s="149"/>
      <c r="T167" s="151">
        <f>SUM(T168:T173)</f>
        <v>0</v>
      </c>
      <c r="AR167" s="144" t="s">
        <v>83</v>
      </c>
      <c r="AT167" s="152" t="s">
        <v>74</v>
      </c>
      <c r="AU167" s="152" t="s">
        <v>83</v>
      </c>
      <c r="AY167" s="144" t="s">
        <v>203</v>
      </c>
      <c r="BK167" s="153">
        <f>SUM(BK168:BK173)</f>
        <v>0</v>
      </c>
    </row>
    <row r="168" spans="1:65" s="2" customFormat="1" ht="16.5" customHeight="1">
      <c r="A168" s="33"/>
      <c r="B168" s="154"/>
      <c r="C168" s="155" t="s">
        <v>265</v>
      </c>
      <c r="D168" s="155" t="s">
        <v>204</v>
      </c>
      <c r="E168" s="156" t="s">
        <v>1602</v>
      </c>
      <c r="F168" s="157" t="s">
        <v>1603</v>
      </c>
      <c r="G168" s="158" t="s">
        <v>340</v>
      </c>
      <c r="H168" s="159">
        <v>9</v>
      </c>
      <c r="I168" s="160"/>
      <c r="J168" s="161">
        <f t="shared" ref="J168:J173" si="30"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 t="shared" ref="P168:P173" si="31">O168*H168</f>
        <v>0</v>
      </c>
      <c r="Q168" s="165">
        <v>0</v>
      </c>
      <c r="R168" s="165">
        <f t="shared" ref="R168:R173" si="32">Q168*H168</f>
        <v>0</v>
      </c>
      <c r="S168" s="165">
        <v>0</v>
      </c>
      <c r="T168" s="166">
        <f t="shared" ref="T168:T173" si="3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91</v>
      </c>
      <c r="AY168" s="18" t="s">
        <v>203</v>
      </c>
      <c r="BE168" s="168">
        <f t="shared" ref="BE168:BE173" si="34">IF(N168="základná",J168,0)</f>
        <v>0</v>
      </c>
      <c r="BF168" s="168">
        <f t="shared" ref="BF168:BF173" si="35">IF(N168="znížená",J168,0)</f>
        <v>0</v>
      </c>
      <c r="BG168" s="168">
        <f t="shared" ref="BG168:BG173" si="36">IF(N168="zákl. prenesená",J168,0)</f>
        <v>0</v>
      </c>
      <c r="BH168" s="168">
        <f t="shared" ref="BH168:BH173" si="37">IF(N168="zníž. prenesená",J168,0)</f>
        <v>0</v>
      </c>
      <c r="BI168" s="168">
        <f t="shared" ref="BI168:BI173" si="38">IF(N168="nulová",J168,0)</f>
        <v>0</v>
      </c>
      <c r="BJ168" s="18" t="s">
        <v>91</v>
      </c>
      <c r="BK168" s="168">
        <f t="shared" ref="BK168:BK173" si="39">ROUND(I168*H168,2)</f>
        <v>0</v>
      </c>
      <c r="BL168" s="18" t="s">
        <v>208</v>
      </c>
      <c r="BM168" s="167" t="s">
        <v>331</v>
      </c>
    </row>
    <row r="169" spans="1:65" s="2" customFormat="1" ht="21.75" customHeight="1">
      <c r="A169" s="33"/>
      <c r="B169" s="154"/>
      <c r="C169" s="155" t="s">
        <v>337</v>
      </c>
      <c r="D169" s="155" t="s">
        <v>204</v>
      </c>
      <c r="E169" s="156" t="s">
        <v>1604</v>
      </c>
      <c r="F169" s="157" t="s">
        <v>1605</v>
      </c>
      <c r="G169" s="158" t="s">
        <v>340</v>
      </c>
      <c r="H169" s="159">
        <v>4</v>
      </c>
      <c r="I169" s="160"/>
      <c r="J169" s="161">
        <f t="shared" si="30"/>
        <v>0</v>
      </c>
      <c r="K169" s="162"/>
      <c r="L169" s="34"/>
      <c r="M169" s="163" t="s">
        <v>1</v>
      </c>
      <c r="N169" s="164" t="s">
        <v>41</v>
      </c>
      <c r="O169" s="62"/>
      <c r="P169" s="165">
        <f t="shared" si="31"/>
        <v>0</v>
      </c>
      <c r="Q169" s="165">
        <v>0</v>
      </c>
      <c r="R169" s="165">
        <f t="shared" si="32"/>
        <v>0</v>
      </c>
      <c r="S169" s="165">
        <v>0</v>
      </c>
      <c r="T169" s="166">
        <f t="shared" si="3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208</v>
      </c>
      <c r="AT169" s="167" t="s">
        <v>204</v>
      </c>
      <c r="AU169" s="167" t="s">
        <v>91</v>
      </c>
      <c r="AY169" s="18" t="s">
        <v>203</v>
      </c>
      <c r="BE169" s="168">
        <f t="shared" si="34"/>
        <v>0</v>
      </c>
      <c r="BF169" s="168">
        <f t="shared" si="35"/>
        <v>0</v>
      </c>
      <c r="BG169" s="168">
        <f t="shared" si="36"/>
        <v>0</v>
      </c>
      <c r="BH169" s="168">
        <f t="shared" si="37"/>
        <v>0</v>
      </c>
      <c r="BI169" s="168">
        <f t="shared" si="38"/>
        <v>0</v>
      </c>
      <c r="BJ169" s="18" t="s">
        <v>91</v>
      </c>
      <c r="BK169" s="168">
        <f t="shared" si="39"/>
        <v>0</v>
      </c>
      <c r="BL169" s="18" t="s">
        <v>208</v>
      </c>
      <c r="BM169" s="167" t="s">
        <v>334</v>
      </c>
    </row>
    <row r="170" spans="1:65" s="2" customFormat="1" ht="16.5" customHeight="1">
      <c r="A170" s="33"/>
      <c r="B170" s="154"/>
      <c r="C170" s="155" t="s">
        <v>271</v>
      </c>
      <c r="D170" s="155" t="s">
        <v>204</v>
      </c>
      <c r="E170" s="156" t="s">
        <v>1606</v>
      </c>
      <c r="F170" s="157" t="s">
        <v>1607</v>
      </c>
      <c r="G170" s="158" t="s">
        <v>340</v>
      </c>
      <c r="H170" s="159">
        <v>18</v>
      </c>
      <c r="I170" s="160"/>
      <c r="J170" s="161">
        <f t="shared" si="30"/>
        <v>0</v>
      </c>
      <c r="K170" s="162"/>
      <c r="L170" s="34"/>
      <c r="M170" s="163" t="s">
        <v>1</v>
      </c>
      <c r="N170" s="164" t="s">
        <v>41</v>
      </c>
      <c r="O170" s="62"/>
      <c r="P170" s="165">
        <f t="shared" si="31"/>
        <v>0</v>
      </c>
      <c r="Q170" s="165">
        <v>0</v>
      </c>
      <c r="R170" s="165">
        <f t="shared" si="32"/>
        <v>0</v>
      </c>
      <c r="S170" s="165">
        <v>0</v>
      </c>
      <c r="T170" s="166">
        <f t="shared" si="3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91</v>
      </c>
      <c r="AY170" s="18" t="s">
        <v>203</v>
      </c>
      <c r="BE170" s="168">
        <f t="shared" si="34"/>
        <v>0</v>
      </c>
      <c r="BF170" s="168">
        <f t="shared" si="35"/>
        <v>0</v>
      </c>
      <c r="BG170" s="168">
        <f t="shared" si="36"/>
        <v>0</v>
      </c>
      <c r="BH170" s="168">
        <f t="shared" si="37"/>
        <v>0</v>
      </c>
      <c r="BI170" s="168">
        <f t="shared" si="38"/>
        <v>0</v>
      </c>
      <c r="BJ170" s="18" t="s">
        <v>91</v>
      </c>
      <c r="BK170" s="168">
        <f t="shared" si="39"/>
        <v>0</v>
      </c>
      <c r="BL170" s="18" t="s">
        <v>208</v>
      </c>
      <c r="BM170" s="167" t="s">
        <v>341</v>
      </c>
    </row>
    <row r="171" spans="1:65" s="2" customFormat="1" ht="16.5" customHeight="1">
      <c r="A171" s="33"/>
      <c r="B171" s="154"/>
      <c r="C171" s="155" t="s">
        <v>345</v>
      </c>
      <c r="D171" s="155" t="s">
        <v>204</v>
      </c>
      <c r="E171" s="156" t="s">
        <v>1608</v>
      </c>
      <c r="F171" s="157" t="s">
        <v>1609</v>
      </c>
      <c r="G171" s="158" t="s">
        <v>340</v>
      </c>
      <c r="H171" s="159">
        <v>9</v>
      </c>
      <c r="I171" s="160"/>
      <c r="J171" s="161">
        <f t="shared" si="30"/>
        <v>0</v>
      </c>
      <c r="K171" s="162"/>
      <c r="L171" s="34"/>
      <c r="M171" s="163" t="s">
        <v>1</v>
      </c>
      <c r="N171" s="164" t="s">
        <v>41</v>
      </c>
      <c r="O171" s="62"/>
      <c r="P171" s="165">
        <f t="shared" si="31"/>
        <v>0</v>
      </c>
      <c r="Q171" s="165">
        <v>0</v>
      </c>
      <c r="R171" s="165">
        <f t="shared" si="32"/>
        <v>0</v>
      </c>
      <c r="S171" s="165">
        <v>0</v>
      </c>
      <c r="T171" s="166">
        <f t="shared" si="3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208</v>
      </c>
      <c r="AT171" s="167" t="s">
        <v>204</v>
      </c>
      <c r="AU171" s="167" t="s">
        <v>91</v>
      </c>
      <c r="AY171" s="18" t="s">
        <v>203</v>
      </c>
      <c r="BE171" s="168">
        <f t="shared" si="34"/>
        <v>0</v>
      </c>
      <c r="BF171" s="168">
        <f t="shared" si="35"/>
        <v>0</v>
      </c>
      <c r="BG171" s="168">
        <f t="shared" si="36"/>
        <v>0</v>
      </c>
      <c r="BH171" s="168">
        <f t="shared" si="37"/>
        <v>0</v>
      </c>
      <c r="BI171" s="168">
        <f t="shared" si="38"/>
        <v>0</v>
      </c>
      <c r="BJ171" s="18" t="s">
        <v>91</v>
      </c>
      <c r="BK171" s="168">
        <f t="shared" si="39"/>
        <v>0</v>
      </c>
      <c r="BL171" s="18" t="s">
        <v>208</v>
      </c>
      <c r="BM171" s="167" t="s">
        <v>344</v>
      </c>
    </row>
    <row r="172" spans="1:65" s="2" customFormat="1" ht="16.5" customHeight="1">
      <c r="A172" s="33"/>
      <c r="B172" s="154"/>
      <c r="C172" s="155" t="s">
        <v>276</v>
      </c>
      <c r="D172" s="155" t="s">
        <v>204</v>
      </c>
      <c r="E172" s="156" t="s">
        <v>1316</v>
      </c>
      <c r="F172" s="157" t="s">
        <v>1610</v>
      </c>
      <c r="G172" s="158" t="s">
        <v>340</v>
      </c>
      <c r="H172" s="159">
        <v>9</v>
      </c>
      <c r="I172" s="160"/>
      <c r="J172" s="161">
        <f t="shared" si="30"/>
        <v>0</v>
      </c>
      <c r="K172" s="162"/>
      <c r="L172" s="34"/>
      <c r="M172" s="163" t="s">
        <v>1</v>
      </c>
      <c r="N172" s="164" t="s">
        <v>41</v>
      </c>
      <c r="O172" s="62"/>
      <c r="P172" s="165">
        <f t="shared" si="31"/>
        <v>0</v>
      </c>
      <c r="Q172" s="165">
        <v>0</v>
      </c>
      <c r="R172" s="165">
        <f t="shared" si="32"/>
        <v>0</v>
      </c>
      <c r="S172" s="165">
        <v>0</v>
      </c>
      <c r="T172" s="166">
        <f t="shared" si="3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 t="shared" si="34"/>
        <v>0</v>
      </c>
      <c r="BF172" s="168">
        <f t="shared" si="35"/>
        <v>0</v>
      </c>
      <c r="BG172" s="168">
        <f t="shared" si="36"/>
        <v>0</v>
      </c>
      <c r="BH172" s="168">
        <f t="shared" si="37"/>
        <v>0</v>
      </c>
      <c r="BI172" s="168">
        <f t="shared" si="38"/>
        <v>0</v>
      </c>
      <c r="BJ172" s="18" t="s">
        <v>91</v>
      </c>
      <c r="BK172" s="168">
        <f t="shared" si="39"/>
        <v>0</v>
      </c>
      <c r="BL172" s="18" t="s">
        <v>208</v>
      </c>
      <c r="BM172" s="167" t="s">
        <v>348</v>
      </c>
    </row>
    <row r="173" spans="1:65" s="2" customFormat="1" ht="16.5" customHeight="1">
      <c r="A173" s="33"/>
      <c r="B173" s="154"/>
      <c r="C173" s="155" t="s">
        <v>354</v>
      </c>
      <c r="D173" s="155" t="s">
        <v>204</v>
      </c>
      <c r="E173" s="156" t="s">
        <v>1611</v>
      </c>
      <c r="F173" s="157" t="s">
        <v>1612</v>
      </c>
      <c r="G173" s="158" t="s">
        <v>340</v>
      </c>
      <c r="H173" s="159">
        <v>4</v>
      </c>
      <c r="I173" s="160"/>
      <c r="J173" s="161">
        <f t="shared" si="30"/>
        <v>0</v>
      </c>
      <c r="K173" s="162"/>
      <c r="L173" s="34"/>
      <c r="M173" s="171" t="s">
        <v>1</v>
      </c>
      <c r="N173" s="172" t="s">
        <v>41</v>
      </c>
      <c r="O173" s="173"/>
      <c r="P173" s="174">
        <f t="shared" si="31"/>
        <v>0</v>
      </c>
      <c r="Q173" s="174">
        <v>0</v>
      </c>
      <c r="R173" s="174">
        <f t="shared" si="32"/>
        <v>0</v>
      </c>
      <c r="S173" s="174">
        <v>0</v>
      </c>
      <c r="T173" s="175">
        <f t="shared" si="3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208</v>
      </c>
      <c r="AT173" s="167" t="s">
        <v>204</v>
      </c>
      <c r="AU173" s="167" t="s">
        <v>91</v>
      </c>
      <c r="AY173" s="18" t="s">
        <v>203</v>
      </c>
      <c r="BE173" s="168">
        <f t="shared" si="34"/>
        <v>0</v>
      </c>
      <c r="BF173" s="168">
        <f t="shared" si="35"/>
        <v>0</v>
      </c>
      <c r="BG173" s="168">
        <f t="shared" si="36"/>
        <v>0</v>
      </c>
      <c r="BH173" s="168">
        <f t="shared" si="37"/>
        <v>0</v>
      </c>
      <c r="BI173" s="168">
        <f t="shared" si="38"/>
        <v>0</v>
      </c>
      <c r="BJ173" s="18" t="s">
        <v>91</v>
      </c>
      <c r="BK173" s="168">
        <f t="shared" si="39"/>
        <v>0</v>
      </c>
      <c r="BL173" s="18" t="s">
        <v>208</v>
      </c>
      <c r="BM173" s="167" t="s">
        <v>353</v>
      </c>
    </row>
    <row r="174" spans="1:65" s="2" customFormat="1" ht="6.95" customHeight="1">
      <c r="A174" s="33"/>
      <c r="B174" s="51"/>
      <c r="C174" s="52"/>
      <c r="D174" s="52"/>
      <c r="E174" s="52"/>
      <c r="F174" s="52"/>
      <c r="G174" s="52"/>
      <c r="H174" s="52"/>
      <c r="I174" s="52"/>
      <c r="J174" s="52"/>
      <c r="K174" s="52"/>
      <c r="L174" s="34"/>
      <c r="M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</sheetData>
  <autoFilter ref="C126:K173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85"/>
  <sheetViews>
    <sheetView showGridLines="0" topLeftCell="A127" workbookViewId="0">
      <selection activeCell="F154" sqref="F15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1524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1613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ROUND((SUM(BE129:BE184)),  2)</f>
        <v>0</v>
      </c>
      <c r="G35" s="109"/>
      <c r="H35" s="109"/>
      <c r="I35" s="110">
        <v>0.2</v>
      </c>
      <c r="J35" s="108">
        <f>ROUND(((SUM(BE129:BE184))*I35),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ROUND((SUM(BF129:BF184)),  2)</f>
        <v>0</v>
      </c>
      <c r="G36" s="109"/>
      <c r="H36" s="109"/>
      <c r="I36" s="110">
        <v>0.2</v>
      </c>
      <c r="J36" s="108">
        <f>ROUND(((SUM(BF129:BF184))*I36),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ROUND((SUM(BG129:BG184)),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ROUND((SUM(BH129:BH184)),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ROUND((SUM(BI129:BI184)),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1524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SO04.2 - SO04.2 Závlahy - montaž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535</v>
      </c>
      <c r="E99" s="126"/>
      <c r="F99" s="126"/>
      <c r="G99" s="126"/>
      <c r="H99" s="126"/>
      <c r="I99" s="126"/>
      <c r="J99" s="127">
        <f>J130</f>
        <v>0</v>
      </c>
      <c r="L99" s="124"/>
    </row>
    <row r="100" spans="1:47" s="10" customFormat="1" ht="19.899999999999999" customHeight="1">
      <c r="B100" s="128"/>
      <c r="D100" s="129" t="s">
        <v>1614</v>
      </c>
      <c r="E100" s="130"/>
      <c r="F100" s="130"/>
      <c r="G100" s="130"/>
      <c r="H100" s="130"/>
      <c r="I100" s="130"/>
      <c r="J100" s="131">
        <f>J131</f>
        <v>0</v>
      </c>
      <c r="L100" s="128"/>
    </row>
    <row r="101" spans="1:47" s="10" customFormat="1" ht="19.899999999999999" customHeight="1">
      <c r="B101" s="128"/>
      <c r="D101" s="129" t="s">
        <v>1615</v>
      </c>
      <c r="E101" s="130"/>
      <c r="F101" s="130"/>
      <c r="G101" s="130"/>
      <c r="H101" s="130"/>
      <c r="I101" s="130"/>
      <c r="J101" s="131">
        <f>J141</f>
        <v>0</v>
      </c>
      <c r="L101" s="128"/>
    </row>
    <row r="102" spans="1:47" s="10" customFormat="1" ht="19.899999999999999" customHeight="1">
      <c r="B102" s="128"/>
      <c r="D102" s="129" t="s">
        <v>1616</v>
      </c>
      <c r="E102" s="130"/>
      <c r="F102" s="130"/>
      <c r="G102" s="130"/>
      <c r="H102" s="130"/>
      <c r="I102" s="130"/>
      <c r="J102" s="131">
        <f>J151</f>
        <v>0</v>
      </c>
      <c r="L102" s="128"/>
    </row>
    <row r="103" spans="1:47" s="10" customFormat="1" ht="19.899999999999999" customHeight="1">
      <c r="B103" s="128"/>
      <c r="D103" s="129" t="s">
        <v>1617</v>
      </c>
      <c r="E103" s="130"/>
      <c r="F103" s="130"/>
      <c r="G103" s="130"/>
      <c r="H103" s="130"/>
      <c r="I103" s="130"/>
      <c r="J103" s="131">
        <f>J155</f>
        <v>0</v>
      </c>
      <c r="L103" s="128"/>
    </row>
    <row r="104" spans="1:47" s="10" customFormat="1" ht="19.899999999999999" customHeight="1">
      <c r="B104" s="128"/>
      <c r="D104" s="129" t="s">
        <v>1618</v>
      </c>
      <c r="E104" s="130"/>
      <c r="F104" s="130"/>
      <c r="G104" s="130"/>
      <c r="H104" s="130"/>
      <c r="I104" s="130"/>
      <c r="J104" s="131">
        <f>J160</f>
        <v>0</v>
      </c>
      <c r="L104" s="128"/>
    </row>
    <row r="105" spans="1:47" s="10" customFormat="1" ht="19.899999999999999" customHeight="1">
      <c r="B105" s="128"/>
      <c r="D105" s="129" t="s">
        <v>1619</v>
      </c>
      <c r="E105" s="130"/>
      <c r="F105" s="130"/>
      <c r="G105" s="130"/>
      <c r="H105" s="130"/>
      <c r="I105" s="130"/>
      <c r="J105" s="131">
        <f>J169</f>
        <v>0</v>
      </c>
      <c r="L105" s="128"/>
    </row>
    <row r="106" spans="1:47" s="10" customFormat="1" ht="19.899999999999999" customHeight="1">
      <c r="B106" s="128"/>
      <c r="D106" s="129" t="s">
        <v>1620</v>
      </c>
      <c r="E106" s="130"/>
      <c r="F106" s="130"/>
      <c r="G106" s="130"/>
      <c r="H106" s="130"/>
      <c r="I106" s="130"/>
      <c r="J106" s="131">
        <f>J176</f>
        <v>0</v>
      </c>
      <c r="L106" s="128"/>
    </row>
    <row r="107" spans="1:47" s="10" customFormat="1" ht="19.899999999999999" customHeight="1">
      <c r="B107" s="128"/>
      <c r="D107" s="129" t="s">
        <v>1621</v>
      </c>
      <c r="E107" s="130"/>
      <c r="F107" s="130"/>
      <c r="G107" s="130"/>
      <c r="H107" s="130"/>
      <c r="I107" s="130"/>
      <c r="J107" s="131">
        <f>J182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189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8" t="str">
        <f>E7</f>
        <v>OBNOVA NÁMESTIA SNP 31.3.2022</v>
      </c>
      <c r="F117" s="279"/>
      <c r="G117" s="279"/>
      <c r="H117" s="279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166</v>
      </c>
      <c r="L118" s="21"/>
    </row>
    <row r="119" spans="1:31" s="2" customFormat="1" ht="16.5" customHeight="1">
      <c r="A119" s="33"/>
      <c r="B119" s="34"/>
      <c r="C119" s="33"/>
      <c r="D119" s="33"/>
      <c r="E119" s="278" t="s">
        <v>1524</v>
      </c>
      <c r="F119" s="277"/>
      <c r="G119" s="277"/>
      <c r="H119" s="27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521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38" t="str">
        <f>E11</f>
        <v xml:space="preserve">SO04.2 - SO04.2 Závlahy - montaž </v>
      </c>
      <c r="F121" s="277"/>
      <c r="G121" s="277"/>
      <c r="H121" s="27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F14</f>
        <v>Námestie SNP, Trnava</v>
      </c>
      <c r="G123" s="33"/>
      <c r="H123" s="33"/>
      <c r="I123" s="28" t="s">
        <v>20</v>
      </c>
      <c r="J123" s="59" t="str">
        <f>IF(J14="","",J14)</f>
        <v>31. 3. 2022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15" customHeight="1">
      <c r="A125" s="33"/>
      <c r="B125" s="34"/>
      <c r="C125" s="28" t="s">
        <v>22</v>
      </c>
      <c r="D125" s="33"/>
      <c r="E125" s="33"/>
      <c r="F125" s="26" t="str">
        <f>E17</f>
        <v>MESTO TRNAVA, Hlavná č.1,91771 TRNAVA</v>
      </c>
      <c r="G125" s="33"/>
      <c r="H125" s="33"/>
      <c r="I125" s="28" t="s">
        <v>28</v>
      </c>
      <c r="J125" s="31" t="str">
        <f>E23</f>
        <v>ATELIER DV, s.r.o.Ing.Arch.P.ĎURKO a kol.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 xml:space="preserve"> 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2"/>
      <c r="B128" s="133"/>
      <c r="C128" s="134" t="s">
        <v>190</v>
      </c>
      <c r="D128" s="135" t="s">
        <v>60</v>
      </c>
      <c r="E128" s="135" t="s">
        <v>56</v>
      </c>
      <c r="F128" s="135" t="s">
        <v>57</v>
      </c>
      <c r="G128" s="135" t="s">
        <v>191</v>
      </c>
      <c r="H128" s="135" t="s">
        <v>192</v>
      </c>
      <c r="I128" s="135" t="s">
        <v>193</v>
      </c>
      <c r="J128" s="136" t="s">
        <v>171</v>
      </c>
      <c r="K128" s="137" t="s">
        <v>194</v>
      </c>
      <c r="L128" s="138"/>
      <c r="M128" s="66" t="s">
        <v>1</v>
      </c>
      <c r="N128" s="67" t="s">
        <v>39</v>
      </c>
      <c r="O128" s="67" t="s">
        <v>195</v>
      </c>
      <c r="P128" s="67" t="s">
        <v>196</v>
      </c>
      <c r="Q128" s="67" t="s">
        <v>197</v>
      </c>
      <c r="R128" s="67" t="s">
        <v>198</v>
      </c>
      <c r="S128" s="67" t="s">
        <v>199</v>
      </c>
      <c r="T128" s="68" t="s">
        <v>200</v>
      </c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</row>
    <row r="129" spans="1:65" s="2" customFormat="1" ht="22.9" customHeight="1">
      <c r="A129" s="33"/>
      <c r="B129" s="34"/>
      <c r="C129" s="73" t="s">
        <v>172</v>
      </c>
      <c r="D129" s="33"/>
      <c r="E129" s="33"/>
      <c r="F129" s="33"/>
      <c r="G129" s="33"/>
      <c r="H129" s="33"/>
      <c r="I129" s="33"/>
      <c r="J129" s="139">
        <f>BK129</f>
        <v>0</v>
      </c>
      <c r="K129" s="33"/>
      <c r="L129" s="34"/>
      <c r="M129" s="69"/>
      <c r="N129" s="60"/>
      <c r="O129" s="70"/>
      <c r="P129" s="140">
        <f>P130</f>
        <v>0</v>
      </c>
      <c r="Q129" s="70"/>
      <c r="R129" s="140">
        <f>R130</f>
        <v>0</v>
      </c>
      <c r="S129" s="70"/>
      <c r="T129" s="141">
        <f>T130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173</v>
      </c>
      <c r="BK129" s="142">
        <f>BK130</f>
        <v>0</v>
      </c>
    </row>
    <row r="130" spans="1:65" s="12" customFormat="1" ht="25.9" customHeight="1">
      <c r="B130" s="143"/>
      <c r="D130" s="144" t="s">
        <v>74</v>
      </c>
      <c r="E130" s="145" t="s">
        <v>541</v>
      </c>
      <c r="F130" s="145" t="s">
        <v>542</v>
      </c>
      <c r="I130" s="146"/>
      <c r="J130" s="147">
        <f>BK130</f>
        <v>0</v>
      </c>
      <c r="L130" s="143"/>
      <c r="M130" s="148"/>
      <c r="N130" s="149"/>
      <c r="O130" s="149"/>
      <c r="P130" s="150">
        <f>P131+P141+P151+P155+P160+P169+P176+P182</f>
        <v>0</v>
      </c>
      <c r="Q130" s="149"/>
      <c r="R130" s="150">
        <f>R131+R141+R151+R155+R160+R169+R176+R182</f>
        <v>0</v>
      </c>
      <c r="S130" s="149"/>
      <c r="T130" s="151">
        <f>T131+T141+T151+T155+T160+T169+T176+T182</f>
        <v>0</v>
      </c>
      <c r="AR130" s="144" t="s">
        <v>83</v>
      </c>
      <c r="AT130" s="152" t="s">
        <v>74</v>
      </c>
      <c r="AU130" s="152" t="s">
        <v>75</v>
      </c>
      <c r="AY130" s="144" t="s">
        <v>203</v>
      </c>
      <c r="BK130" s="153">
        <f>BK131+BK141+BK151+BK155+BK160+BK169+BK176+BK182</f>
        <v>0</v>
      </c>
    </row>
    <row r="131" spans="1:65" s="12" customFormat="1" ht="22.9" customHeight="1">
      <c r="B131" s="143"/>
      <c r="D131" s="144" t="s">
        <v>74</v>
      </c>
      <c r="E131" s="169" t="s">
        <v>1622</v>
      </c>
      <c r="F131" s="169" t="s">
        <v>1532</v>
      </c>
      <c r="I131" s="146"/>
      <c r="J131" s="170">
        <f>BK131</f>
        <v>0</v>
      </c>
      <c r="L131" s="143"/>
      <c r="M131" s="148"/>
      <c r="N131" s="149"/>
      <c r="O131" s="149"/>
      <c r="P131" s="150">
        <f>SUM(P132:P140)</f>
        <v>0</v>
      </c>
      <c r="Q131" s="149"/>
      <c r="R131" s="150">
        <f>SUM(R132:R140)</f>
        <v>0</v>
      </c>
      <c r="S131" s="149"/>
      <c r="T131" s="151">
        <f>SUM(T132:T140)</f>
        <v>0</v>
      </c>
      <c r="AR131" s="144" t="s">
        <v>83</v>
      </c>
      <c r="AT131" s="152" t="s">
        <v>74</v>
      </c>
      <c r="AU131" s="152" t="s">
        <v>83</v>
      </c>
      <c r="AY131" s="144" t="s">
        <v>203</v>
      </c>
      <c r="BK131" s="153">
        <f>SUM(BK132:BK140)</f>
        <v>0</v>
      </c>
    </row>
    <row r="132" spans="1:65" s="2" customFormat="1" ht="24.2" customHeight="1">
      <c r="A132" s="33"/>
      <c r="B132" s="154"/>
      <c r="C132" s="155" t="s">
        <v>83</v>
      </c>
      <c r="D132" s="155" t="s">
        <v>204</v>
      </c>
      <c r="E132" s="156" t="s">
        <v>1623</v>
      </c>
      <c r="F132" s="157" t="s">
        <v>1624</v>
      </c>
      <c r="G132" s="158" t="s">
        <v>340</v>
      </c>
      <c r="H132" s="159">
        <v>35</v>
      </c>
      <c r="I132" s="160"/>
      <c r="J132" s="161">
        <f t="shared" ref="J132:J140" si="0">ROUND(I132*H132,2)</f>
        <v>0</v>
      </c>
      <c r="K132" s="162"/>
      <c r="L132" s="34"/>
      <c r="M132" s="163" t="s">
        <v>1</v>
      </c>
      <c r="N132" s="164" t="s">
        <v>41</v>
      </c>
      <c r="O132" s="62"/>
      <c r="P132" s="165">
        <f t="shared" ref="P132:P140" si="1">O132*H132</f>
        <v>0</v>
      </c>
      <c r="Q132" s="165">
        <v>0</v>
      </c>
      <c r="R132" s="165">
        <f t="shared" ref="R132:R140" si="2">Q132*H132</f>
        <v>0</v>
      </c>
      <c r="S132" s="165">
        <v>0</v>
      </c>
      <c r="T132" s="166">
        <f t="shared" ref="T132:T140" si="3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 t="shared" ref="BE132:BE140" si="4">IF(N132="základná",J132,0)</f>
        <v>0</v>
      </c>
      <c r="BF132" s="168">
        <f t="shared" ref="BF132:BF140" si="5">IF(N132="znížená",J132,0)</f>
        <v>0</v>
      </c>
      <c r="BG132" s="168">
        <f t="shared" ref="BG132:BG140" si="6">IF(N132="zákl. prenesená",J132,0)</f>
        <v>0</v>
      </c>
      <c r="BH132" s="168">
        <f t="shared" ref="BH132:BH140" si="7">IF(N132="zníž. prenesená",J132,0)</f>
        <v>0</v>
      </c>
      <c r="BI132" s="168">
        <f t="shared" ref="BI132:BI140" si="8">IF(N132="nulová",J132,0)</f>
        <v>0</v>
      </c>
      <c r="BJ132" s="18" t="s">
        <v>91</v>
      </c>
      <c r="BK132" s="168">
        <f t="shared" ref="BK132:BK140" si="9">ROUND(I132*H132,2)</f>
        <v>0</v>
      </c>
      <c r="BL132" s="18" t="s">
        <v>208</v>
      </c>
      <c r="BM132" s="167" t="s">
        <v>91</v>
      </c>
    </row>
    <row r="133" spans="1:65" s="2" customFormat="1" ht="16.5" customHeight="1">
      <c r="A133" s="33"/>
      <c r="B133" s="154"/>
      <c r="C133" s="155" t="s">
        <v>91</v>
      </c>
      <c r="D133" s="155" t="s">
        <v>204</v>
      </c>
      <c r="E133" s="156" t="s">
        <v>1625</v>
      </c>
      <c r="F133" s="157" t="s">
        <v>1536</v>
      </c>
      <c r="G133" s="158" t="s">
        <v>340</v>
      </c>
      <c r="H133" s="159">
        <v>3</v>
      </c>
      <c r="I133" s="160"/>
      <c r="J133" s="161">
        <f t="shared" si="0"/>
        <v>0</v>
      </c>
      <c r="K133" s="162"/>
      <c r="L133" s="34"/>
      <c r="M133" s="163" t="s">
        <v>1</v>
      </c>
      <c r="N133" s="164" t="s">
        <v>41</v>
      </c>
      <c r="O133" s="62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208</v>
      </c>
      <c r="AT133" s="167" t="s">
        <v>204</v>
      </c>
      <c r="AU133" s="167" t="s">
        <v>91</v>
      </c>
      <c r="AY133" s="18" t="s">
        <v>203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91</v>
      </c>
      <c r="BK133" s="168">
        <f t="shared" si="9"/>
        <v>0</v>
      </c>
      <c r="BL133" s="18" t="s">
        <v>208</v>
      </c>
      <c r="BM133" s="167" t="s">
        <v>208</v>
      </c>
    </row>
    <row r="134" spans="1:65" s="2" customFormat="1" ht="16.5" customHeight="1">
      <c r="A134" s="33"/>
      <c r="B134" s="154"/>
      <c r="C134" s="155" t="s">
        <v>215</v>
      </c>
      <c r="D134" s="155" t="s">
        <v>204</v>
      </c>
      <c r="E134" s="156" t="s">
        <v>1626</v>
      </c>
      <c r="F134" s="157" t="s">
        <v>1538</v>
      </c>
      <c r="G134" s="158" t="s">
        <v>340</v>
      </c>
      <c r="H134" s="159">
        <v>12</v>
      </c>
      <c r="I134" s="160"/>
      <c r="J134" s="161">
        <f t="shared" si="0"/>
        <v>0</v>
      </c>
      <c r="K134" s="162"/>
      <c r="L134" s="34"/>
      <c r="M134" s="163" t="s">
        <v>1</v>
      </c>
      <c r="N134" s="164" t="s">
        <v>41</v>
      </c>
      <c r="O134" s="62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208</v>
      </c>
      <c r="AT134" s="167" t="s">
        <v>204</v>
      </c>
      <c r="AU134" s="167" t="s">
        <v>91</v>
      </c>
      <c r="AY134" s="18" t="s">
        <v>203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91</v>
      </c>
      <c r="BK134" s="168">
        <f t="shared" si="9"/>
        <v>0</v>
      </c>
      <c r="BL134" s="18" t="s">
        <v>208</v>
      </c>
      <c r="BM134" s="167" t="s">
        <v>227</v>
      </c>
    </row>
    <row r="135" spans="1:65" s="2" customFormat="1" ht="16.5" customHeight="1">
      <c r="A135" s="33"/>
      <c r="B135" s="154"/>
      <c r="C135" s="155" t="s">
        <v>208</v>
      </c>
      <c r="D135" s="155" t="s">
        <v>204</v>
      </c>
      <c r="E135" s="156" t="s">
        <v>1627</v>
      </c>
      <c r="F135" s="157" t="s">
        <v>1540</v>
      </c>
      <c r="G135" s="158" t="s">
        <v>340</v>
      </c>
      <c r="H135" s="159">
        <v>20</v>
      </c>
      <c r="I135" s="160"/>
      <c r="J135" s="161">
        <f t="shared" si="0"/>
        <v>0</v>
      </c>
      <c r="K135" s="162"/>
      <c r="L135" s="34"/>
      <c r="M135" s="163" t="s">
        <v>1</v>
      </c>
      <c r="N135" s="164" t="s">
        <v>41</v>
      </c>
      <c r="O135" s="62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91</v>
      </c>
      <c r="AY135" s="18" t="s">
        <v>203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91</v>
      </c>
      <c r="BK135" s="168">
        <f t="shared" si="9"/>
        <v>0</v>
      </c>
      <c r="BL135" s="18" t="s">
        <v>208</v>
      </c>
      <c r="BM135" s="167" t="s">
        <v>234</v>
      </c>
    </row>
    <row r="136" spans="1:65" s="2" customFormat="1" ht="16.5" customHeight="1">
      <c r="A136" s="33"/>
      <c r="B136" s="154"/>
      <c r="C136" s="155" t="s">
        <v>223</v>
      </c>
      <c r="D136" s="155" t="s">
        <v>204</v>
      </c>
      <c r="E136" s="156" t="s">
        <v>1628</v>
      </c>
      <c r="F136" s="157" t="s">
        <v>1542</v>
      </c>
      <c r="G136" s="158" t="s">
        <v>340</v>
      </c>
      <c r="H136" s="159">
        <v>35</v>
      </c>
      <c r="I136" s="160"/>
      <c r="J136" s="161">
        <f t="shared" si="0"/>
        <v>0</v>
      </c>
      <c r="K136" s="162"/>
      <c r="L136" s="34"/>
      <c r="M136" s="163" t="s">
        <v>1</v>
      </c>
      <c r="N136" s="164" t="s">
        <v>41</v>
      </c>
      <c r="O136" s="62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91</v>
      </c>
      <c r="AY136" s="18" t="s">
        <v>203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91</v>
      </c>
      <c r="BK136" s="168">
        <f t="shared" si="9"/>
        <v>0</v>
      </c>
      <c r="BL136" s="18" t="s">
        <v>208</v>
      </c>
      <c r="BM136" s="167" t="s">
        <v>214</v>
      </c>
    </row>
    <row r="137" spans="1:65" s="2" customFormat="1" ht="16.5" customHeight="1">
      <c r="A137" s="33"/>
      <c r="B137" s="154"/>
      <c r="C137" s="155" t="s">
        <v>227</v>
      </c>
      <c r="D137" s="155" t="s">
        <v>204</v>
      </c>
      <c r="E137" s="156" t="s">
        <v>1629</v>
      </c>
      <c r="F137" s="157" t="s">
        <v>1544</v>
      </c>
      <c r="G137" s="158" t="s">
        <v>340</v>
      </c>
      <c r="H137" s="159">
        <v>35</v>
      </c>
      <c r="I137" s="160"/>
      <c r="J137" s="161">
        <f t="shared" si="0"/>
        <v>0</v>
      </c>
      <c r="K137" s="162"/>
      <c r="L137" s="34"/>
      <c r="M137" s="163" t="s">
        <v>1</v>
      </c>
      <c r="N137" s="164" t="s">
        <v>41</v>
      </c>
      <c r="O137" s="62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91</v>
      </c>
      <c r="AY137" s="18" t="s">
        <v>203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91</v>
      </c>
      <c r="BK137" s="168">
        <f t="shared" si="9"/>
        <v>0</v>
      </c>
      <c r="BL137" s="18" t="s">
        <v>208</v>
      </c>
      <c r="BM137" s="167" t="s">
        <v>218</v>
      </c>
    </row>
    <row r="138" spans="1:65" s="2" customFormat="1" ht="16.5" customHeight="1">
      <c r="A138" s="33"/>
      <c r="B138" s="154"/>
      <c r="C138" s="155" t="s">
        <v>231</v>
      </c>
      <c r="D138" s="155" t="s">
        <v>204</v>
      </c>
      <c r="E138" s="156" t="s">
        <v>1630</v>
      </c>
      <c r="F138" s="157" t="s">
        <v>1546</v>
      </c>
      <c r="G138" s="158" t="s">
        <v>340</v>
      </c>
      <c r="H138" s="159">
        <v>35</v>
      </c>
      <c r="I138" s="160"/>
      <c r="J138" s="161">
        <f t="shared" si="0"/>
        <v>0</v>
      </c>
      <c r="K138" s="162"/>
      <c r="L138" s="34"/>
      <c r="M138" s="163" t="s">
        <v>1</v>
      </c>
      <c r="N138" s="164" t="s">
        <v>41</v>
      </c>
      <c r="O138" s="62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208</v>
      </c>
      <c r="AT138" s="167" t="s">
        <v>204</v>
      </c>
      <c r="AU138" s="167" t="s">
        <v>91</v>
      </c>
      <c r="AY138" s="18" t="s">
        <v>203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91</v>
      </c>
      <c r="BK138" s="168">
        <f t="shared" si="9"/>
        <v>0</v>
      </c>
      <c r="BL138" s="18" t="s">
        <v>208</v>
      </c>
      <c r="BM138" s="167" t="s">
        <v>222</v>
      </c>
    </row>
    <row r="139" spans="1:65" s="2" customFormat="1" ht="16.5" customHeight="1">
      <c r="A139" s="33"/>
      <c r="B139" s="154"/>
      <c r="C139" s="155" t="s">
        <v>234</v>
      </c>
      <c r="D139" s="155" t="s">
        <v>204</v>
      </c>
      <c r="E139" s="156" t="s">
        <v>1631</v>
      </c>
      <c r="F139" s="157" t="s">
        <v>1632</v>
      </c>
      <c r="G139" s="158" t="s">
        <v>340</v>
      </c>
      <c r="H139" s="159">
        <v>3</v>
      </c>
      <c r="I139" s="160"/>
      <c r="J139" s="161">
        <f t="shared" si="0"/>
        <v>0</v>
      </c>
      <c r="K139" s="162"/>
      <c r="L139" s="34"/>
      <c r="M139" s="163" t="s">
        <v>1</v>
      </c>
      <c r="N139" s="164" t="s">
        <v>41</v>
      </c>
      <c r="O139" s="62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91</v>
      </c>
      <c r="AY139" s="18" t="s">
        <v>203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91</v>
      </c>
      <c r="BK139" s="168">
        <f t="shared" si="9"/>
        <v>0</v>
      </c>
      <c r="BL139" s="18" t="s">
        <v>208</v>
      </c>
      <c r="BM139" s="167" t="s">
        <v>226</v>
      </c>
    </row>
    <row r="140" spans="1:65" s="2" customFormat="1" ht="16.5" customHeight="1">
      <c r="A140" s="33"/>
      <c r="B140" s="154"/>
      <c r="C140" s="155" t="s">
        <v>238</v>
      </c>
      <c r="D140" s="155" t="s">
        <v>204</v>
      </c>
      <c r="E140" s="156" t="s">
        <v>1633</v>
      </c>
      <c r="F140" s="157" t="s">
        <v>1550</v>
      </c>
      <c r="G140" s="158" t="s">
        <v>244</v>
      </c>
      <c r="H140" s="159">
        <v>50</v>
      </c>
      <c r="I140" s="160"/>
      <c r="J140" s="161">
        <f t="shared" si="0"/>
        <v>0</v>
      </c>
      <c r="K140" s="162"/>
      <c r="L140" s="34"/>
      <c r="M140" s="163" t="s">
        <v>1</v>
      </c>
      <c r="N140" s="164" t="s">
        <v>41</v>
      </c>
      <c r="O140" s="62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91</v>
      </c>
      <c r="BK140" s="168">
        <f t="shared" si="9"/>
        <v>0</v>
      </c>
      <c r="BL140" s="18" t="s">
        <v>208</v>
      </c>
      <c r="BM140" s="167" t="s">
        <v>230</v>
      </c>
    </row>
    <row r="141" spans="1:65" s="12" customFormat="1" ht="22.9" customHeight="1">
      <c r="B141" s="143"/>
      <c r="D141" s="144" t="s">
        <v>74</v>
      </c>
      <c r="E141" s="169" t="s">
        <v>1634</v>
      </c>
      <c r="F141" s="169" t="s">
        <v>1551</v>
      </c>
      <c r="I141" s="146"/>
      <c r="J141" s="170">
        <f>BK141</f>
        <v>0</v>
      </c>
      <c r="L141" s="143"/>
      <c r="M141" s="148"/>
      <c r="N141" s="149"/>
      <c r="O141" s="149"/>
      <c r="P141" s="150">
        <f>SUM(P142:P150)</f>
        <v>0</v>
      </c>
      <c r="Q141" s="149"/>
      <c r="R141" s="150">
        <f>SUM(R142:R150)</f>
        <v>0</v>
      </c>
      <c r="S141" s="149"/>
      <c r="T141" s="151">
        <f>SUM(T142:T150)</f>
        <v>0</v>
      </c>
      <c r="AR141" s="144" t="s">
        <v>83</v>
      </c>
      <c r="AT141" s="152" t="s">
        <v>74</v>
      </c>
      <c r="AU141" s="152" t="s">
        <v>83</v>
      </c>
      <c r="AY141" s="144" t="s">
        <v>203</v>
      </c>
      <c r="BK141" s="153">
        <f>SUM(BK142:BK150)</f>
        <v>0</v>
      </c>
    </row>
    <row r="142" spans="1:65" s="2" customFormat="1" ht="16.5" customHeight="1">
      <c r="A142" s="33"/>
      <c r="B142" s="154"/>
      <c r="C142" s="155" t="s">
        <v>214</v>
      </c>
      <c r="D142" s="155" t="s">
        <v>204</v>
      </c>
      <c r="E142" s="156" t="s">
        <v>1635</v>
      </c>
      <c r="F142" s="157" t="s">
        <v>1553</v>
      </c>
      <c r="G142" s="158" t="s">
        <v>244</v>
      </c>
      <c r="H142" s="159">
        <v>120</v>
      </c>
      <c r="I142" s="160"/>
      <c r="J142" s="161">
        <f t="shared" ref="J142:J150" si="10">ROUND(I142*H142,2)</f>
        <v>0</v>
      </c>
      <c r="K142" s="162"/>
      <c r="L142" s="34"/>
      <c r="M142" s="163" t="s">
        <v>1</v>
      </c>
      <c r="N142" s="164" t="s">
        <v>41</v>
      </c>
      <c r="O142" s="62"/>
      <c r="P142" s="165">
        <f t="shared" ref="P142:P150" si="11">O142*H142</f>
        <v>0</v>
      </c>
      <c r="Q142" s="165">
        <v>0</v>
      </c>
      <c r="R142" s="165">
        <f t="shared" ref="R142:R150" si="12">Q142*H142</f>
        <v>0</v>
      </c>
      <c r="S142" s="165">
        <v>0</v>
      </c>
      <c r="T142" s="166">
        <f t="shared" ref="T142:T150" si="1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 t="shared" ref="BE142:BE150" si="14">IF(N142="základná",J142,0)</f>
        <v>0</v>
      </c>
      <c r="BF142" s="168">
        <f t="shared" ref="BF142:BF150" si="15">IF(N142="znížená",J142,0)</f>
        <v>0</v>
      </c>
      <c r="BG142" s="168">
        <f t="shared" ref="BG142:BG150" si="16">IF(N142="zákl. prenesená",J142,0)</f>
        <v>0</v>
      </c>
      <c r="BH142" s="168">
        <f t="shared" ref="BH142:BH150" si="17">IF(N142="zníž. prenesená",J142,0)</f>
        <v>0</v>
      </c>
      <c r="BI142" s="168">
        <f t="shared" ref="BI142:BI150" si="18">IF(N142="nulová",J142,0)</f>
        <v>0</v>
      </c>
      <c r="BJ142" s="18" t="s">
        <v>91</v>
      </c>
      <c r="BK142" s="168">
        <f t="shared" ref="BK142:BK150" si="19">ROUND(I142*H142,2)</f>
        <v>0</v>
      </c>
      <c r="BL142" s="18" t="s">
        <v>208</v>
      </c>
      <c r="BM142" s="167" t="s">
        <v>7</v>
      </c>
    </row>
    <row r="143" spans="1:65" s="2" customFormat="1" ht="16.5" customHeight="1">
      <c r="A143" s="33"/>
      <c r="B143" s="154"/>
      <c r="C143" s="155" t="s">
        <v>246</v>
      </c>
      <c r="D143" s="155" t="s">
        <v>204</v>
      </c>
      <c r="E143" s="156" t="s">
        <v>1636</v>
      </c>
      <c r="F143" s="157" t="s">
        <v>1555</v>
      </c>
      <c r="G143" s="158" t="s">
        <v>340</v>
      </c>
      <c r="H143" s="159">
        <v>35</v>
      </c>
      <c r="I143" s="160"/>
      <c r="J143" s="161">
        <f t="shared" si="10"/>
        <v>0</v>
      </c>
      <c r="K143" s="162"/>
      <c r="L143" s="34"/>
      <c r="M143" s="163" t="s">
        <v>1</v>
      </c>
      <c r="N143" s="164" t="s">
        <v>41</v>
      </c>
      <c r="O143" s="62"/>
      <c r="P143" s="165">
        <f t="shared" si="11"/>
        <v>0</v>
      </c>
      <c r="Q143" s="165">
        <v>0</v>
      </c>
      <c r="R143" s="165">
        <f t="shared" si="12"/>
        <v>0</v>
      </c>
      <c r="S143" s="165">
        <v>0</v>
      </c>
      <c r="T143" s="166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91</v>
      </c>
      <c r="AY143" s="18" t="s">
        <v>203</v>
      </c>
      <c r="BE143" s="168">
        <f t="shared" si="14"/>
        <v>0</v>
      </c>
      <c r="BF143" s="168">
        <f t="shared" si="15"/>
        <v>0</v>
      </c>
      <c r="BG143" s="168">
        <f t="shared" si="16"/>
        <v>0</v>
      </c>
      <c r="BH143" s="168">
        <f t="shared" si="17"/>
        <v>0</v>
      </c>
      <c r="BI143" s="168">
        <f t="shared" si="18"/>
        <v>0</v>
      </c>
      <c r="BJ143" s="18" t="s">
        <v>91</v>
      </c>
      <c r="BK143" s="168">
        <f t="shared" si="19"/>
        <v>0</v>
      </c>
      <c r="BL143" s="18" t="s">
        <v>208</v>
      </c>
      <c r="BM143" s="167" t="s">
        <v>237</v>
      </c>
    </row>
    <row r="144" spans="1:65" s="2" customFormat="1" ht="16.5" customHeight="1">
      <c r="A144" s="33"/>
      <c r="B144" s="154"/>
      <c r="C144" s="155" t="s">
        <v>218</v>
      </c>
      <c r="D144" s="155" t="s">
        <v>204</v>
      </c>
      <c r="E144" s="156" t="s">
        <v>1637</v>
      </c>
      <c r="F144" s="157" t="s">
        <v>1557</v>
      </c>
      <c r="G144" s="158" t="s">
        <v>340</v>
      </c>
      <c r="H144" s="159">
        <v>35</v>
      </c>
      <c r="I144" s="160"/>
      <c r="J144" s="161">
        <f t="shared" si="10"/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si="11"/>
        <v>0</v>
      </c>
      <c r="Q144" s="165">
        <v>0</v>
      </c>
      <c r="R144" s="165">
        <f t="shared" si="12"/>
        <v>0</v>
      </c>
      <c r="S144" s="165">
        <v>0</v>
      </c>
      <c r="T144" s="16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 t="shared" si="14"/>
        <v>0</v>
      </c>
      <c r="BF144" s="168">
        <f t="shared" si="15"/>
        <v>0</v>
      </c>
      <c r="BG144" s="168">
        <f t="shared" si="16"/>
        <v>0</v>
      </c>
      <c r="BH144" s="168">
        <f t="shared" si="17"/>
        <v>0</v>
      </c>
      <c r="BI144" s="168">
        <f t="shared" si="18"/>
        <v>0</v>
      </c>
      <c r="BJ144" s="18" t="s">
        <v>91</v>
      </c>
      <c r="BK144" s="168">
        <f t="shared" si="19"/>
        <v>0</v>
      </c>
      <c r="BL144" s="18" t="s">
        <v>208</v>
      </c>
      <c r="BM144" s="167" t="s">
        <v>241</v>
      </c>
    </row>
    <row r="145" spans="1:65" s="2" customFormat="1" ht="16.5" customHeight="1">
      <c r="A145" s="33"/>
      <c r="B145" s="154"/>
      <c r="C145" s="155" t="s">
        <v>253</v>
      </c>
      <c r="D145" s="155" t="s">
        <v>204</v>
      </c>
      <c r="E145" s="156" t="s">
        <v>1638</v>
      </c>
      <c r="F145" s="157" t="s">
        <v>1559</v>
      </c>
      <c r="G145" s="158" t="s">
        <v>340</v>
      </c>
      <c r="H145" s="159">
        <v>70</v>
      </c>
      <c r="I145" s="160"/>
      <c r="J145" s="161">
        <f t="shared" si="1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91</v>
      </c>
      <c r="AY145" s="18" t="s">
        <v>203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91</v>
      </c>
      <c r="BK145" s="168">
        <f t="shared" si="19"/>
        <v>0</v>
      </c>
      <c r="BL145" s="18" t="s">
        <v>208</v>
      </c>
      <c r="BM145" s="167" t="s">
        <v>245</v>
      </c>
    </row>
    <row r="146" spans="1:65" s="2" customFormat="1" ht="16.5" customHeight="1">
      <c r="A146" s="33"/>
      <c r="B146" s="154"/>
      <c r="C146" s="155" t="s">
        <v>222</v>
      </c>
      <c r="D146" s="155" t="s">
        <v>204</v>
      </c>
      <c r="E146" s="156" t="s">
        <v>1639</v>
      </c>
      <c r="F146" s="157" t="s">
        <v>1561</v>
      </c>
      <c r="G146" s="158" t="s">
        <v>340</v>
      </c>
      <c r="H146" s="159">
        <v>35</v>
      </c>
      <c r="I146" s="160"/>
      <c r="J146" s="161">
        <f t="shared" si="1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1"/>
        <v>0</v>
      </c>
      <c r="Q146" s="165">
        <v>0</v>
      </c>
      <c r="R146" s="165">
        <f t="shared" si="12"/>
        <v>0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208</v>
      </c>
      <c r="AT146" s="167" t="s">
        <v>204</v>
      </c>
      <c r="AU146" s="167" t="s">
        <v>91</v>
      </c>
      <c r="AY146" s="18" t="s">
        <v>203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91</v>
      </c>
      <c r="BK146" s="168">
        <f t="shared" si="19"/>
        <v>0</v>
      </c>
      <c r="BL146" s="18" t="s">
        <v>208</v>
      </c>
      <c r="BM146" s="167" t="s">
        <v>250</v>
      </c>
    </row>
    <row r="147" spans="1:65" s="2" customFormat="1" ht="16.5" customHeight="1">
      <c r="A147" s="33"/>
      <c r="B147" s="154"/>
      <c r="C147" s="155" t="s">
        <v>259</v>
      </c>
      <c r="D147" s="155" t="s">
        <v>204</v>
      </c>
      <c r="E147" s="156" t="s">
        <v>1640</v>
      </c>
      <c r="F147" s="157" t="s">
        <v>1563</v>
      </c>
      <c r="G147" s="158" t="s">
        <v>244</v>
      </c>
      <c r="H147" s="159">
        <v>980</v>
      </c>
      <c r="I147" s="160"/>
      <c r="J147" s="161">
        <f t="shared" si="1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91</v>
      </c>
      <c r="BK147" s="168">
        <f t="shared" si="19"/>
        <v>0</v>
      </c>
      <c r="BL147" s="18" t="s">
        <v>208</v>
      </c>
      <c r="BM147" s="167" t="s">
        <v>258</v>
      </c>
    </row>
    <row r="148" spans="1:65" s="2" customFormat="1" ht="16.5" customHeight="1">
      <c r="A148" s="33"/>
      <c r="B148" s="154"/>
      <c r="C148" s="155" t="s">
        <v>226</v>
      </c>
      <c r="D148" s="155" t="s">
        <v>204</v>
      </c>
      <c r="E148" s="156" t="s">
        <v>1641</v>
      </c>
      <c r="F148" s="157" t="s">
        <v>1565</v>
      </c>
      <c r="G148" s="158" t="s">
        <v>340</v>
      </c>
      <c r="H148" s="159">
        <v>2000</v>
      </c>
      <c r="I148" s="160"/>
      <c r="J148" s="161">
        <f t="shared" si="1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208</v>
      </c>
      <c r="AT148" s="167" t="s">
        <v>204</v>
      </c>
      <c r="AU148" s="167" t="s">
        <v>91</v>
      </c>
      <c r="AY148" s="18" t="s">
        <v>203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91</v>
      </c>
      <c r="BK148" s="168">
        <f t="shared" si="19"/>
        <v>0</v>
      </c>
      <c r="BL148" s="18" t="s">
        <v>208</v>
      </c>
      <c r="BM148" s="167" t="s">
        <v>262</v>
      </c>
    </row>
    <row r="149" spans="1:65" s="2" customFormat="1" ht="16.5" customHeight="1">
      <c r="A149" s="33"/>
      <c r="B149" s="154"/>
      <c r="C149" s="155" t="s">
        <v>268</v>
      </c>
      <c r="D149" s="155" t="s">
        <v>204</v>
      </c>
      <c r="E149" s="156" t="s">
        <v>1642</v>
      </c>
      <c r="F149" s="157" t="s">
        <v>1567</v>
      </c>
      <c r="G149" s="158" t="s">
        <v>340</v>
      </c>
      <c r="H149" s="159">
        <v>68</v>
      </c>
      <c r="I149" s="160"/>
      <c r="J149" s="161">
        <f t="shared" si="10"/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si="11"/>
        <v>0</v>
      </c>
      <c r="Q149" s="165">
        <v>0</v>
      </c>
      <c r="R149" s="165">
        <f t="shared" si="12"/>
        <v>0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208</v>
      </c>
      <c r="AT149" s="167" t="s">
        <v>204</v>
      </c>
      <c r="AU149" s="167" t="s">
        <v>91</v>
      </c>
      <c r="AY149" s="18" t="s">
        <v>203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91</v>
      </c>
      <c r="BK149" s="168">
        <f t="shared" si="19"/>
        <v>0</v>
      </c>
      <c r="BL149" s="18" t="s">
        <v>208</v>
      </c>
      <c r="BM149" s="167" t="s">
        <v>265</v>
      </c>
    </row>
    <row r="150" spans="1:65" s="2" customFormat="1" ht="16.5" customHeight="1">
      <c r="A150" s="33"/>
      <c r="B150" s="154"/>
      <c r="C150" s="155" t="s">
        <v>230</v>
      </c>
      <c r="D150" s="155" t="s">
        <v>204</v>
      </c>
      <c r="E150" s="156" t="s">
        <v>1643</v>
      </c>
      <c r="F150" s="157" t="s">
        <v>1569</v>
      </c>
      <c r="G150" s="158" t="s">
        <v>340</v>
      </c>
      <c r="H150" s="159">
        <v>30</v>
      </c>
      <c r="I150" s="160"/>
      <c r="J150" s="161">
        <f t="shared" si="10"/>
        <v>0</v>
      </c>
      <c r="K150" s="162"/>
      <c r="L150" s="34"/>
      <c r="M150" s="163" t="s">
        <v>1</v>
      </c>
      <c r="N150" s="164" t="s">
        <v>41</v>
      </c>
      <c r="O150" s="62"/>
      <c r="P150" s="165">
        <f t="shared" si="11"/>
        <v>0</v>
      </c>
      <c r="Q150" s="165">
        <v>0</v>
      </c>
      <c r="R150" s="165">
        <f t="shared" si="12"/>
        <v>0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208</v>
      </c>
      <c r="AT150" s="167" t="s">
        <v>204</v>
      </c>
      <c r="AU150" s="167" t="s">
        <v>91</v>
      </c>
      <c r="AY150" s="18" t="s">
        <v>203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91</v>
      </c>
      <c r="BK150" s="168">
        <f t="shared" si="19"/>
        <v>0</v>
      </c>
      <c r="BL150" s="18" t="s">
        <v>208</v>
      </c>
      <c r="BM150" s="167" t="s">
        <v>271</v>
      </c>
    </row>
    <row r="151" spans="1:65" s="12" customFormat="1" ht="22.9" customHeight="1">
      <c r="B151" s="143"/>
      <c r="D151" s="144" t="s">
        <v>74</v>
      </c>
      <c r="E151" s="169" t="s">
        <v>1644</v>
      </c>
      <c r="F151" s="169" t="s">
        <v>1570</v>
      </c>
      <c r="I151" s="146"/>
      <c r="J151" s="170">
        <f>BK151</f>
        <v>0</v>
      </c>
      <c r="L151" s="143"/>
      <c r="M151" s="148"/>
      <c r="N151" s="149"/>
      <c r="O151" s="149"/>
      <c r="P151" s="150">
        <f>SUM(P152:P154)</f>
        <v>0</v>
      </c>
      <c r="Q151" s="149"/>
      <c r="R151" s="150">
        <f>SUM(R152:R154)</f>
        <v>0</v>
      </c>
      <c r="S151" s="149"/>
      <c r="T151" s="151">
        <f>SUM(T152:T154)</f>
        <v>0</v>
      </c>
      <c r="AR151" s="144" t="s">
        <v>83</v>
      </c>
      <c r="AT151" s="152" t="s">
        <v>74</v>
      </c>
      <c r="AU151" s="152" t="s">
        <v>83</v>
      </c>
      <c r="AY151" s="144" t="s">
        <v>203</v>
      </c>
      <c r="BK151" s="153">
        <f>SUM(BK152:BK154)</f>
        <v>0</v>
      </c>
    </row>
    <row r="152" spans="1:65" s="2" customFormat="1" ht="21.75" customHeight="1">
      <c r="A152" s="33"/>
      <c r="B152" s="154"/>
      <c r="C152" s="155" t="s">
        <v>277</v>
      </c>
      <c r="D152" s="155" t="s">
        <v>204</v>
      </c>
      <c r="E152" s="156" t="s">
        <v>1645</v>
      </c>
      <c r="F152" s="157" t="s">
        <v>1646</v>
      </c>
      <c r="G152" s="158" t="s">
        <v>340</v>
      </c>
      <c r="H152" s="159">
        <v>1</v>
      </c>
      <c r="I152" s="160"/>
      <c r="J152" s="161">
        <f>ROUND(I152*H152,2)</f>
        <v>0</v>
      </c>
      <c r="K152" s="162"/>
      <c r="L152" s="34"/>
      <c r="M152" s="163" t="s">
        <v>1</v>
      </c>
      <c r="N152" s="164" t="s">
        <v>41</v>
      </c>
      <c r="O152" s="62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91</v>
      </c>
      <c r="BK152" s="168">
        <f>ROUND(I152*H152,2)</f>
        <v>0</v>
      </c>
      <c r="BL152" s="18" t="s">
        <v>208</v>
      </c>
      <c r="BM152" s="167" t="s">
        <v>276</v>
      </c>
    </row>
    <row r="153" spans="1:65" s="2" customFormat="1" ht="16.5" customHeight="1">
      <c r="A153" s="33"/>
      <c r="B153" s="154"/>
      <c r="C153" s="155" t="s">
        <v>7</v>
      </c>
      <c r="D153" s="155" t="s">
        <v>204</v>
      </c>
      <c r="E153" s="156" t="s">
        <v>1647</v>
      </c>
      <c r="F153" s="157" t="s">
        <v>4266</v>
      </c>
      <c r="G153" s="158" t="s">
        <v>340</v>
      </c>
      <c r="H153" s="159">
        <v>1</v>
      </c>
      <c r="I153" s="160"/>
      <c r="J153" s="161">
        <f>ROUND(I153*H153,2)</f>
        <v>0</v>
      </c>
      <c r="K153" s="162"/>
      <c r="L153" s="34"/>
      <c r="M153" s="163" t="s">
        <v>1</v>
      </c>
      <c r="N153" s="164" t="s">
        <v>41</v>
      </c>
      <c r="O153" s="62"/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208</v>
      </c>
      <c r="AT153" s="167" t="s">
        <v>204</v>
      </c>
      <c r="AU153" s="167" t="s">
        <v>91</v>
      </c>
      <c r="AY153" s="18" t="s">
        <v>203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91</v>
      </c>
      <c r="BK153" s="168">
        <f>ROUND(I153*H153,2)</f>
        <v>0</v>
      </c>
      <c r="BL153" s="18" t="s">
        <v>208</v>
      </c>
      <c r="BM153" s="167" t="s">
        <v>280</v>
      </c>
    </row>
    <row r="154" spans="1:65" s="2" customFormat="1" ht="16.5" customHeight="1">
      <c r="A154" s="33"/>
      <c r="B154" s="154"/>
      <c r="C154" s="155" t="s">
        <v>284</v>
      </c>
      <c r="D154" s="155" t="s">
        <v>204</v>
      </c>
      <c r="E154" s="156" t="s">
        <v>1648</v>
      </c>
      <c r="F154" s="157" t="s">
        <v>1649</v>
      </c>
      <c r="G154" s="158" t="s">
        <v>340</v>
      </c>
      <c r="H154" s="159">
        <v>4</v>
      </c>
      <c r="I154" s="160"/>
      <c r="J154" s="161">
        <f>ROUND(I154*H154,2)</f>
        <v>0</v>
      </c>
      <c r="K154" s="162"/>
      <c r="L154" s="34"/>
      <c r="M154" s="163" t="s">
        <v>1</v>
      </c>
      <c r="N154" s="164" t="s">
        <v>41</v>
      </c>
      <c r="O154" s="62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208</v>
      </c>
      <c r="AT154" s="167" t="s">
        <v>204</v>
      </c>
      <c r="AU154" s="167" t="s">
        <v>91</v>
      </c>
      <c r="AY154" s="18" t="s">
        <v>203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91</v>
      </c>
      <c r="BK154" s="168">
        <f>ROUND(I154*H154,2)</f>
        <v>0</v>
      </c>
      <c r="BL154" s="18" t="s">
        <v>208</v>
      </c>
      <c r="BM154" s="167" t="s">
        <v>283</v>
      </c>
    </row>
    <row r="155" spans="1:65" s="12" customFormat="1" ht="22.9" customHeight="1">
      <c r="B155" s="143"/>
      <c r="D155" s="144" t="s">
        <v>74</v>
      </c>
      <c r="E155" s="169" t="s">
        <v>1650</v>
      </c>
      <c r="F155" s="169" t="s">
        <v>1576</v>
      </c>
      <c r="I155" s="146"/>
      <c r="J155" s="170">
        <f>BK155</f>
        <v>0</v>
      </c>
      <c r="L155" s="143"/>
      <c r="M155" s="148"/>
      <c r="N155" s="149"/>
      <c r="O155" s="149"/>
      <c r="P155" s="150">
        <f>SUM(P156:P159)</f>
        <v>0</v>
      </c>
      <c r="Q155" s="149"/>
      <c r="R155" s="150">
        <f>SUM(R156:R159)</f>
        <v>0</v>
      </c>
      <c r="S155" s="149"/>
      <c r="T155" s="151">
        <f>SUM(T156:T159)</f>
        <v>0</v>
      </c>
      <c r="AR155" s="144" t="s">
        <v>83</v>
      </c>
      <c r="AT155" s="152" t="s">
        <v>74</v>
      </c>
      <c r="AU155" s="152" t="s">
        <v>83</v>
      </c>
      <c r="AY155" s="144" t="s">
        <v>203</v>
      </c>
      <c r="BK155" s="153">
        <f>SUM(BK156:BK159)</f>
        <v>0</v>
      </c>
    </row>
    <row r="156" spans="1:65" s="2" customFormat="1" ht="16.5" customHeight="1">
      <c r="A156" s="33"/>
      <c r="B156" s="154"/>
      <c r="C156" s="155" t="s">
        <v>237</v>
      </c>
      <c r="D156" s="155" t="s">
        <v>204</v>
      </c>
      <c r="E156" s="156" t="s">
        <v>1651</v>
      </c>
      <c r="F156" s="157" t="s">
        <v>1578</v>
      </c>
      <c r="G156" s="158" t="s">
        <v>244</v>
      </c>
      <c r="H156" s="159">
        <v>150</v>
      </c>
      <c r="I156" s="160"/>
      <c r="J156" s="161">
        <f>ROUND(I156*H156,2)</f>
        <v>0</v>
      </c>
      <c r="K156" s="162"/>
      <c r="L156" s="34"/>
      <c r="M156" s="163" t="s">
        <v>1</v>
      </c>
      <c r="N156" s="164" t="s">
        <v>41</v>
      </c>
      <c r="O156" s="62"/>
      <c r="P156" s="165">
        <f>O156*H156</f>
        <v>0</v>
      </c>
      <c r="Q156" s="165">
        <v>0</v>
      </c>
      <c r="R156" s="165">
        <f>Q156*H156</f>
        <v>0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208</v>
      </c>
      <c r="AT156" s="167" t="s">
        <v>204</v>
      </c>
      <c r="AU156" s="167" t="s">
        <v>91</v>
      </c>
      <c r="AY156" s="18" t="s">
        <v>203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91</v>
      </c>
      <c r="BK156" s="168">
        <f>ROUND(I156*H156,2)</f>
        <v>0</v>
      </c>
      <c r="BL156" s="18" t="s">
        <v>208</v>
      </c>
      <c r="BM156" s="167" t="s">
        <v>287</v>
      </c>
    </row>
    <row r="157" spans="1:65" s="2" customFormat="1" ht="16.5" customHeight="1">
      <c r="A157" s="33"/>
      <c r="B157" s="154"/>
      <c r="C157" s="155" t="s">
        <v>291</v>
      </c>
      <c r="D157" s="155" t="s">
        <v>204</v>
      </c>
      <c r="E157" s="156" t="s">
        <v>1652</v>
      </c>
      <c r="F157" s="157" t="s">
        <v>1580</v>
      </c>
      <c r="G157" s="158" t="s">
        <v>244</v>
      </c>
      <c r="H157" s="159">
        <v>20</v>
      </c>
      <c r="I157" s="160"/>
      <c r="J157" s="161">
        <f>ROUND(I157*H157,2)</f>
        <v>0</v>
      </c>
      <c r="K157" s="162"/>
      <c r="L157" s="34"/>
      <c r="M157" s="163" t="s">
        <v>1</v>
      </c>
      <c r="N157" s="164" t="s">
        <v>41</v>
      </c>
      <c r="O157" s="62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208</v>
      </c>
      <c r="AT157" s="167" t="s">
        <v>204</v>
      </c>
      <c r="AU157" s="167" t="s">
        <v>91</v>
      </c>
      <c r="AY157" s="18" t="s">
        <v>203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8" t="s">
        <v>91</v>
      </c>
      <c r="BK157" s="168">
        <f>ROUND(I157*H157,2)</f>
        <v>0</v>
      </c>
      <c r="BL157" s="18" t="s">
        <v>208</v>
      </c>
      <c r="BM157" s="167" t="s">
        <v>290</v>
      </c>
    </row>
    <row r="158" spans="1:65" s="2" customFormat="1" ht="16.5" customHeight="1">
      <c r="A158" s="33"/>
      <c r="B158" s="154"/>
      <c r="C158" s="155" t="s">
        <v>241</v>
      </c>
      <c r="D158" s="155" t="s">
        <v>204</v>
      </c>
      <c r="E158" s="156" t="s">
        <v>1653</v>
      </c>
      <c r="F158" s="157" t="s">
        <v>1582</v>
      </c>
      <c r="G158" s="158" t="s">
        <v>244</v>
      </c>
      <c r="H158" s="159">
        <v>170</v>
      </c>
      <c r="I158" s="160"/>
      <c r="J158" s="161">
        <f>ROUND(I158*H158,2)</f>
        <v>0</v>
      </c>
      <c r="K158" s="162"/>
      <c r="L158" s="34"/>
      <c r="M158" s="163" t="s">
        <v>1</v>
      </c>
      <c r="N158" s="164" t="s">
        <v>41</v>
      </c>
      <c r="O158" s="62"/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208</v>
      </c>
      <c r="AT158" s="167" t="s">
        <v>204</v>
      </c>
      <c r="AU158" s="167" t="s">
        <v>91</v>
      </c>
      <c r="AY158" s="18" t="s">
        <v>203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91</v>
      </c>
      <c r="BK158" s="168">
        <f>ROUND(I158*H158,2)</f>
        <v>0</v>
      </c>
      <c r="BL158" s="18" t="s">
        <v>208</v>
      </c>
      <c r="BM158" s="167" t="s">
        <v>294</v>
      </c>
    </row>
    <row r="159" spans="1:65" s="2" customFormat="1" ht="16.5" customHeight="1">
      <c r="A159" s="33"/>
      <c r="B159" s="154"/>
      <c r="C159" s="155" t="s">
        <v>298</v>
      </c>
      <c r="D159" s="155" t="s">
        <v>204</v>
      </c>
      <c r="E159" s="156" t="s">
        <v>1654</v>
      </c>
      <c r="F159" s="157" t="s">
        <v>1584</v>
      </c>
      <c r="G159" s="158" t="s">
        <v>340</v>
      </c>
      <c r="H159" s="159">
        <v>36</v>
      </c>
      <c r="I159" s="160"/>
      <c r="J159" s="161">
        <f>ROUND(I159*H159,2)</f>
        <v>0</v>
      </c>
      <c r="K159" s="162"/>
      <c r="L159" s="34"/>
      <c r="M159" s="163" t="s">
        <v>1</v>
      </c>
      <c r="N159" s="164" t="s">
        <v>41</v>
      </c>
      <c r="O159" s="62"/>
      <c r="P159" s="165">
        <f>O159*H159</f>
        <v>0</v>
      </c>
      <c r="Q159" s="165">
        <v>0</v>
      </c>
      <c r="R159" s="165">
        <f>Q159*H159</f>
        <v>0</v>
      </c>
      <c r="S159" s="165">
        <v>0</v>
      </c>
      <c r="T159" s="16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208</v>
      </c>
      <c r="AT159" s="167" t="s">
        <v>204</v>
      </c>
      <c r="AU159" s="167" t="s">
        <v>91</v>
      </c>
      <c r="AY159" s="18" t="s">
        <v>203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8" t="s">
        <v>91</v>
      </c>
      <c r="BK159" s="168">
        <f>ROUND(I159*H159,2)</f>
        <v>0</v>
      </c>
      <c r="BL159" s="18" t="s">
        <v>208</v>
      </c>
      <c r="BM159" s="167" t="s">
        <v>297</v>
      </c>
    </row>
    <row r="160" spans="1:65" s="12" customFormat="1" ht="22.9" customHeight="1">
      <c r="B160" s="143"/>
      <c r="D160" s="144" t="s">
        <v>74</v>
      </c>
      <c r="E160" s="169" t="s">
        <v>1655</v>
      </c>
      <c r="F160" s="169" t="s">
        <v>1585</v>
      </c>
      <c r="I160" s="146"/>
      <c r="J160" s="170">
        <f>BK160</f>
        <v>0</v>
      </c>
      <c r="L160" s="143"/>
      <c r="M160" s="148"/>
      <c r="N160" s="149"/>
      <c r="O160" s="149"/>
      <c r="P160" s="150">
        <f>SUM(P161:P168)</f>
        <v>0</v>
      </c>
      <c r="Q160" s="149"/>
      <c r="R160" s="150">
        <f>SUM(R161:R168)</f>
        <v>0</v>
      </c>
      <c r="S160" s="149"/>
      <c r="T160" s="151">
        <f>SUM(T161:T168)</f>
        <v>0</v>
      </c>
      <c r="AR160" s="144" t="s">
        <v>83</v>
      </c>
      <c r="AT160" s="152" t="s">
        <v>74</v>
      </c>
      <c r="AU160" s="152" t="s">
        <v>83</v>
      </c>
      <c r="AY160" s="144" t="s">
        <v>203</v>
      </c>
      <c r="BK160" s="153">
        <f>SUM(BK161:BK168)</f>
        <v>0</v>
      </c>
    </row>
    <row r="161" spans="1:65" s="2" customFormat="1" ht="16.5" customHeight="1">
      <c r="A161" s="33"/>
      <c r="B161" s="154"/>
      <c r="C161" s="155" t="s">
        <v>245</v>
      </c>
      <c r="D161" s="155" t="s">
        <v>204</v>
      </c>
      <c r="E161" s="156" t="s">
        <v>1656</v>
      </c>
      <c r="F161" s="157" t="s">
        <v>1587</v>
      </c>
      <c r="G161" s="158" t="s">
        <v>244</v>
      </c>
      <c r="H161" s="159">
        <v>980</v>
      </c>
      <c r="I161" s="160"/>
      <c r="J161" s="161">
        <f t="shared" ref="J161:J168" si="20">ROUND(I161*H161,2)</f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ref="P161:P168" si="21">O161*H161</f>
        <v>0</v>
      </c>
      <c r="Q161" s="165">
        <v>0</v>
      </c>
      <c r="R161" s="165">
        <f t="shared" ref="R161:R168" si="22">Q161*H161</f>
        <v>0</v>
      </c>
      <c r="S161" s="165">
        <v>0</v>
      </c>
      <c r="T161" s="166">
        <f t="shared" ref="T161:T168" si="2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208</v>
      </c>
      <c r="AT161" s="167" t="s">
        <v>204</v>
      </c>
      <c r="AU161" s="167" t="s">
        <v>91</v>
      </c>
      <c r="AY161" s="18" t="s">
        <v>203</v>
      </c>
      <c r="BE161" s="168">
        <f t="shared" ref="BE161:BE168" si="24">IF(N161="základná",J161,0)</f>
        <v>0</v>
      </c>
      <c r="BF161" s="168">
        <f t="shared" ref="BF161:BF168" si="25">IF(N161="znížená",J161,0)</f>
        <v>0</v>
      </c>
      <c r="BG161" s="168">
        <f t="shared" ref="BG161:BG168" si="26">IF(N161="zákl. prenesená",J161,0)</f>
        <v>0</v>
      </c>
      <c r="BH161" s="168">
        <f t="shared" ref="BH161:BH168" si="27">IF(N161="zníž. prenesená",J161,0)</f>
        <v>0</v>
      </c>
      <c r="BI161" s="168">
        <f t="shared" ref="BI161:BI168" si="28">IF(N161="nulová",J161,0)</f>
        <v>0</v>
      </c>
      <c r="BJ161" s="18" t="s">
        <v>91</v>
      </c>
      <c r="BK161" s="168">
        <f t="shared" ref="BK161:BK168" si="29">ROUND(I161*H161,2)</f>
        <v>0</v>
      </c>
      <c r="BL161" s="18" t="s">
        <v>208</v>
      </c>
      <c r="BM161" s="167" t="s">
        <v>301</v>
      </c>
    </row>
    <row r="162" spans="1:65" s="2" customFormat="1" ht="16.5" customHeight="1">
      <c r="A162" s="33"/>
      <c r="B162" s="154"/>
      <c r="C162" s="155" t="s">
        <v>307</v>
      </c>
      <c r="D162" s="155" t="s">
        <v>204</v>
      </c>
      <c r="E162" s="156" t="s">
        <v>1657</v>
      </c>
      <c r="F162" s="157" t="s">
        <v>1589</v>
      </c>
      <c r="G162" s="158" t="s">
        <v>340</v>
      </c>
      <c r="H162" s="159">
        <v>18</v>
      </c>
      <c r="I162" s="160"/>
      <c r="J162" s="161">
        <f t="shared" si="2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21"/>
        <v>0</v>
      </c>
      <c r="Q162" s="165">
        <v>0</v>
      </c>
      <c r="R162" s="165">
        <f t="shared" si="22"/>
        <v>0</v>
      </c>
      <c r="S162" s="165">
        <v>0</v>
      </c>
      <c r="T162" s="166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208</v>
      </c>
      <c r="AT162" s="167" t="s">
        <v>204</v>
      </c>
      <c r="AU162" s="167" t="s">
        <v>91</v>
      </c>
      <c r="AY162" s="18" t="s">
        <v>203</v>
      </c>
      <c r="BE162" s="168">
        <f t="shared" si="24"/>
        <v>0</v>
      </c>
      <c r="BF162" s="168">
        <f t="shared" si="25"/>
        <v>0</v>
      </c>
      <c r="BG162" s="168">
        <f t="shared" si="26"/>
        <v>0</v>
      </c>
      <c r="BH162" s="168">
        <f t="shared" si="27"/>
        <v>0</v>
      </c>
      <c r="BI162" s="168">
        <f t="shared" si="28"/>
        <v>0</v>
      </c>
      <c r="BJ162" s="18" t="s">
        <v>91</v>
      </c>
      <c r="BK162" s="168">
        <f t="shared" si="29"/>
        <v>0</v>
      </c>
      <c r="BL162" s="18" t="s">
        <v>208</v>
      </c>
      <c r="BM162" s="167" t="s">
        <v>304</v>
      </c>
    </row>
    <row r="163" spans="1:65" s="2" customFormat="1" ht="16.5" customHeight="1">
      <c r="A163" s="33"/>
      <c r="B163" s="154"/>
      <c r="C163" s="155" t="s">
        <v>250</v>
      </c>
      <c r="D163" s="155" t="s">
        <v>204</v>
      </c>
      <c r="E163" s="156" t="s">
        <v>1658</v>
      </c>
      <c r="F163" s="157" t="s">
        <v>1590</v>
      </c>
      <c r="G163" s="158" t="s">
        <v>340</v>
      </c>
      <c r="H163" s="159">
        <v>4</v>
      </c>
      <c r="I163" s="160"/>
      <c r="J163" s="161">
        <f t="shared" si="2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21"/>
        <v>0</v>
      </c>
      <c r="Q163" s="165">
        <v>0</v>
      </c>
      <c r="R163" s="165">
        <f t="shared" si="22"/>
        <v>0</v>
      </c>
      <c r="S163" s="165">
        <v>0</v>
      </c>
      <c r="T163" s="166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208</v>
      </c>
      <c r="AT163" s="167" t="s">
        <v>204</v>
      </c>
      <c r="AU163" s="167" t="s">
        <v>91</v>
      </c>
      <c r="AY163" s="18" t="s">
        <v>203</v>
      </c>
      <c r="BE163" s="168">
        <f t="shared" si="24"/>
        <v>0</v>
      </c>
      <c r="BF163" s="168">
        <f t="shared" si="25"/>
        <v>0</v>
      </c>
      <c r="BG163" s="168">
        <f t="shared" si="26"/>
        <v>0</v>
      </c>
      <c r="BH163" s="168">
        <f t="shared" si="27"/>
        <v>0</v>
      </c>
      <c r="BI163" s="168">
        <f t="shared" si="28"/>
        <v>0</v>
      </c>
      <c r="BJ163" s="18" t="s">
        <v>91</v>
      </c>
      <c r="BK163" s="168">
        <f t="shared" si="29"/>
        <v>0</v>
      </c>
      <c r="BL163" s="18" t="s">
        <v>208</v>
      </c>
      <c r="BM163" s="167" t="s">
        <v>310</v>
      </c>
    </row>
    <row r="164" spans="1:65" s="2" customFormat="1" ht="16.5" customHeight="1">
      <c r="A164" s="33"/>
      <c r="B164" s="154"/>
      <c r="C164" s="155" t="s">
        <v>314</v>
      </c>
      <c r="D164" s="155" t="s">
        <v>204</v>
      </c>
      <c r="E164" s="156" t="s">
        <v>1659</v>
      </c>
      <c r="F164" s="157" t="s">
        <v>1592</v>
      </c>
      <c r="G164" s="158" t="s">
        <v>340</v>
      </c>
      <c r="H164" s="159">
        <v>5</v>
      </c>
      <c r="I164" s="160"/>
      <c r="J164" s="161">
        <f t="shared" si="2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21"/>
        <v>0</v>
      </c>
      <c r="Q164" s="165">
        <v>0</v>
      </c>
      <c r="R164" s="165">
        <f t="shared" si="22"/>
        <v>0</v>
      </c>
      <c r="S164" s="165">
        <v>0</v>
      </c>
      <c r="T164" s="166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 t="shared" si="24"/>
        <v>0</v>
      </c>
      <c r="BF164" s="168">
        <f t="shared" si="25"/>
        <v>0</v>
      </c>
      <c r="BG164" s="168">
        <f t="shared" si="26"/>
        <v>0</v>
      </c>
      <c r="BH164" s="168">
        <f t="shared" si="27"/>
        <v>0</v>
      </c>
      <c r="BI164" s="168">
        <f t="shared" si="28"/>
        <v>0</v>
      </c>
      <c r="BJ164" s="18" t="s">
        <v>91</v>
      </c>
      <c r="BK164" s="168">
        <f t="shared" si="29"/>
        <v>0</v>
      </c>
      <c r="BL164" s="18" t="s">
        <v>208</v>
      </c>
      <c r="BM164" s="167" t="s">
        <v>313</v>
      </c>
    </row>
    <row r="165" spans="1:65" s="2" customFormat="1" ht="16.5" customHeight="1">
      <c r="A165" s="33"/>
      <c r="B165" s="154"/>
      <c r="C165" s="155" t="s">
        <v>258</v>
      </c>
      <c r="D165" s="155" t="s">
        <v>204</v>
      </c>
      <c r="E165" s="156" t="s">
        <v>1660</v>
      </c>
      <c r="F165" s="157" t="s">
        <v>1594</v>
      </c>
      <c r="G165" s="158" t="s">
        <v>340</v>
      </c>
      <c r="H165" s="159">
        <v>15</v>
      </c>
      <c r="I165" s="160"/>
      <c r="J165" s="161">
        <f t="shared" si="20"/>
        <v>0</v>
      </c>
      <c r="K165" s="162"/>
      <c r="L165" s="34"/>
      <c r="M165" s="163" t="s">
        <v>1</v>
      </c>
      <c r="N165" s="164" t="s">
        <v>41</v>
      </c>
      <c r="O165" s="62"/>
      <c r="P165" s="165">
        <f t="shared" si="21"/>
        <v>0</v>
      </c>
      <c r="Q165" s="165">
        <v>0</v>
      </c>
      <c r="R165" s="165">
        <f t="shared" si="22"/>
        <v>0</v>
      </c>
      <c r="S165" s="165">
        <v>0</v>
      </c>
      <c r="T165" s="166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208</v>
      </c>
      <c r="AT165" s="167" t="s">
        <v>204</v>
      </c>
      <c r="AU165" s="167" t="s">
        <v>91</v>
      </c>
      <c r="AY165" s="18" t="s">
        <v>203</v>
      </c>
      <c r="BE165" s="168">
        <f t="shared" si="24"/>
        <v>0</v>
      </c>
      <c r="BF165" s="168">
        <f t="shared" si="25"/>
        <v>0</v>
      </c>
      <c r="BG165" s="168">
        <f t="shared" si="26"/>
        <v>0</v>
      </c>
      <c r="BH165" s="168">
        <f t="shared" si="27"/>
        <v>0</v>
      </c>
      <c r="BI165" s="168">
        <f t="shared" si="28"/>
        <v>0</v>
      </c>
      <c r="BJ165" s="18" t="s">
        <v>91</v>
      </c>
      <c r="BK165" s="168">
        <f t="shared" si="29"/>
        <v>0</v>
      </c>
      <c r="BL165" s="18" t="s">
        <v>208</v>
      </c>
      <c r="BM165" s="167" t="s">
        <v>317</v>
      </c>
    </row>
    <row r="166" spans="1:65" s="2" customFormat="1" ht="16.5" customHeight="1">
      <c r="A166" s="33"/>
      <c r="B166" s="154"/>
      <c r="C166" s="155" t="s">
        <v>321</v>
      </c>
      <c r="D166" s="155" t="s">
        <v>204</v>
      </c>
      <c r="E166" s="156" t="s">
        <v>1661</v>
      </c>
      <c r="F166" s="157" t="s">
        <v>1596</v>
      </c>
      <c r="G166" s="158" t="s">
        <v>340</v>
      </c>
      <c r="H166" s="159">
        <v>8</v>
      </c>
      <c r="I166" s="160"/>
      <c r="J166" s="161">
        <f t="shared" si="20"/>
        <v>0</v>
      </c>
      <c r="K166" s="162"/>
      <c r="L166" s="34"/>
      <c r="M166" s="163" t="s">
        <v>1</v>
      </c>
      <c r="N166" s="164" t="s">
        <v>41</v>
      </c>
      <c r="O166" s="62"/>
      <c r="P166" s="165">
        <f t="shared" si="21"/>
        <v>0</v>
      </c>
      <c r="Q166" s="165">
        <v>0</v>
      </c>
      <c r="R166" s="165">
        <f t="shared" si="22"/>
        <v>0</v>
      </c>
      <c r="S166" s="165">
        <v>0</v>
      </c>
      <c r="T166" s="166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208</v>
      </c>
      <c r="AT166" s="167" t="s">
        <v>204</v>
      </c>
      <c r="AU166" s="167" t="s">
        <v>91</v>
      </c>
      <c r="AY166" s="18" t="s">
        <v>203</v>
      </c>
      <c r="BE166" s="168">
        <f t="shared" si="24"/>
        <v>0</v>
      </c>
      <c r="BF166" s="168">
        <f t="shared" si="25"/>
        <v>0</v>
      </c>
      <c r="BG166" s="168">
        <f t="shared" si="26"/>
        <v>0</v>
      </c>
      <c r="BH166" s="168">
        <f t="shared" si="27"/>
        <v>0</v>
      </c>
      <c r="BI166" s="168">
        <f t="shared" si="28"/>
        <v>0</v>
      </c>
      <c r="BJ166" s="18" t="s">
        <v>91</v>
      </c>
      <c r="BK166" s="168">
        <f t="shared" si="29"/>
        <v>0</v>
      </c>
      <c r="BL166" s="18" t="s">
        <v>208</v>
      </c>
      <c r="BM166" s="167" t="s">
        <v>320</v>
      </c>
    </row>
    <row r="167" spans="1:65" s="2" customFormat="1" ht="16.5" customHeight="1">
      <c r="A167" s="33"/>
      <c r="B167" s="154"/>
      <c r="C167" s="155" t="s">
        <v>262</v>
      </c>
      <c r="D167" s="155" t="s">
        <v>204</v>
      </c>
      <c r="E167" s="156" t="s">
        <v>1662</v>
      </c>
      <c r="F167" s="157" t="s">
        <v>1598</v>
      </c>
      <c r="G167" s="158" t="s">
        <v>340</v>
      </c>
      <c r="H167" s="159">
        <v>4</v>
      </c>
      <c r="I167" s="160"/>
      <c r="J167" s="161">
        <f t="shared" si="20"/>
        <v>0</v>
      </c>
      <c r="K167" s="162"/>
      <c r="L167" s="34"/>
      <c r="M167" s="163" t="s">
        <v>1</v>
      </c>
      <c r="N167" s="164" t="s">
        <v>41</v>
      </c>
      <c r="O167" s="62"/>
      <c r="P167" s="165">
        <f t="shared" si="21"/>
        <v>0</v>
      </c>
      <c r="Q167" s="165">
        <v>0</v>
      </c>
      <c r="R167" s="165">
        <f t="shared" si="22"/>
        <v>0</v>
      </c>
      <c r="S167" s="165">
        <v>0</v>
      </c>
      <c r="T167" s="166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208</v>
      </c>
      <c r="AT167" s="167" t="s">
        <v>204</v>
      </c>
      <c r="AU167" s="167" t="s">
        <v>91</v>
      </c>
      <c r="AY167" s="18" t="s">
        <v>203</v>
      </c>
      <c r="BE167" s="168">
        <f t="shared" si="24"/>
        <v>0</v>
      </c>
      <c r="BF167" s="168">
        <f t="shared" si="25"/>
        <v>0</v>
      </c>
      <c r="BG167" s="168">
        <f t="shared" si="26"/>
        <v>0</v>
      </c>
      <c r="BH167" s="168">
        <f t="shared" si="27"/>
        <v>0</v>
      </c>
      <c r="BI167" s="168">
        <f t="shared" si="28"/>
        <v>0</v>
      </c>
      <c r="BJ167" s="18" t="s">
        <v>91</v>
      </c>
      <c r="BK167" s="168">
        <f t="shared" si="29"/>
        <v>0</v>
      </c>
      <c r="BL167" s="18" t="s">
        <v>208</v>
      </c>
      <c r="BM167" s="167" t="s">
        <v>324</v>
      </c>
    </row>
    <row r="168" spans="1:65" s="2" customFormat="1" ht="16.5" customHeight="1">
      <c r="A168" s="33"/>
      <c r="B168" s="154"/>
      <c r="C168" s="155" t="s">
        <v>328</v>
      </c>
      <c r="D168" s="155" t="s">
        <v>204</v>
      </c>
      <c r="E168" s="156" t="s">
        <v>1663</v>
      </c>
      <c r="F168" s="157" t="s">
        <v>1600</v>
      </c>
      <c r="G168" s="158" t="s">
        <v>340</v>
      </c>
      <c r="H168" s="159">
        <v>7</v>
      </c>
      <c r="I168" s="160"/>
      <c r="J168" s="161">
        <f t="shared" si="20"/>
        <v>0</v>
      </c>
      <c r="K168" s="162"/>
      <c r="L168" s="34"/>
      <c r="M168" s="163" t="s">
        <v>1</v>
      </c>
      <c r="N168" s="164" t="s">
        <v>41</v>
      </c>
      <c r="O168" s="62"/>
      <c r="P168" s="165">
        <f t="shared" si="21"/>
        <v>0</v>
      </c>
      <c r="Q168" s="165">
        <v>0</v>
      </c>
      <c r="R168" s="165">
        <f t="shared" si="22"/>
        <v>0</v>
      </c>
      <c r="S168" s="165">
        <v>0</v>
      </c>
      <c r="T168" s="166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91</v>
      </c>
      <c r="AY168" s="18" t="s">
        <v>203</v>
      </c>
      <c r="BE168" s="168">
        <f t="shared" si="24"/>
        <v>0</v>
      </c>
      <c r="BF168" s="168">
        <f t="shared" si="25"/>
        <v>0</v>
      </c>
      <c r="BG168" s="168">
        <f t="shared" si="26"/>
        <v>0</v>
      </c>
      <c r="BH168" s="168">
        <f t="shared" si="27"/>
        <v>0</v>
      </c>
      <c r="BI168" s="168">
        <f t="shared" si="28"/>
        <v>0</v>
      </c>
      <c r="BJ168" s="18" t="s">
        <v>91</v>
      </c>
      <c r="BK168" s="168">
        <f t="shared" si="29"/>
        <v>0</v>
      </c>
      <c r="BL168" s="18" t="s">
        <v>208</v>
      </c>
      <c r="BM168" s="167" t="s">
        <v>327</v>
      </c>
    </row>
    <row r="169" spans="1:65" s="12" customFormat="1" ht="22.9" customHeight="1">
      <c r="B169" s="143"/>
      <c r="D169" s="144" t="s">
        <v>74</v>
      </c>
      <c r="E169" s="169" t="s">
        <v>1664</v>
      </c>
      <c r="F169" s="169" t="s">
        <v>1601</v>
      </c>
      <c r="I169" s="146"/>
      <c r="J169" s="170">
        <f>BK169</f>
        <v>0</v>
      </c>
      <c r="L169" s="143"/>
      <c r="M169" s="148"/>
      <c r="N169" s="149"/>
      <c r="O169" s="149"/>
      <c r="P169" s="150">
        <f>SUM(P170:P175)</f>
        <v>0</v>
      </c>
      <c r="Q169" s="149"/>
      <c r="R169" s="150">
        <f>SUM(R170:R175)</f>
        <v>0</v>
      </c>
      <c r="S169" s="149"/>
      <c r="T169" s="151">
        <f>SUM(T170:T175)</f>
        <v>0</v>
      </c>
      <c r="AR169" s="144" t="s">
        <v>83</v>
      </c>
      <c r="AT169" s="152" t="s">
        <v>74</v>
      </c>
      <c r="AU169" s="152" t="s">
        <v>83</v>
      </c>
      <c r="AY169" s="144" t="s">
        <v>203</v>
      </c>
      <c r="BK169" s="153">
        <f>SUM(BK170:BK175)</f>
        <v>0</v>
      </c>
    </row>
    <row r="170" spans="1:65" s="2" customFormat="1" ht="21.75" customHeight="1">
      <c r="A170" s="33"/>
      <c r="B170" s="154"/>
      <c r="C170" s="155" t="s">
        <v>265</v>
      </c>
      <c r="D170" s="155" t="s">
        <v>204</v>
      </c>
      <c r="E170" s="156" t="s">
        <v>1665</v>
      </c>
      <c r="F170" s="157" t="s">
        <v>1666</v>
      </c>
      <c r="G170" s="158" t="s">
        <v>340</v>
      </c>
      <c r="H170" s="159">
        <v>9</v>
      </c>
      <c r="I170" s="160"/>
      <c r="J170" s="161">
        <f t="shared" ref="J170:J175" si="30">ROUND(I170*H170,2)</f>
        <v>0</v>
      </c>
      <c r="K170" s="162"/>
      <c r="L170" s="34"/>
      <c r="M170" s="163" t="s">
        <v>1</v>
      </c>
      <c r="N170" s="164" t="s">
        <v>41</v>
      </c>
      <c r="O170" s="62"/>
      <c r="P170" s="165">
        <f t="shared" ref="P170:P175" si="31">O170*H170</f>
        <v>0</v>
      </c>
      <c r="Q170" s="165">
        <v>0</v>
      </c>
      <c r="R170" s="165">
        <f t="shared" ref="R170:R175" si="32">Q170*H170</f>
        <v>0</v>
      </c>
      <c r="S170" s="165">
        <v>0</v>
      </c>
      <c r="T170" s="166">
        <f t="shared" ref="T170:T175" si="33"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91</v>
      </c>
      <c r="AY170" s="18" t="s">
        <v>203</v>
      </c>
      <c r="BE170" s="168">
        <f t="shared" ref="BE170:BE175" si="34">IF(N170="základná",J170,0)</f>
        <v>0</v>
      </c>
      <c r="BF170" s="168">
        <f t="shared" ref="BF170:BF175" si="35">IF(N170="znížená",J170,0)</f>
        <v>0</v>
      </c>
      <c r="BG170" s="168">
        <f t="shared" ref="BG170:BG175" si="36">IF(N170="zákl. prenesená",J170,0)</f>
        <v>0</v>
      </c>
      <c r="BH170" s="168">
        <f t="shared" ref="BH170:BH175" si="37">IF(N170="zníž. prenesená",J170,0)</f>
        <v>0</v>
      </c>
      <c r="BI170" s="168">
        <f t="shared" ref="BI170:BI175" si="38">IF(N170="nulová",J170,0)</f>
        <v>0</v>
      </c>
      <c r="BJ170" s="18" t="s">
        <v>91</v>
      </c>
      <c r="BK170" s="168">
        <f t="shared" ref="BK170:BK175" si="39">ROUND(I170*H170,2)</f>
        <v>0</v>
      </c>
      <c r="BL170" s="18" t="s">
        <v>208</v>
      </c>
      <c r="BM170" s="167" t="s">
        <v>331</v>
      </c>
    </row>
    <row r="171" spans="1:65" s="2" customFormat="1" ht="21.75" customHeight="1">
      <c r="A171" s="33"/>
      <c r="B171" s="154"/>
      <c r="C171" s="155" t="s">
        <v>337</v>
      </c>
      <c r="D171" s="155" t="s">
        <v>204</v>
      </c>
      <c r="E171" s="156" t="s">
        <v>1667</v>
      </c>
      <c r="F171" s="157" t="s">
        <v>1605</v>
      </c>
      <c r="G171" s="158" t="s">
        <v>340</v>
      </c>
      <c r="H171" s="159">
        <v>4</v>
      </c>
      <c r="I171" s="160"/>
      <c r="J171" s="161">
        <f t="shared" si="30"/>
        <v>0</v>
      </c>
      <c r="K171" s="162"/>
      <c r="L171" s="34"/>
      <c r="M171" s="163" t="s">
        <v>1</v>
      </c>
      <c r="N171" s="164" t="s">
        <v>41</v>
      </c>
      <c r="O171" s="62"/>
      <c r="P171" s="165">
        <f t="shared" si="31"/>
        <v>0</v>
      </c>
      <c r="Q171" s="165">
        <v>0</v>
      </c>
      <c r="R171" s="165">
        <f t="shared" si="32"/>
        <v>0</v>
      </c>
      <c r="S171" s="165">
        <v>0</v>
      </c>
      <c r="T171" s="166">
        <f t="shared" si="3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208</v>
      </c>
      <c r="AT171" s="167" t="s">
        <v>204</v>
      </c>
      <c r="AU171" s="167" t="s">
        <v>91</v>
      </c>
      <c r="AY171" s="18" t="s">
        <v>203</v>
      </c>
      <c r="BE171" s="168">
        <f t="shared" si="34"/>
        <v>0</v>
      </c>
      <c r="BF171" s="168">
        <f t="shared" si="35"/>
        <v>0</v>
      </c>
      <c r="BG171" s="168">
        <f t="shared" si="36"/>
        <v>0</v>
      </c>
      <c r="BH171" s="168">
        <f t="shared" si="37"/>
        <v>0</v>
      </c>
      <c r="BI171" s="168">
        <f t="shared" si="38"/>
        <v>0</v>
      </c>
      <c r="BJ171" s="18" t="s">
        <v>91</v>
      </c>
      <c r="BK171" s="168">
        <f t="shared" si="39"/>
        <v>0</v>
      </c>
      <c r="BL171" s="18" t="s">
        <v>208</v>
      </c>
      <c r="BM171" s="167" t="s">
        <v>334</v>
      </c>
    </row>
    <row r="172" spans="1:65" s="2" customFormat="1" ht="16.5" customHeight="1">
      <c r="A172" s="33"/>
      <c r="B172" s="154"/>
      <c r="C172" s="155" t="s">
        <v>271</v>
      </c>
      <c r="D172" s="155" t="s">
        <v>204</v>
      </c>
      <c r="E172" s="156" t="s">
        <v>1668</v>
      </c>
      <c r="F172" s="157" t="s">
        <v>1607</v>
      </c>
      <c r="G172" s="158" t="s">
        <v>340</v>
      </c>
      <c r="H172" s="159">
        <v>18</v>
      </c>
      <c r="I172" s="160"/>
      <c r="J172" s="161">
        <f t="shared" si="30"/>
        <v>0</v>
      </c>
      <c r="K172" s="162"/>
      <c r="L172" s="34"/>
      <c r="M172" s="163" t="s">
        <v>1</v>
      </c>
      <c r="N172" s="164" t="s">
        <v>41</v>
      </c>
      <c r="O172" s="62"/>
      <c r="P172" s="165">
        <f t="shared" si="31"/>
        <v>0</v>
      </c>
      <c r="Q172" s="165">
        <v>0</v>
      </c>
      <c r="R172" s="165">
        <f t="shared" si="32"/>
        <v>0</v>
      </c>
      <c r="S172" s="165">
        <v>0</v>
      </c>
      <c r="T172" s="166">
        <f t="shared" si="3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 t="shared" si="34"/>
        <v>0</v>
      </c>
      <c r="BF172" s="168">
        <f t="shared" si="35"/>
        <v>0</v>
      </c>
      <c r="BG172" s="168">
        <f t="shared" si="36"/>
        <v>0</v>
      </c>
      <c r="BH172" s="168">
        <f t="shared" si="37"/>
        <v>0</v>
      </c>
      <c r="BI172" s="168">
        <f t="shared" si="38"/>
        <v>0</v>
      </c>
      <c r="BJ172" s="18" t="s">
        <v>91</v>
      </c>
      <c r="BK172" s="168">
        <f t="shared" si="39"/>
        <v>0</v>
      </c>
      <c r="BL172" s="18" t="s">
        <v>208</v>
      </c>
      <c r="BM172" s="167" t="s">
        <v>341</v>
      </c>
    </row>
    <row r="173" spans="1:65" s="2" customFormat="1" ht="16.5" customHeight="1">
      <c r="A173" s="33"/>
      <c r="B173" s="154"/>
      <c r="C173" s="155" t="s">
        <v>345</v>
      </c>
      <c r="D173" s="155" t="s">
        <v>204</v>
      </c>
      <c r="E173" s="156" t="s">
        <v>1669</v>
      </c>
      <c r="F173" s="157" t="s">
        <v>1609</v>
      </c>
      <c r="G173" s="158" t="s">
        <v>340</v>
      </c>
      <c r="H173" s="159">
        <v>9</v>
      </c>
      <c r="I173" s="160"/>
      <c r="J173" s="161">
        <f t="shared" si="30"/>
        <v>0</v>
      </c>
      <c r="K173" s="162"/>
      <c r="L173" s="34"/>
      <c r="M173" s="163" t="s">
        <v>1</v>
      </c>
      <c r="N173" s="164" t="s">
        <v>41</v>
      </c>
      <c r="O173" s="62"/>
      <c r="P173" s="165">
        <f t="shared" si="31"/>
        <v>0</v>
      </c>
      <c r="Q173" s="165">
        <v>0</v>
      </c>
      <c r="R173" s="165">
        <f t="shared" si="32"/>
        <v>0</v>
      </c>
      <c r="S173" s="165">
        <v>0</v>
      </c>
      <c r="T173" s="166">
        <f t="shared" si="3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208</v>
      </c>
      <c r="AT173" s="167" t="s">
        <v>204</v>
      </c>
      <c r="AU173" s="167" t="s">
        <v>91</v>
      </c>
      <c r="AY173" s="18" t="s">
        <v>203</v>
      </c>
      <c r="BE173" s="168">
        <f t="shared" si="34"/>
        <v>0</v>
      </c>
      <c r="BF173" s="168">
        <f t="shared" si="35"/>
        <v>0</v>
      </c>
      <c r="BG173" s="168">
        <f t="shared" si="36"/>
        <v>0</v>
      </c>
      <c r="BH173" s="168">
        <f t="shared" si="37"/>
        <v>0</v>
      </c>
      <c r="BI173" s="168">
        <f t="shared" si="38"/>
        <v>0</v>
      </c>
      <c r="BJ173" s="18" t="s">
        <v>91</v>
      </c>
      <c r="BK173" s="168">
        <f t="shared" si="39"/>
        <v>0</v>
      </c>
      <c r="BL173" s="18" t="s">
        <v>208</v>
      </c>
      <c r="BM173" s="167" t="s">
        <v>344</v>
      </c>
    </row>
    <row r="174" spans="1:65" s="2" customFormat="1" ht="16.5" customHeight="1">
      <c r="A174" s="33"/>
      <c r="B174" s="154"/>
      <c r="C174" s="155" t="s">
        <v>276</v>
      </c>
      <c r="D174" s="155" t="s">
        <v>204</v>
      </c>
      <c r="E174" s="156" t="s">
        <v>1670</v>
      </c>
      <c r="F174" s="157" t="s">
        <v>1610</v>
      </c>
      <c r="G174" s="158" t="s">
        <v>340</v>
      </c>
      <c r="H174" s="159">
        <v>9</v>
      </c>
      <c r="I174" s="160"/>
      <c r="J174" s="161">
        <f t="shared" si="30"/>
        <v>0</v>
      </c>
      <c r="K174" s="162"/>
      <c r="L174" s="34"/>
      <c r="M174" s="163" t="s">
        <v>1</v>
      </c>
      <c r="N174" s="164" t="s">
        <v>41</v>
      </c>
      <c r="O174" s="62"/>
      <c r="P174" s="165">
        <f t="shared" si="31"/>
        <v>0</v>
      </c>
      <c r="Q174" s="165">
        <v>0</v>
      </c>
      <c r="R174" s="165">
        <f t="shared" si="32"/>
        <v>0</v>
      </c>
      <c r="S174" s="165">
        <v>0</v>
      </c>
      <c r="T174" s="166">
        <f t="shared" si="3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208</v>
      </c>
      <c r="AT174" s="167" t="s">
        <v>204</v>
      </c>
      <c r="AU174" s="167" t="s">
        <v>91</v>
      </c>
      <c r="AY174" s="18" t="s">
        <v>203</v>
      </c>
      <c r="BE174" s="168">
        <f t="shared" si="34"/>
        <v>0</v>
      </c>
      <c r="BF174" s="168">
        <f t="shared" si="35"/>
        <v>0</v>
      </c>
      <c r="BG174" s="168">
        <f t="shared" si="36"/>
        <v>0</v>
      </c>
      <c r="BH174" s="168">
        <f t="shared" si="37"/>
        <v>0</v>
      </c>
      <c r="BI174" s="168">
        <f t="shared" si="38"/>
        <v>0</v>
      </c>
      <c r="BJ174" s="18" t="s">
        <v>91</v>
      </c>
      <c r="BK174" s="168">
        <f t="shared" si="39"/>
        <v>0</v>
      </c>
      <c r="BL174" s="18" t="s">
        <v>208</v>
      </c>
      <c r="BM174" s="167" t="s">
        <v>348</v>
      </c>
    </row>
    <row r="175" spans="1:65" s="2" customFormat="1" ht="16.5" customHeight="1">
      <c r="A175" s="33"/>
      <c r="B175" s="154"/>
      <c r="C175" s="155" t="s">
        <v>354</v>
      </c>
      <c r="D175" s="155" t="s">
        <v>204</v>
      </c>
      <c r="E175" s="156" t="s">
        <v>1671</v>
      </c>
      <c r="F175" s="157" t="s">
        <v>1612</v>
      </c>
      <c r="G175" s="158" t="s">
        <v>340</v>
      </c>
      <c r="H175" s="159">
        <v>4</v>
      </c>
      <c r="I175" s="160"/>
      <c r="J175" s="161">
        <f t="shared" si="30"/>
        <v>0</v>
      </c>
      <c r="K175" s="162"/>
      <c r="L175" s="34"/>
      <c r="M175" s="163" t="s">
        <v>1</v>
      </c>
      <c r="N175" s="164" t="s">
        <v>41</v>
      </c>
      <c r="O175" s="62"/>
      <c r="P175" s="165">
        <f t="shared" si="31"/>
        <v>0</v>
      </c>
      <c r="Q175" s="165">
        <v>0</v>
      </c>
      <c r="R175" s="165">
        <f t="shared" si="32"/>
        <v>0</v>
      </c>
      <c r="S175" s="165">
        <v>0</v>
      </c>
      <c r="T175" s="166">
        <f t="shared" si="3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208</v>
      </c>
      <c r="AT175" s="167" t="s">
        <v>204</v>
      </c>
      <c r="AU175" s="167" t="s">
        <v>91</v>
      </c>
      <c r="AY175" s="18" t="s">
        <v>203</v>
      </c>
      <c r="BE175" s="168">
        <f t="shared" si="34"/>
        <v>0</v>
      </c>
      <c r="BF175" s="168">
        <f t="shared" si="35"/>
        <v>0</v>
      </c>
      <c r="BG175" s="168">
        <f t="shared" si="36"/>
        <v>0</v>
      </c>
      <c r="BH175" s="168">
        <f t="shared" si="37"/>
        <v>0</v>
      </c>
      <c r="BI175" s="168">
        <f t="shared" si="38"/>
        <v>0</v>
      </c>
      <c r="BJ175" s="18" t="s">
        <v>91</v>
      </c>
      <c r="BK175" s="168">
        <f t="shared" si="39"/>
        <v>0</v>
      </c>
      <c r="BL175" s="18" t="s">
        <v>208</v>
      </c>
      <c r="BM175" s="167" t="s">
        <v>353</v>
      </c>
    </row>
    <row r="176" spans="1:65" s="12" customFormat="1" ht="22.9" customHeight="1">
      <c r="B176" s="143"/>
      <c r="D176" s="144" t="s">
        <v>74</v>
      </c>
      <c r="E176" s="169" t="s">
        <v>1672</v>
      </c>
      <c r="F176" s="169" t="s">
        <v>1673</v>
      </c>
      <c r="I176" s="146"/>
      <c r="J176" s="170">
        <f>BK176</f>
        <v>0</v>
      </c>
      <c r="L176" s="143"/>
      <c r="M176" s="148"/>
      <c r="N176" s="149"/>
      <c r="O176" s="149"/>
      <c r="P176" s="150">
        <f>SUM(P177:P181)</f>
        <v>0</v>
      </c>
      <c r="Q176" s="149"/>
      <c r="R176" s="150">
        <f>SUM(R177:R181)</f>
        <v>0</v>
      </c>
      <c r="S176" s="149"/>
      <c r="T176" s="151">
        <f>SUM(T177:T181)</f>
        <v>0</v>
      </c>
      <c r="AR176" s="144" t="s">
        <v>83</v>
      </c>
      <c r="AT176" s="152" t="s">
        <v>74</v>
      </c>
      <c r="AU176" s="152" t="s">
        <v>83</v>
      </c>
      <c r="AY176" s="144" t="s">
        <v>203</v>
      </c>
      <c r="BK176" s="153">
        <f>SUM(BK177:BK181)</f>
        <v>0</v>
      </c>
    </row>
    <row r="177" spans="1:65" s="2" customFormat="1" ht="24.2" customHeight="1">
      <c r="A177" s="33"/>
      <c r="B177" s="154"/>
      <c r="C177" s="155" t="s">
        <v>280</v>
      </c>
      <c r="D177" s="155" t="s">
        <v>204</v>
      </c>
      <c r="E177" s="156" t="s">
        <v>1674</v>
      </c>
      <c r="F177" s="157" t="s">
        <v>1675</v>
      </c>
      <c r="G177" s="158" t="s">
        <v>244</v>
      </c>
      <c r="H177" s="159">
        <v>770</v>
      </c>
      <c r="I177" s="160"/>
      <c r="J177" s="161">
        <f>ROUND(I177*H177,2)</f>
        <v>0</v>
      </c>
      <c r="K177" s="162"/>
      <c r="L177" s="34"/>
      <c r="M177" s="163" t="s">
        <v>1</v>
      </c>
      <c r="N177" s="164" t="s">
        <v>41</v>
      </c>
      <c r="O177" s="62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208</v>
      </c>
      <c r="AT177" s="167" t="s">
        <v>204</v>
      </c>
      <c r="AU177" s="167" t="s">
        <v>91</v>
      </c>
      <c r="AY177" s="18" t="s">
        <v>203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91</v>
      </c>
      <c r="BK177" s="168">
        <f>ROUND(I177*H177,2)</f>
        <v>0</v>
      </c>
      <c r="BL177" s="18" t="s">
        <v>208</v>
      </c>
      <c r="BM177" s="167" t="s">
        <v>357</v>
      </c>
    </row>
    <row r="178" spans="1:65" s="2" customFormat="1" ht="21.75" customHeight="1">
      <c r="A178" s="33"/>
      <c r="B178" s="154"/>
      <c r="C178" s="155" t="s">
        <v>361</v>
      </c>
      <c r="D178" s="155" t="s">
        <v>204</v>
      </c>
      <c r="E178" s="156" t="s">
        <v>1676</v>
      </c>
      <c r="F178" s="157" t="s">
        <v>1677</v>
      </c>
      <c r="G178" s="158" t="s">
        <v>244</v>
      </c>
      <c r="H178" s="159">
        <v>770</v>
      </c>
      <c r="I178" s="160"/>
      <c r="J178" s="161">
        <f>ROUND(I178*H178,2)</f>
        <v>0</v>
      </c>
      <c r="K178" s="162"/>
      <c r="L178" s="34"/>
      <c r="M178" s="163" t="s">
        <v>1</v>
      </c>
      <c r="N178" s="164" t="s">
        <v>41</v>
      </c>
      <c r="O178" s="62"/>
      <c r="P178" s="165">
        <f>O178*H178</f>
        <v>0</v>
      </c>
      <c r="Q178" s="165">
        <v>0</v>
      </c>
      <c r="R178" s="165">
        <f>Q178*H178</f>
        <v>0</v>
      </c>
      <c r="S178" s="165">
        <v>0</v>
      </c>
      <c r="T178" s="16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208</v>
      </c>
      <c r="AT178" s="167" t="s">
        <v>204</v>
      </c>
      <c r="AU178" s="167" t="s">
        <v>91</v>
      </c>
      <c r="AY178" s="18" t="s">
        <v>203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8" t="s">
        <v>91</v>
      </c>
      <c r="BK178" s="168">
        <f>ROUND(I178*H178,2)</f>
        <v>0</v>
      </c>
      <c r="BL178" s="18" t="s">
        <v>208</v>
      </c>
      <c r="BM178" s="167" t="s">
        <v>360</v>
      </c>
    </row>
    <row r="179" spans="1:65" s="2" customFormat="1" ht="24.2" customHeight="1">
      <c r="A179" s="33"/>
      <c r="B179" s="154"/>
      <c r="C179" s="155" t="s">
        <v>283</v>
      </c>
      <c r="D179" s="155" t="s">
        <v>204</v>
      </c>
      <c r="E179" s="156" t="s">
        <v>1678</v>
      </c>
      <c r="F179" s="157" t="s">
        <v>1679</v>
      </c>
      <c r="G179" s="158" t="s">
        <v>244</v>
      </c>
      <c r="H179" s="159">
        <v>35</v>
      </c>
      <c r="I179" s="160"/>
      <c r="J179" s="161">
        <f>ROUND(I179*H179,2)</f>
        <v>0</v>
      </c>
      <c r="K179" s="162"/>
      <c r="L179" s="34"/>
      <c r="M179" s="163" t="s">
        <v>1</v>
      </c>
      <c r="N179" s="164" t="s">
        <v>41</v>
      </c>
      <c r="O179" s="62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208</v>
      </c>
      <c r="AT179" s="167" t="s">
        <v>204</v>
      </c>
      <c r="AU179" s="167" t="s">
        <v>91</v>
      </c>
      <c r="AY179" s="18" t="s">
        <v>203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91</v>
      </c>
      <c r="BK179" s="168">
        <f>ROUND(I179*H179,2)</f>
        <v>0</v>
      </c>
      <c r="BL179" s="18" t="s">
        <v>208</v>
      </c>
      <c r="BM179" s="167" t="s">
        <v>364</v>
      </c>
    </row>
    <row r="180" spans="1:65" s="2" customFormat="1" ht="16.5" customHeight="1">
      <c r="A180" s="33"/>
      <c r="B180" s="154"/>
      <c r="C180" s="155" t="s">
        <v>368</v>
      </c>
      <c r="D180" s="155" t="s">
        <v>204</v>
      </c>
      <c r="E180" s="156" t="s">
        <v>1680</v>
      </c>
      <c r="F180" s="157" t="s">
        <v>1681</v>
      </c>
      <c r="G180" s="158" t="s">
        <v>244</v>
      </c>
      <c r="H180" s="159">
        <v>35</v>
      </c>
      <c r="I180" s="160"/>
      <c r="J180" s="161">
        <f>ROUND(I180*H180,2)</f>
        <v>0</v>
      </c>
      <c r="K180" s="162"/>
      <c r="L180" s="34"/>
      <c r="M180" s="163" t="s">
        <v>1</v>
      </c>
      <c r="N180" s="164" t="s">
        <v>41</v>
      </c>
      <c r="O180" s="62"/>
      <c r="P180" s="165">
        <f>O180*H180</f>
        <v>0</v>
      </c>
      <c r="Q180" s="165">
        <v>0</v>
      </c>
      <c r="R180" s="165">
        <f>Q180*H180</f>
        <v>0</v>
      </c>
      <c r="S180" s="165">
        <v>0</v>
      </c>
      <c r="T180" s="16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208</v>
      </c>
      <c r="AT180" s="167" t="s">
        <v>204</v>
      </c>
      <c r="AU180" s="167" t="s">
        <v>91</v>
      </c>
      <c r="AY180" s="18" t="s">
        <v>203</v>
      </c>
      <c r="BE180" s="168">
        <f>IF(N180="základná",J180,0)</f>
        <v>0</v>
      </c>
      <c r="BF180" s="168">
        <f>IF(N180="znížená",J180,0)</f>
        <v>0</v>
      </c>
      <c r="BG180" s="168">
        <f>IF(N180="zákl. prenesená",J180,0)</f>
        <v>0</v>
      </c>
      <c r="BH180" s="168">
        <f>IF(N180="zníž. prenesená",J180,0)</f>
        <v>0</v>
      </c>
      <c r="BI180" s="168">
        <f>IF(N180="nulová",J180,0)</f>
        <v>0</v>
      </c>
      <c r="BJ180" s="18" t="s">
        <v>91</v>
      </c>
      <c r="BK180" s="168">
        <f>ROUND(I180*H180,2)</f>
        <v>0</v>
      </c>
      <c r="BL180" s="18" t="s">
        <v>208</v>
      </c>
      <c r="BM180" s="167" t="s">
        <v>367</v>
      </c>
    </row>
    <row r="181" spans="1:65" s="2" customFormat="1" ht="24.2" customHeight="1">
      <c r="A181" s="33"/>
      <c r="B181" s="154"/>
      <c r="C181" s="155" t="s">
        <v>287</v>
      </c>
      <c r="D181" s="155" t="s">
        <v>204</v>
      </c>
      <c r="E181" s="156" t="s">
        <v>1682</v>
      </c>
      <c r="F181" s="157" t="s">
        <v>1683</v>
      </c>
      <c r="G181" s="158" t="s">
        <v>340</v>
      </c>
      <c r="H181" s="159">
        <v>4</v>
      </c>
      <c r="I181" s="160"/>
      <c r="J181" s="161">
        <f>ROUND(I181*H181,2)</f>
        <v>0</v>
      </c>
      <c r="K181" s="162"/>
      <c r="L181" s="34"/>
      <c r="M181" s="163" t="s">
        <v>1</v>
      </c>
      <c r="N181" s="164" t="s">
        <v>41</v>
      </c>
      <c r="O181" s="62"/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208</v>
      </c>
      <c r="AT181" s="167" t="s">
        <v>204</v>
      </c>
      <c r="AU181" s="167" t="s">
        <v>91</v>
      </c>
      <c r="AY181" s="18" t="s">
        <v>203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8" t="s">
        <v>91</v>
      </c>
      <c r="BK181" s="168">
        <f>ROUND(I181*H181,2)</f>
        <v>0</v>
      </c>
      <c r="BL181" s="18" t="s">
        <v>208</v>
      </c>
      <c r="BM181" s="167" t="s">
        <v>371</v>
      </c>
    </row>
    <row r="182" spans="1:65" s="12" customFormat="1" ht="22.9" customHeight="1">
      <c r="B182" s="143"/>
      <c r="D182" s="144" t="s">
        <v>74</v>
      </c>
      <c r="E182" s="169" t="s">
        <v>372</v>
      </c>
      <c r="F182" s="169" t="s">
        <v>1684</v>
      </c>
      <c r="I182" s="146"/>
      <c r="J182" s="170">
        <f>BK182</f>
        <v>0</v>
      </c>
      <c r="L182" s="143"/>
      <c r="M182" s="148"/>
      <c r="N182" s="149"/>
      <c r="O182" s="149"/>
      <c r="P182" s="150">
        <f>SUM(P183:P184)</f>
        <v>0</v>
      </c>
      <c r="Q182" s="149"/>
      <c r="R182" s="150">
        <f>SUM(R183:R184)</f>
        <v>0</v>
      </c>
      <c r="S182" s="149"/>
      <c r="T182" s="151">
        <f>SUM(T183:T184)</f>
        <v>0</v>
      </c>
      <c r="AR182" s="144" t="s">
        <v>83</v>
      </c>
      <c r="AT182" s="152" t="s">
        <v>74</v>
      </c>
      <c r="AU182" s="152" t="s">
        <v>83</v>
      </c>
      <c r="AY182" s="144" t="s">
        <v>203</v>
      </c>
      <c r="BK182" s="153">
        <f>SUM(BK183:BK184)</f>
        <v>0</v>
      </c>
    </row>
    <row r="183" spans="1:65" s="2" customFormat="1" ht="24.2" customHeight="1">
      <c r="A183" s="33"/>
      <c r="B183" s="154"/>
      <c r="C183" s="155" t="s">
        <v>290</v>
      </c>
      <c r="D183" s="155" t="s">
        <v>204</v>
      </c>
      <c r="E183" s="156" t="s">
        <v>1685</v>
      </c>
      <c r="F183" s="157" t="s">
        <v>1686</v>
      </c>
      <c r="G183" s="158" t="s">
        <v>244</v>
      </c>
      <c r="H183" s="159">
        <v>1100</v>
      </c>
      <c r="I183" s="160"/>
      <c r="J183" s="161">
        <f>ROUND(I183*H183,2)</f>
        <v>0</v>
      </c>
      <c r="K183" s="162"/>
      <c r="L183" s="34"/>
      <c r="M183" s="163" t="s">
        <v>1</v>
      </c>
      <c r="N183" s="164" t="s">
        <v>41</v>
      </c>
      <c r="O183" s="62"/>
      <c r="P183" s="165">
        <f>O183*H183</f>
        <v>0</v>
      </c>
      <c r="Q183" s="165">
        <v>0</v>
      </c>
      <c r="R183" s="165">
        <f>Q183*H183</f>
        <v>0</v>
      </c>
      <c r="S183" s="165">
        <v>0</v>
      </c>
      <c r="T183" s="16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208</v>
      </c>
      <c r="AT183" s="167" t="s">
        <v>204</v>
      </c>
      <c r="AU183" s="167" t="s">
        <v>91</v>
      </c>
      <c r="AY183" s="18" t="s">
        <v>203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8" t="s">
        <v>91</v>
      </c>
      <c r="BK183" s="168">
        <f>ROUND(I183*H183,2)</f>
        <v>0</v>
      </c>
      <c r="BL183" s="18" t="s">
        <v>208</v>
      </c>
      <c r="BM183" s="167" t="s">
        <v>1687</v>
      </c>
    </row>
    <row r="184" spans="1:65" s="2" customFormat="1" ht="21.75" customHeight="1">
      <c r="A184" s="33"/>
      <c r="B184" s="154"/>
      <c r="C184" s="155" t="s">
        <v>377</v>
      </c>
      <c r="D184" s="155" t="s">
        <v>204</v>
      </c>
      <c r="E184" s="156" t="s">
        <v>1688</v>
      </c>
      <c r="F184" s="157" t="s">
        <v>1689</v>
      </c>
      <c r="G184" s="158" t="s">
        <v>244</v>
      </c>
      <c r="H184" s="159">
        <v>1100</v>
      </c>
      <c r="I184" s="160"/>
      <c r="J184" s="161">
        <f>ROUND(I184*H184,2)</f>
        <v>0</v>
      </c>
      <c r="K184" s="162"/>
      <c r="L184" s="34"/>
      <c r="M184" s="171" t="s">
        <v>1</v>
      </c>
      <c r="N184" s="172" t="s">
        <v>41</v>
      </c>
      <c r="O184" s="173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208</v>
      </c>
      <c r="AT184" s="167" t="s">
        <v>204</v>
      </c>
      <c r="AU184" s="167" t="s">
        <v>91</v>
      </c>
      <c r="AY184" s="18" t="s">
        <v>203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8" t="s">
        <v>91</v>
      </c>
      <c r="BK184" s="168">
        <f>ROUND(I184*H184,2)</f>
        <v>0</v>
      </c>
      <c r="BL184" s="18" t="s">
        <v>208</v>
      </c>
      <c r="BM184" s="167" t="s">
        <v>1690</v>
      </c>
    </row>
    <row r="185" spans="1:65" s="2" customFormat="1" ht="6.95" customHeight="1">
      <c r="A185" s="33"/>
      <c r="B185" s="51"/>
      <c r="C185" s="52"/>
      <c r="D185" s="52"/>
      <c r="E185" s="52"/>
      <c r="F185" s="52"/>
      <c r="G185" s="52"/>
      <c r="H185" s="52"/>
      <c r="I185" s="52"/>
      <c r="J185" s="52"/>
      <c r="K185" s="52"/>
      <c r="L185" s="34"/>
      <c r="M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</sheetData>
  <autoFilter ref="C128:K184" xr:uid="{00000000-0009-0000-0000-000006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88"/>
  <sheetViews>
    <sheetView showGridLines="0" topLeftCell="A178" workbookViewId="0">
      <selection activeCell="F153" sqref="F1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113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1691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1692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ROUND(J128,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ROUND((SUM(BE128:BE187)),  2)</f>
        <v>0</v>
      </c>
      <c r="G35" s="109"/>
      <c r="H35" s="109"/>
      <c r="I35" s="110">
        <v>0.2</v>
      </c>
      <c r="J35" s="108">
        <f>ROUND(((SUM(BE128:BE187))*I35),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ROUND((SUM(BF128:BF187)),  2)</f>
        <v>0</v>
      </c>
      <c r="G36" s="109"/>
      <c r="H36" s="109"/>
      <c r="I36" s="110">
        <v>0.2</v>
      </c>
      <c r="J36" s="108">
        <f>ROUND(((SUM(BF128:BF187))*I36),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ROUND((SUM(BG128:BG187)),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ROUND((SUM(BH128:BH187)),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ROUND((SUM(BI128:BI187)),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1691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SO05.1 - SO05.1 Stavebná časť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J128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1693</v>
      </c>
      <c r="E99" s="126"/>
      <c r="F99" s="126"/>
      <c r="G99" s="126"/>
      <c r="H99" s="126"/>
      <c r="I99" s="126"/>
      <c r="J99" s="127">
        <f>J129</f>
        <v>0</v>
      </c>
      <c r="L99" s="124"/>
    </row>
    <row r="100" spans="1:47" s="10" customFormat="1" ht="19.899999999999999" customHeight="1">
      <c r="B100" s="128"/>
      <c r="D100" s="129" t="s">
        <v>1694</v>
      </c>
      <c r="E100" s="130"/>
      <c r="F100" s="130"/>
      <c r="G100" s="130"/>
      <c r="H100" s="130"/>
      <c r="I100" s="130"/>
      <c r="J100" s="131">
        <f>J130</f>
        <v>0</v>
      </c>
      <c r="L100" s="128"/>
    </row>
    <row r="101" spans="1:47" s="10" customFormat="1" ht="19.899999999999999" customHeight="1">
      <c r="B101" s="128"/>
      <c r="D101" s="129" t="s">
        <v>1695</v>
      </c>
      <c r="E101" s="130"/>
      <c r="F101" s="130"/>
      <c r="G101" s="130"/>
      <c r="H101" s="130"/>
      <c r="I101" s="130"/>
      <c r="J101" s="131">
        <f>J142</f>
        <v>0</v>
      </c>
      <c r="L101" s="128"/>
    </row>
    <row r="102" spans="1:47" s="10" customFormat="1" ht="19.899999999999999" customHeight="1">
      <c r="B102" s="128"/>
      <c r="D102" s="129" t="s">
        <v>1696</v>
      </c>
      <c r="E102" s="130"/>
      <c r="F102" s="130"/>
      <c r="G102" s="130"/>
      <c r="H102" s="130"/>
      <c r="I102" s="130"/>
      <c r="J102" s="131">
        <f>J151</f>
        <v>0</v>
      </c>
      <c r="L102" s="128"/>
    </row>
    <row r="103" spans="1:47" s="10" customFormat="1" ht="19.899999999999999" customHeight="1">
      <c r="B103" s="128"/>
      <c r="D103" s="129" t="s">
        <v>1697</v>
      </c>
      <c r="E103" s="130"/>
      <c r="F103" s="130"/>
      <c r="G103" s="130"/>
      <c r="H103" s="130"/>
      <c r="I103" s="130"/>
      <c r="J103" s="131">
        <f>J153</f>
        <v>0</v>
      </c>
      <c r="L103" s="128"/>
    </row>
    <row r="104" spans="1:47" s="9" customFormat="1" ht="24.95" customHeight="1">
      <c r="B104" s="124"/>
      <c r="D104" s="125" t="s">
        <v>1698</v>
      </c>
      <c r="E104" s="126"/>
      <c r="F104" s="126"/>
      <c r="G104" s="126"/>
      <c r="H104" s="126"/>
      <c r="I104" s="126"/>
      <c r="J104" s="127">
        <f>J173</f>
        <v>0</v>
      </c>
      <c r="L104" s="124"/>
    </row>
    <row r="105" spans="1:47" s="10" customFormat="1" ht="19.899999999999999" customHeight="1">
      <c r="B105" s="128"/>
      <c r="D105" s="129" t="s">
        <v>1699</v>
      </c>
      <c r="E105" s="130"/>
      <c r="F105" s="130"/>
      <c r="G105" s="130"/>
      <c r="H105" s="130"/>
      <c r="I105" s="130"/>
      <c r="J105" s="131">
        <f>J174</f>
        <v>0</v>
      </c>
      <c r="L105" s="128"/>
    </row>
    <row r="106" spans="1:47" s="10" customFormat="1" ht="19.899999999999999" customHeight="1">
      <c r="B106" s="128"/>
      <c r="D106" s="129" t="s">
        <v>1700</v>
      </c>
      <c r="E106" s="130"/>
      <c r="F106" s="130"/>
      <c r="G106" s="130"/>
      <c r="H106" s="130"/>
      <c r="I106" s="130"/>
      <c r="J106" s="131">
        <f>J185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189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78" t="str">
        <f>E7</f>
        <v>OBNOVA NÁMESTIA SNP 31.3.2022</v>
      </c>
      <c r="F116" s="279"/>
      <c r="G116" s="279"/>
      <c r="H116" s="279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166</v>
      </c>
      <c r="L117" s="21"/>
    </row>
    <row r="118" spans="1:63" s="2" customFormat="1" ht="16.5" customHeight="1">
      <c r="A118" s="33"/>
      <c r="B118" s="34"/>
      <c r="C118" s="33"/>
      <c r="D118" s="33"/>
      <c r="E118" s="278" t="s">
        <v>1691</v>
      </c>
      <c r="F118" s="277"/>
      <c r="G118" s="277"/>
      <c r="H118" s="277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521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38" t="str">
        <f>E11</f>
        <v xml:space="preserve">SO05.1 - SO05.1 Stavebná časť </v>
      </c>
      <c r="F120" s="277"/>
      <c r="G120" s="277"/>
      <c r="H120" s="277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18</v>
      </c>
      <c r="D122" s="33"/>
      <c r="E122" s="33"/>
      <c r="F122" s="26" t="str">
        <f>F14</f>
        <v>Námestie SNP, Trnava</v>
      </c>
      <c r="G122" s="33"/>
      <c r="H122" s="33"/>
      <c r="I122" s="28" t="s">
        <v>20</v>
      </c>
      <c r="J122" s="59" t="str">
        <f>IF(J14="","",J14)</f>
        <v>31. 3. 2022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15" customHeight="1">
      <c r="A124" s="33"/>
      <c r="B124" s="34"/>
      <c r="C124" s="28" t="s">
        <v>22</v>
      </c>
      <c r="D124" s="33"/>
      <c r="E124" s="33"/>
      <c r="F124" s="26" t="str">
        <f>E17</f>
        <v>MESTO TRNAVA, Hlavná č.1,91771 TRNAVA</v>
      </c>
      <c r="G124" s="33"/>
      <c r="H124" s="33"/>
      <c r="I124" s="28" t="s">
        <v>28</v>
      </c>
      <c r="J124" s="31" t="str">
        <f>E23</f>
        <v>ATELIER DV, s.r.o.Ing.Arch.P.ĎURKO a kol.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 xml:space="preserve"> 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32"/>
      <c r="B127" s="133"/>
      <c r="C127" s="134" t="s">
        <v>190</v>
      </c>
      <c r="D127" s="135" t="s">
        <v>60</v>
      </c>
      <c r="E127" s="135" t="s">
        <v>56</v>
      </c>
      <c r="F127" s="135" t="s">
        <v>57</v>
      </c>
      <c r="G127" s="135" t="s">
        <v>191</v>
      </c>
      <c r="H127" s="135" t="s">
        <v>192</v>
      </c>
      <c r="I127" s="135" t="s">
        <v>193</v>
      </c>
      <c r="J127" s="136" t="s">
        <v>171</v>
      </c>
      <c r="K127" s="137" t="s">
        <v>194</v>
      </c>
      <c r="L127" s="138"/>
      <c r="M127" s="66" t="s">
        <v>1</v>
      </c>
      <c r="N127" s="67" t="s">
        <v>39</v>
      </c>
      <c r="O127" s="67" t="s">
        <v>195</v>
      </c>
      <c r="P127" s="67" t="s">
        <v>196</v>
      </c>
      <c r="Q127" s="67" t="s">
        <v>197</v>
      </c>
      <c r="R127" s="67" t="s">
        <v>198</v>
      </c>
      <c r="S127" s="67" t="s">
        <v>199</v>
      </c>
      <c r="T127" s="68" t="s">
        <v>200</v>
      </c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</row>
    <row r="128" spans="1:63" s="2" customFormat="1" ht="22.9" customHeight="1">
      <c r="A128" s="33"/>
      <c r="B128" s="34"/>
      <c r="C128" s="73" t="s">
        <v>172</v>
      </c>
      <c r="D128" s="33"/>
      <c r="E128" s="33"/>
      <c r="F128" s="33"/>
      <c r="G128" s="33"/>
      <c r="H128" s="33"/>
      <c r="I128" s="33"/>
      <c r="J128" s="139">
        <f>BK128</f>
        <v>0</v>
      </c>
      <c r="K128" s="33"/>
      <c r="L128" s="34"/>
      <c r="M128" s="69"/>
      <c r="N128" s="60"/>
      <c r="O128" s="70"/>
      <c r="P128" s="140">
        <f>P129+P173</f>
        <v>0</v>
      </c>
      <c r="Q128" s="70"/>
      <c r="R128" s="140">
        <f>R129+R173</f>
        <v>0</v>
      </c>
      <c r="S128" s="70"/>
      <c r="T128" s="141">
        <f>T129+T173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173</v>
      </c>
      <c r="BK128" s="142">
        <f>BK129+BK173</f>
        <v>0</v>
      </c>
    </row>
    <row r="129" spans="1:65" s="12" customFormat="1" ht="25.9" customHeight="1">
      <c r="B129" s="143"/>
      <c r="D129" s="144" t="s">
        <v>74</v>
      </c>
      <c r="E129" s="145" t="s">
        <v>541</v>
      </c>
      <c r="F129" s="145" t="s">
        <v>1701</v>
      </c>
      <c r="I129" s="146"/>
      <c r="J129" s="147">
        <f>BK129</f>
        <v>0</v>
      </c>
      <c r="L129" s="143"/>
      <c r="M129" s="148"/>
      <c r="N129" s="149"/>
      <c r="O129" s="149"/>
      <c r="P129" s="150">
        <f>P130+P142+P151+P153</f>
        <v>0</v>
      </c>
      <c r="Q129" s="149"/>
      <c r="R129" s="150">
        <f>R130+R142+R151+R153</f>
        <v>0</v>
      </c>
      <c r="S129" s="149"/>
      <c r="T129" s="151">
        <f>T130+T142+T151+T153</f>
        <v>0</v>
      </c>
      <c r="AR129" s="144" t="s">
        <v>83</v>
      </c>
      <c r="AT129" s="152" t="s">
        <v>74</v>
      </c>
      <c r="AU129" s="152" t="s">
        <v>75</v>
      </c>
      <c r="AY129" s="144" t="s">
        <v>203</v>
      </c>
      <c r="BK129" s="153">
        <f>BK130+BK142+BK151+BK153</f>
        <v>0</v>
      </c>
    </row>
    <row r="130" spans="1:65" s="12" customFormat="1" ht="22.9" customHeight="1">
      <c r="B130" s="143"/>
      <c r="D130" s="144" t="s">
        <v>74</v>
      </c>
      <c r="E130" s="169" t="s">
        <v>83</v>
      </c>
      <c r="F130" s="169" t="s">
        <v>1702</v>
      </c>
      <c r="I130" s="146"/>
      <c r="J130" s="170">
        <f>BK130</f>
        <v>0</v>
      </c>
      <c r="L130" s="143"/>
      <c r="M130" s="148"/>
      <c r="N130" s="149"/>
      <c r="O130" s="149"/>
      <c r="P130" s="150">
        <f>SUM(P131:P141)</f>
        <v>0</v>
      </c>
      <c r="Q130" s="149"/>
      <c r="R130" s="150">
        <f>SUM(R131:R141)</f>
        <v>0</v>
      </c>
      <c r="S130" s="149"/>
      <c r="T130" s="151">
        <f>SUM(T131:T141)</f>
        <v>0</v>
      </c>
      <c r="AR130" s="144" t="s">
        <v>83</v>
      </c>
      <c r="AT130" s="152" t="s">
        <v>74</v>
      </c>
      <c r="AU130" s="152" t="s">
        <v>83</v>
      </c>
      <c r="AY130" s="144" t="s">
        <v>203</v>
      </c>
      <c r="BK130" s="153">
        <f>SUM(BK131:BK141)</f>
        <v>0</v>
      </c>
    </row>
    <row r="131" spans="1:65" s="2" customFormat="1" ht="21.75" customHeight="1">
      <c r="A131" s="33"/>
      <c r="B131" s="154"/>
      <c r="C131" s="155" t="s">
        <v>83</v>
      </c>
      <c r="D131" s="155" t="s">
        <v>204</v>
      </c>
      <c r="E131" s="156" t="s">
        <v>1703</v>
      </c>
      <c r="F131" s="157" t="s">
        <v>1704</v>
      </c>
      <c r="G131" s="158" t="s">
        <v>213</v>
      </c>
      <c r="H131" s="159">
        <v>4.6639999999999997</v>
      </c>
      <c r="I131" s="160"/>
      <c r="J131" s="161">
        <f>ROUND(I131*H131,2)</f>
        <v>0</v>
      </c>
      <c r="K131" s="162"/>
      <c r="L131" s="34"/>
      <c r="M131" s="163" t="s">
        <v>1</v>
      </c>
      <c r="N131" s="164" t="s">
        <v>41</v>
      </c>
      <c r="O131" s="62"/>
      <c r="P131" s="165">
        <f>O131*H131</f>
        <v>0</v>
      </c>
      <c r="Q131" s="165">
        <v>0</v>
      </c>
      <c r="R131" s="165">
        <f>Q131*H131</f>
        <v>0</v>
      </c>
      <c r="S131" s="165">
        <v>0</v>
      </c>
      <c r="T131" s="16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208</v>
      </c>
      <c r="AT131" s="167" t="s">
        <v>204</v>
      </c>
      <c r="AU131" s="167" t="s">
        <v>91</v>
      </c>
      <c r="AY131" s="18" t="s">
        <v>203</v>
      </c>
      <c r="BE131" s="168">
        <f>IF(N131="základná",J131,0)</f>
        <v>0</v>
      </c>
      <c r="BF131" s="168">
        <f>IF(N131="znížená",J131,0)</f>
        <v>0</v>
      </c>
      <c r="BG131" s="168">
        <f>IF(N131="zákl. prenesená",J131,0)</f>
        <v>0</v>
      </c>
      <c r="BH131" s="168">
        <f>IF(N131="zníž. prenesená",J131,0)</f>
        <v>0</v>
      </c>
      <c r="BI131" s="168">
        <f>IF(N131="nulová",J131,0)</f>
        <v>0</v>
      </c>
      <c r="BJ131" s="18" t="s">
        <v>91</v>
      </c>
      <c r="BK131" s="168">
        <f>ROUND(I131*H131,2)</f>
        <v>0</v>
      </c>
      <c r="BL131" s="18" t="s">
        <v>208</v>
      </c>
      <c r="BM131" s="167" t="s">
        <v>91</v>
      </c>
    </row>
    <row r="132" spans="1:65" s="2" customFormat="1" ht="24.2" customHeight="1">
      <c r="A132" s="33"/>
      <c r="B132" s="154"/>
      <c r="C132" s="155" t="s">
        <v>91</v>
      </c>
      <c r="D132" s="155" t="s">
        <v>204</v>
      </c>
      <c r="E132" s="156" t="s">
        <v>1705</v>
      </c>
      <c r="F132" s="157" t="s">
        <v>1706</v>
      </c>
      <c r="G132" s="158" t="s">
        <v>213</v>
      </c>
      <c r="H132" s="159">
        <v>4.6639999999999997</v>
      </c>
      <c r="I132" s="160"/>
      <c r="J132" s="161">
        <f>ROUND(I132*H132,2)</f>
        <v>0</v>
      </c>
      <c r="K132" s="162"/>
      <c r="L132" s="34"/>
      <c r="M132" s="163" t="s">
        <v>1</v>
      </c>
      <c r="N132" s="164" t="s">
        <v>41</v>
      </c>
      <c r="O132" s="62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208</v>
      </c>
      <c r="AT132" s="167" t="s">
        <v>204</v>
      </c>
      <c r="AU132" s="167" t="s">
        <v>91</v>
      </c>
      <c r="AY132" s="18" t="s">
        <v>203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91</v>
      </c>
      <c r="BK132" s="168">
        <f>ROUND(I132*H132,2)</f>
        <v>0</v>
      </c>
      <c r="BL132" s="18" t="s">
        <v>208</v>
      </c>
      <c r="BM132" s="167" t="s">
        <v>208</v>
      </c>
    </row>
    <row r="133" spans="1:65" s="13" customFormat="1">
      <c r="B133" s="177"/>
      <c r="D133" s="178" t="s">
        <v>548</v>
      </c>
      <c r="E133" s="179" t="s">
        <v>1</v>
      </c>
      <c r="F133" s="180" t="s">
        <v>1707</v>
      </c>
      <c r="H133" s="181">
        <v>4.6639999999999997</v>
      </c>
      <c r="I133" s="182"/>
      <c r="L133" s="177"/>
      <c r="M133" s="183"/>
      <c r="N133" s="184"/>
      <c r="O133" s="184"/>
      <c r="P133" s="184"/>
      <c r="Q133" s="184"/>
      <c r="R133" s="184"/>
      <c r="S133" s="184"/>
      <c r="T133" s="185"/>
      <c r="AT133" s="179" t="s">
        <v>548</v>
      </c>
      <c r="AU133" s="179" t="s">
        <v>91</v>
      </c>
      <c r="AV133" s="13" t="s">
        <v>91</v>
      </c>
      <c r="AW133" s="13" t="s">
        <v>30</v>
      </c>
      <c r="AX133" s="13" t="s">
        <v>75</v>
      </c>
      <c r="AY133" s="179" t="s">
        <v>203</v>
      </c>
    </row>
    <row r="134" spans="1:65" s="14" customFormat="1">
      <c r="B134" s="186"/>
      <c r="D134" s="178" t="s">
        <v>548</v>
      </c>
      <c r="E134" s="187" t="s">
        <v>1</v>
      </c>
      <c r="F134" s="188" t="s">
        <v>550</v>
      </c>
      <c r="H134" s="189">
        <v>4.6639999999999997</v>
      </c>
      <c r="I134" s="190"/>
      <c r="L134" s="186"/>
      <c r="M134" s="191"/>
      <c r="N134" s="192"/>
      <c r="O134" s="192"/>
      <c r="P134" s="192"/>
      <c r="Q134" s="192"/>
      <c r="R134" s="192"/>
      <c r="S134" s="192"/>
      <c r="T134" s="193"/>
      <c r="AT134" s="187" t="s">
        <v>548</v>
      </c>
      <c r="AU134" s="187" t="s">
        <v>91</v>
      </c>
      <c r="AV134" s="14" t="s">
        <v>208</v>
      </c>
      <c r="AW134" s="14" t="s">
        <v>30</v>
      </c>
      <c r="AX134" s="14" t="s">
        <v>83</v>
      </c>
      <c r="AY134" s="187" t="s">
        <v>203</v>
      </c>
    </row>
    <row r="135" spans="1:65" s="2" customFormat="1" ht="21.75" customHeight="1">
      <c r="A135" s="33"/>
      <c r="B135" s="154"/>
      <c r="C135" s="155" t="s">
        <v>215</v>
      </c>
      <c r="D135" s="155" t="s">
        <v>204</v>
      </c>
      <c r="E135" s="156" t="s">
        <v>1708</v>
      </c>
      <c r="F135" s="157" t="s">
        <v>1709</v>
      </c>
      <c r="G135" s="158" t="s">
        <v>213</v>
      </c>
      <c r="H135" s="159">
        <v>4.6639999999999997</v>
      </c>
      <c r="I135" s="160"/>
      <c r="J135" s="161">
        <f>ROUND(I135*H135,2)</f>
        <v>0</v>
      </c>
      <c r="K135" s="162"/>
      <c r="L135" s="34"/>
      <c r="M135" s="163" t="s">
        <v>1</v>
      </c>
      <c r="N135" s="164" t="s">
        <v>41</v>
      </c>
      <c r="O135" s="62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208</v>
      </c>
      <c r="AT135" s="167" t="s">
        <v>204</v>
      </c>
      <c r="AU135" s="167" t="s">
        <v>91</v>
      </c>
      <c r="AY135" s="18" t="s">
        <v>203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91</v>
      </c>
      <c r="BK135" s="168">
        <f>ROUND(I135*H135,2)</f>
        <v>0</v>
      </c>
      <c r="BL135" s="18" t="s">
        <v>208</v>
      </c>
      <c r="BM135" s="167" t="s">
        <v>227</v>
      </c>
    </row>
    <row r="136" spans="1:65" s="2" customFormat="1" ht="24.2" customHeight="1">
      <c r="A136" s="33"/>
      <c r="B136" s="154"/>
      <c r="C136" s="155" t="s">
        <v>208</v>
      </c>
      <c r="D136" s="155" t="s">
        <v>204</v>
      </c>
      <c r="E136" s="156" t="s">
        <v>1710</v>
      </c>
      <c r="F136" s="157" t="s">
        <v>1711</v>
      </c>
      <c r="G136" s="158" t="s">
        <v>213</v>
      </c>
      <c r="H136" s="159">
        <v>4.6639999999999997</v>
      </c>
      <c r="I136" s="160"/>
      <c r="J136" s="161">
        <f>ROUND(I136*H136,2)</f>
        <v>0</v>
      </c>
      <c r="K136" s="162"/>
      <c r="L136" s="34"/>
      <c r="M136" s="163" t="s">
        <v>1</v>
      </c>
      <c r="N136" s="164" t="s">
        <v>41</v>
      </c>
      <c r="O136" s="62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208</v>
      </c>
      <c r="AT136" s="167" t="s">
        <v>204</v>
      </c>
      <c r="AU136" s="167" t="s">
        <v>91</v>
      </c>
      <c r="AY136" s="18" t="s">
        <v>203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8" t="s">
        <v>91</v>
      </c>
      <c r="BK136" s="168">
        <f>ROUND(I136*H136,2)</f>
        <v>0</v>
      </c>
      <c r="BL136" s="18" t="s">
        <v>208</v>
      </c>
      <c r="BM136" s="167" t="s">
        <v>234</v>
      </c>
    </row>
    <row r="137" spans="1:65" s="2" customFormat="1" ht="24.2" customHeight="1">
      <c r="A137" s="33"/>
      <c r="B137" s="154"/>
      <c r="C137" s="155" t="s">
        <v>223</v>
      </c>
      <c r="D137" s="155" t="s">
        <v>204</v>
      </c>
      <c r="E137" s="156" t="s">
        <v>1712</v>
      </c>
      <c r="F137" s="157" t="s">
        <v>1713</v>
      </c>
      <c r="G137" s="158" t="s">
        <v>249</v>
      </c>
      <c r="H137" s="159">
        <v>8.8620000000000001</v>
      </c>
      <c r="I137" s="160"/>
      <c r="J137" s="161">
        <f>ROUND(I137*H137,2)</f>
        <v>0</v>
      </c>
      <c r="K137" s="162"/>
      <c r="L137" s="34"/>
      <c r="M137" s="163" t="s">
        <v>1</v>
      </c>
      <c r="N137" s="164" t="s">
        <v>41</v>
      </c>
      <c r="O137" s="62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91</v>
      </c>
      <c r="AY137" s="18" t="s">
        <v>203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91</v>
      </c>
      <c r="BK137" s="168">
        <f>ROUND(I137*H137,2)</f>
        <v>0</v>
      </c>
      <c r="BL137" s="18" t="s">
        <v>208</v>
      </c>
      <c r="BM137" s="167" t="s">
        <v>214</v>
      </c>
    </row>
    <row r="138" spans="1:65" s="13" customFormat="1">
      <c r="B138" s="177"/>
      <c r="D138" s="178" t="s">
        <v>548</v>
      </c>
      <c r="E138" s="179" t="s">
        <v>1</v>
      </c>
      <c r="F138" s="180" t="s">
        <v>1714</v>
      </c>
      <c r="H138" s="181">
        <v>8.8620000000000001</v>
      </c>
      <c r="I138" s="182"/>
      <c r="L138" s="177"/>
      <c r="M138" s="183"/>
      <c r="N138" s="184"/>
      <c r="O138" s="184"/>
      <c r="P138" s="184"/>
      <c r="Q138" s="184"/>
      <c r="R138" s="184"/>
      <c r="S138" s="184"/>
      <c r="T138" s="185"/>
      <c r="AT138" s="179" t="s">
        <v>548</v>
      </c>
      <c r="AU138" s="179" t="s">
        <v>91</v>
      </c>
      <c r="AV138" s="13" t="s">
        <v>91</v>
      </c>
      <c r="AW138" s="13" t="s">
        <v>30</v>
      </c>
      <c r="AX138" s="13" t="s">
        <v>75</v>
      </c>
      <c r="AY138" s="179" t="s">
        <v>203</v>
      </c>
    </row>
    <row r="139" spans="1:65" s="14" customFormat="1">
      <c r="B139" s="186"/>
      <c r="D139" s="178" t="s">
        <v>548</v>
      </c>
      <c r="E139" s="187" t="s">
        <v>1</v>
      </c>
      <c r="F139" s="188" t="s">
        <v>550</v>
      </c>
      <c r="H139" s="189">
        <v>8.8620000000000001</v>
      </c>
      <c r="I139" s="190"/>
      <c r="L139" s="186"/>
      <c r="M139" s="191"/>
      <c r="N139" s="192"/>
      <c r="O139" s="192"/>
      <c r="P139" s="192"/>
      <c r="Q139" s="192"/>
      <c r="R139" s="192"/>
      <c r="S139" s="192"/>
      <c r="T139" s="193"/>
      <c r="AT139" s="187" t="s">
        <v>548</v>
      </c>
      <c r="AU139" s="187" t="s">
        <v>91</v>
      </c>
      <c r="AV139" s="14" t="s">
        <v>208</v>
      </c>
      <c r="AW139" s="14" t="s">
        <v>30</v>
      </c>
      <c r="AX139" s="14" t="s">
        <v>83</v>
      </c>
      <c r="AY139" s="187" t="s">
        <v>203</v>
      </c>
    </row>
    <row r="140" spans="1:65" s="2" customFormat="1" ht="24.2" customHeight="1">
      <c r="A140" s="33"/>
      <c r="B140" s="154"/>
      <c r="C140" s="155" t="s">
        <v>227</v>
      </c>
      <c r="D140" s="155" t="s">
        <v>204</v>
      </c>
      <c r="E140" s="156" t="s">
        <v>1715</v>
      </c>
      <c r="F140" s="157" t="s">
        <v>1716</v>
      </c>
      <c r="G140" s="158" t="s">
        <v>213</v>
      </c>
      <c r="H140" s="159">
        <v>4.6639999999999997</v>
      </c>
      <c r="I140" s="160"/>
      <c r="J140" s="161">
        <f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91</v>
      </c>
      <c r="BK140" s="168">
        <f>ROUND(I140*H140,2)</f>
        <v>0</v>
      </c>
      <c r="BL140" s="18" t="s">
        <v>208</v>
      </c>
      <c r="BM140" s="167" t="s">
        <v>218</v>
      </c>
    </row>
    <row r="141" spans="1:65" s="2" customFormat="1" ht="21.75" customHeight="1">
      <c r="A141" s="33"/>
      <c r="B141" s="154"/>
      <c r="C141" s="212" t="s">
        <v>231</v>
      </c>
      <c r="D141" s="212" t="s">
        <v>836</v>
      </c>
      <c r="E141" s="213" t="s">
        <v>1717</v>
      </c>
      <c r="F141" s="214" t="s">
        <v>1718</v>
      </c>
      <c r="G141" s="215" t="s">
        <v>213</v>
      </c>
      <c r="H141" s="216">
        <v>4.6639999999999997</v>
      </c>
      <c r="I141" s="217"/>
      <c r="J141" s="218">
        <f>ROUND(I141*H141,2)</f>
        <v>0</v>
      </c>
      <c r="K141" s="219"/>
      <c r="L141" s="220"/>
      <c r="M141" s="221" t="s">
        <v>1</v>
      </c>
      <c r="N141" s="222" t="s">
        <v>41</v>
      </c>
      <c r="O141" s="62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234</v>
      </c>
      <c r="AT141" s="167" t="s">
        <v>836</v>
      </c>
      <c r="AU141" s="167" t="s">
        <v>91</v>
      </c>
      <c r="AY141" s="18" t="s">
        <v>203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91</v>
      </c>
      <c r="BK141" s="168">
        <f>ROUND(I141*H141,2)</f>
        <v>0</v>
      </c>
      <c r="BL141" s="18" t="s">
        <v>208</v>
      </c>
      <c r="BM141" s="167" t="s">
        <v>222</v>
      </c>
    </row>
    <row r="142" spans="1:65" s="12" customFormat="1" ht="22.9" customHeight="1">
      <c r="B142" s="143"/>
      <c r="D142" s="144" t="s">
        <v>74</v>
      </c>
      <c r="E142" s="169" t="s">
        <v>91</v>
      </c>
      <c r="F142" s="169" t="s">
        <v>1719</v>
      </c>
      <c r="I142" s="146"/>
      <c r="J142" s="170">
        <f>BK142</f>
        <v>0</v>
      </c>
      <c r="L142" s="143"/>
      <c r="M142" s="148"/>
      <c r="N142" s="149"/>
      <c r="O142" s="149"/>
      <c r="P142" s="150">
        <f>SUM(P143:P150)</f>
        <v>0</v>
      </c>
      <c r="Q142" s="149"/>
      <c r="R142" s="150">
        <f>SUM(R143:R150)</f>
        <v>0</v>
      </c>
      <c r="S142" s="149"/>
      <c r="T142" s="151">
        <f>SUM(T143:T150)</f>
        <v>0</v>
      </c>
      <c r="AR142" s="144" t="s">
        <v>83</v>
      </c>
      <c r="AT142" s="152" t="s">
        <v>74</v>
      </c>
      <c r="AU142" s="152" t="s">
        <v>83</v>
      </c>
      <c r="AY142" s="144" t="s">
        <v>203</v>
      </c>
      <c r="BK142" s="153">
        <f>SUM(BK143:BK150)</f>
        <v>0</v>
      </c>
    </row>
    <row r="143" spans="1:65" s="2" customFormat="1" ht="21.75" customHeight="1">
      <c r="A143" s="33"/>
      <c r="B143" s="154"/>
      <c r="C143" s="155" t="s">
        <v>234</v>
      </c>
      <c r="D143" s="155" t="s">
        <v>204</v>
      </c>
      <c r="E143" s="156" t="s">
        <v>1720</v>
      </c>
      <c r="F143" s="157" t="s">
        <v>1721</v>
      </c>
      <c r="G143" s="158" t="s">
        <v>221</v>
      </c>
      <c r="H143" s="159">
        <v>46.35</v>
      </c>
      <c r="I143" s="160"/>
      <c r="J143" s="161">
        <f>ROUND(I143*H143,2)</f>
        <v>0</v>
      </c>
      <c r="K143" s="162"/>
      <c r="L143" s="34"/>
      <c r="M143" s="163" t="s">
        <v>1</v>
      </c>
      <c r="N143" s="164" t="s">
        <v>41</v>
      </c>
      <c r="O143" s="62"/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208</v>
      </c>
      <c r="AT143" s="167" t="s">
        <v>204</v>
      </c>
      <c r="AU143" s="167" t="s">
        <v>91</v>
      </c>
      <c r="AY143" s="18" t="s">
        <v>203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8" t="s">
        <v>91</v>
      </c>
      <c r="BK143" s="168">
        <f>ROUND(I143*H143,2)</f>
        <v>0</v>
      </c>
      <c r="BL143" s="18" t="s">
        <v>208</v>
      </c>
      <c r="BM143" s="167" t="s">
        <v>226</v>
      </c>
    </row>
    <row r="144" spans="1:65" s="2" customFormat="1" ht="16.5" customHeight="1">
      <c r="A144" s="33"/>
      <c r="B144" s="154"/>
      <c r="C144" s="155" t="s">
        <v>238</v>
      </c>
      <c r="D144" s="155" t="s">
        <v>204</v>
      </c>
      <c r="E144" s="156" t="s">
        <v>1722</v>
      </c>
      <c r="F144" s="157" t="s">
        <v>1723</v>
      </c>
      <c r="G144" s="158" t="s">
        <v>221</v>
      </c>
      <c r="H144" s="159">
        <v>46.35</v>
      </c>
      <c r="I144" s="160"/>
      <c r="J144" s="161">
        <f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208</v>
      </c>
      <c r="AT144" s="167" t="s">
        <v>204</v>
      </c>
      <c r="AU144" s="167" t="s">
        <v>91</v>
      </c>
      <c r="AY144" s="18" t="s">
        <v>203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91</v>
      </c>
      <c r="BK144" s="168">
        <f>ROUND(I144*H144,2)</f>
        <v>0</v>
      </c>
      <c r="BL144" s="18" t="s">
        <v>208</v>
      </c>
      <c r="BM144" s="167" t="s">
        <v>230</v>
      </c>
    </row>
    <row r="145" spans="1:65" s="2" customFormat="1" ht="21.75" customHeight="1">
      <c r="A145" s="33"/>
      <c r="B145" s="154"/>
      <c r="C145" s="155" t="s">
        <v>214</v>
      </c>
      <c r="D145" s="155" t="s">
        <v>204</v>
      </c>
      <c r="E145" s="156" t="s">
        <v>1724</v>
      </c>
      <c r="F145" s="157" t="s">
        <v>1725</v>
      </c>
      <c r="G145" s="158" t="s">
        <v>221</v>
      </c>
      <c r="H145" s="159">
        <v>46.35</v>
      </c>
      <c r="I145" s="160"/>
      <c r="J145" s="161">
        <f>ROUND(I145*H145,2)</f>
        <v>0</v>
      </c>
      <c r="K145" s="162"/>
      <c r="L145" s="34"/>
      <c r="M145" s="163" t="s">
        <v>1</v>
      </c>
      <c r="N145" s="164" t="s">
        <v>41</v>
      </c>
      <c r="O145" s="62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208</v>
      </c>
      <c r="AT145" s="167" t="s">
        <v>204</v>
      </c>
      <c r="AU145" s="167" t="s">
        <v>91</v>
      </c>
      <c r="AY145" s="18" t="s">
        <v>203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8" t="s">
        <v>91</v>
      </c>
      <c r="BK145" s="168">
        <f>ROUND(I145*H145,2)</f>
        <v>0</v>
      </c>
      <c r="BL145" s="18" t="s">
        <v>208</v>
      </c>
      <c r="BM145" s="167" t="s">
        <v>7</v>
      </c>
    </row>
    <row r="146" spans="1:65" s="2" customFormat="1" ht="24.2" customHeight="1">
      <c r="A146" s="33"/>
      <c r="B146" s="154"/>
      <c r="C146" s="155" t="s">
        <v>246</v>
      </c>
      <c r="D146" s="155" t="s">
        <v>204</v>
      </c>
      <c r="E146" s="156" t="s">
        <v>1726</v>
      </c>
      <c r="F146" s="157" t="s">
        <v>1727</v>
      </c>
      <c r="G146" s="158" t="s">
        <v>221</v>
      </c>
      <c r="H146" s="159">
        <v>46.35</v>
      </c>
      <c r="I146" s="160"/>
      <c r="J146" s="161">
        <f>ROUND(I146*H146,2)</f>
        <v>0</v>
      </c>
      <c r="K146" s="162"/>
      <c r="L146" s="34"/>
      <c r="M146" s="163" t="s">
        <v>1</v>
      </c>
      <c r="N146" s="164" t="s">
        <v>41</v>
      </c>
      <c r="O146" s="62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208</v>
      </c>
      <c r="AT146" s="167" t="s">
        <v>204</v>
      </c>
      <c r="AU146" s="167" t="s">
        <v>91</v>
      </c>
      <c r="AY146" s="18" t="s">
        <v>203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8" t="s">
        <v>91</v>
      </c>
      <c r="BK146" s="168">
        <f>ROUND(I146*H146,2)</f>
        <v>0</v>
      </c>
      <c r="BL146" s="18" t="s">
        <v>208</v>
      </c>
      <c r="BM146" s="167" t="s">
        <v>237</v>
      </c>
    </row>
    <row r="147" spans="1:65" s="2" customFormat="1" ht="24.2" customHeight="1">
      <c r="A147" s="33"/>
      <c r="B147" s="154"/>
      <c r="C147" s="155" t="s">
        <v>218</v>
      </c>
      <c r="D147" s="155" t="s">
        <v>204</v>
      </c>
      <c r="E147" s="156" t="s">
        <v>1728</v>
      </c>
      <c r="F147" s="157" t="s">
        <v>1729</v>
      </c>
      <c r="G147" s="158" t="s">
        <v>221</v>
      </c>
      <c r="H147" s="159">
        <v>46.35</v>
      </c>
      <c r="I147" s="160"/>
      <c r="J147" s="161">
        <f>ROUND(I147*H147,2)</f>
        <v>0</v>
      </c>
      <c r="K147" s="162"/>
      <c r="L147" s="34"/>
      <c r="M147" s="163" t="s">
        <v>1</v>
      </c>
      <c r="N147" s="164" t="s">
        <v>41</v>
      </c>
      <c r="O147" s="62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208</v>
      </c>
      <c r="AT147" s="167" t="s">
        <v>204</v>
      </c>
      <c r="AU147" s="167" t="s">
        <v>91</v>
      </c>
      <c r="AY147" s="18" t="s">
        <v>203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8" t="s">
        <v>91</v>
      </c>
      <c r="BK147" s="168">
        <f>ROUND(I147*H147,2)</f>
        <v>0</v>
      </c>
      <c r="BL147" s="18" t="s">
        <v>208</v>
      </c>
      <c r="BM147" s="167" t="s">
        <v>241</v>
      </c>
    </row>
    <row r="148" spans="1:65" s="13" customFormat="1" ht="22.5">
      <c r="B148" s="177"/>
      <c r="D148" s="178" t="s">
        <v>548</v>
      </c>
      <c r="E148" s="179" t="s">
        <v>1</v>
      </c>
      <c r="F148" s="180" t="s">
        <v>1730</v>
      </c>
      <c r="H148" s="181">
        <v>22.596</v>
      </c>
      <c r="I148" s="182"/>
      <c r="L148" s="177"/>
      <c r="M148" s="183"/>
      <c r="N148" s="184"/>
      <c r="O148" s="184"/>
      <c r="P148" s="184"/>
      <c r="Q148" s="184"/>
      <c r="R148" s="184"/>
      <c r="S148" s="184"/>
      <c r="T148" s="185"/>
      <c r="AT148" s="179" t="s">
        <v>548</v>
      </c>
      <c r="AU148" s="179" t="s">
        <v>91</v>
      </c>
      <c r="AV148" s="13" t="s">
        <v>91</v>
      </c>
      <c r="AW148" s="13" t="s">
        <v>30</v>
      </c>
      <c r="AX148" s="13" t="s">
        <v>75</v>
      </c>
      <c r="AY148" s="179" t="s">
        <v>203</v>
      </c>
    </row>
    <row r="149" spans="1:65" s="13" customFormat="1">
      <c r="B149" s="177"/>
      <c r="D149" s="178" t="s">
        <v>548</v>
      </c>
      <c r="E149" s="179" t="s">
        <v>1</v>
      </c>
      <c r="F149" s="180" t="s">
        <v>1731</v>
      </c>
      <c r="H149" s="181">
        <v>23.754000000000001</v>
      </c>
      <c r="I149" s="182"/>
      <c r="L149" s="177"/>
      <c r="M149" s="183"/>
      <c r="N149" s="184"/>
      <c r="O149" s="184"/>
      <c r="P149" s="184"/>
      <c r="Q149" s="184"/>
      <c r="R149" s="184"/>
      <c r="S149" s="184"/>
      <c r="T149" s="185"/>
      <c r="AT149" s="179" t="s">
        <v>548</v>
      </c>
      <c r="AU149" s="179" t="s">
        <v>91</v>
      </c>
      <c r="AV149" s="13" t="s">
        <v>91</v>
      </c>
      <c r="AW149" s="13" t="s">
        <v>30</v>
      </c>
      <c r="AX149" s="13" t="s">
        <v>75</v>
      </c>
      <c r="AY149" s="179" t="s">
        <v>203</v>
      </c>
    </row>
    <row r="150" spans="1:65" s="14" customFormat="1">
      <c r="B150" s="186"/>
      <c r="D150" s="178" t="s">
        <v>548</v>
      </c>
      <c r="E150" s="187" t="s">
        <v>1</v>
      </c>
      <c r="F150" s="188" t="s">
        <v>1732</v>
      </c>
      <c r="H150" s="189">
        <v>46.35</v>
      </c>
      <c r="I150" s="190"/>
      <c r="L150" s="186"/>
      <c r="M150" s="191"/>
      <c r="N150" s="192"/>
      <c r="O150" s="192"/>
      <c r="P150" s="192"/>
      <c r="Q150" s="192"/>
      <c r="R150" s="192"/>
      <c r="S150" s="192"/>
      <c r="T150" s="193"/>
      <c r="AT150" s="187" t="s">
        <v>548</v>
      </c>
      <c r="AU150" s="187" t="s">
        <v>91</v>
      </c>
      <c r="AV150" s="14" t="s">
        <v>208</v>
      </c>
      <c r="AW150" s="14" t="s">
        <v>30</v>
      </c>
      <c r="AX150" s="14" t="s">
        <v>83</v>
      </c>
      <c r="AY150" s="187" t="s">
        <v>203</v>
      </c>
    </row>
    <row r="151" spans="1:65" s="12" customFormat="1" ht="22.9" customHeight="1">
      <c r="B151" s="143"/>
      <c r="D151" s="144" t="s">
        <v>74</v>
      </c>
      <c r="E151" s="169" t="s">
        <v>215</v>
      </c>
      <c r="F151" s="169" t="s">
        <v>1733</v>
      </c>
      <c r="I151" s="146"/>
      <c r="J151" s="170">
        <f>BK151</f>
        <v>0</v>
      </c>
      <c r="L151" s="143"/>
      <c r="M151" s="148"/>
      <c r="N151" s="149"/>
      <c r="O151" s="149"/>
      <c r="P151" s="150">
        <f>P152</f>
        <v>0</v>
      </c>
      <c r="Q151" s="149"/>
      <c r="R151" s="150">
        <f>R152</f>
        <v>0</v>
      </c>
      <c r="S151" s="149"/>
      <c r="T151" s="151">
        <f>T152</f>
        <v>0</v>
      </c>
      <c r="AR151" s="144" t="s">
        <v>83</v>
      </c>
      <c r="AT151" s="152" t="s">
        <v>74</v>
      </c>
      <c r="AU151" s="152" t="s">
        <v>83</v>
      </c>
      <c r="AY151" s="144" t="s">
        <v>203</v>
      </c>
      <c r="BK151" s="153">
        <f>BK152</f>
        <v>0</v>
      </c>
    </row>
    <row r="152" spans="1:65" s="2" customFormat="1" ht="33" customHeight="1">
      <c r="A152" s="33"/>
      <c r="B152" s="154"/>
      <c r="C152" s="155" t="s">
        <v>253</v>
      </c>
      <c r="D152" s="155" t="s">
        <v>204</v>
      </c>
      <c r="E152" s="156" t="s">
        <v>1734</v>
      </c>
      <c r="F152" s="157" t="s">
        <v>4272</v>
      </c>
      <c r="G152" s="158" t="s">
        <v>213</v>
      </c>
      <c r="H152" s="159">
        <v>2.5</v>
      </c>
      <c r="I152" s="160"/>
      <c r="J152" s="161">
        <f>ROUND(I152*H152,2)</f>
        <v>0</v>
      </c>
      <c r="K152" s="162"/>
      <c r="L152" s="34"/>
      <c r="M152" s="163" t="s">
        <v>1</v>
      </c>
      <c r="N152" s="164" t="s">
        <v>41</v>
      </c>
      <c r="O152" s="62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208</v>
      </c>
      <c r="AT152" s="167" t="s">
        <v>204</v>
      </c>
      <c r="AU152" s="167" t="s">
        <v>91</v>
      </c>
      <c r="AY152" s="18" t="s">
        <v>203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91</v>
      </c>
      <c r="BK152" s="168">
        <f>ROUND(I152*H152,2)</f>
        <v>0</v>
      </c>
      <c r="BL152" s="18" t="s">
        <v>208</v>
      </c>
      <c r="BM152" s="167" t="s">
        <v>245</v>
      </c>
    </row>
    <row r="153" spans="1:65" s="12" customFormat="1" ht="22.9" customHeight="1">
      <c r="B153" s="143"/>
      <c r="D153" s="144" t="s">
        <v>74</v>
      </c>
      <c r="E153" s="169" t="s">
        <v>238</v>
      </c>
      <c r="F153" s="169" t="s">
        <v>1735</v>
      </c>
      <c r="I153" s="146"/>
      <c r="J153" s="170">
        <f>BK153</f>
        <v>0</v>
      </c>
      <c r="L153" s="143"/>
      <c r="M153" s="148"/>
      <c r="N153" s="149"/>
      <c r="O153" s="149"/>
      <c r="P153" s="150">
        <f>SUM(P154:P172)</f>
        <v>0</v>
      </c>
      <c r="Q153" s="149"/>
      <c r="R153" s="150">
        <f>SUM(R154:R172)</f>
        <v>0</v>
      </c>
      <c r="S153" s="149"/>
      <c r="T153" s="151">
        <f>SUM(T154:T172)</f>
        <v>0</v>
      </c>
      <c r="AR153" s="144" t="s">
        <v>83</v>
      </c>
      <c r="AT153" s="152" t="s">
        <v>74</v>
      </c>
      <c r="AU153" s="152" t="s">
        <v>83</v>
      </c>
      <c r="AY153" s="144" t="s">
        <v>203</v>
      </c>
      <c r="BK153" s="153">
        <f>SUM(BK154:BK172)</f>
        <v>0</v>
      </c>
    </row>
    <row r="154" spans="1:65" s="2" customFormat="1" ht="16.5" customHeight="1">
      <c r="A154" s="33"/>
      <c r="B154" s="154"/>
      <c r="C154" s="155" t="s">
        <v>222</v>
      </c>
      <c r="D154" s="155" t="s">
        <v>204</v>
      </c>
      <c r="E154" s="156" t="s">
        <v>1736</v>
      </c>
      <c r="F154" s="157" t="s">
        <v>1737</v>
      </c>
      <c r="G154" s="158" t="s">
        <v>207</v>
      </c>
      <c r="H154" s="159">
        <v>24</v>
      </c>
      <c r="I154" s="160"/>
      <c r="J154" s="161">
        <f>ROUND(I154*H154,2)</f>
        <v>0</v>
      </c>
      <c r="K154" s="162"/>
      <c r="L154" s="34"/>
      <c r="M154" s="163" t="s">
        <v>1</v>
      </c>
      <c r="N154" s="164" t="s">
        <v>41</v>
      </c>
      <c r="O154" s="62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208</v>
      </c>
      <c r="AT154" s="167" t="s">
        <v>204</v>
      </c>
      <c r="AU154" s="167" t="s">
        <v>91</v>
      </c>
      <c r="AY154" s="18" t="s">
        <v>203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91</v>
      </c>
      <c r="BK154" s="168">
        <f>ROUND(I154*H154,2)</f>
        <v>0</v>
      </c>
      <c r="BL154" s="18" t="s">
        <v>208</v>
      </c>
      <c r="BM154" s="167" t="s">
        <v>250</v>
      </c>
    </row>
    <row r="155" spans="1:65" s="2" customFormat="1" ht="24.2" customHeight="1">
      <c r="A155" s="33"/>
      <c r="B155" s="154"/>
      <c r="C155" s="155" t="s">
        <v>259</v>
      </c>
      <c r="D155" s="155" t="s">
        <v>204</v>
      </c>
      <c r="E155" s="156" t="s">
        <v>1738</v>
      </c>
      <c r="F155" s="157" t="s">
        <v>1739</v>
      </c>
      <c r="G155" s="158" t="s">
        <v>244</v>
      </c>
      <c r="H155" s="159">
        <v>20.731000000000002</v>
      </c>
      <c r="I155" s="160"/>
      <c r="J155" s="161">
        <f>ROUND(I155*H155,2)</f>
        <v>0</v>
      </c>
      <c r="K155" s="162"/>
      <c r="L155" s="34"/>
      <c r="M155" s="163" t="s">
        <v>1</v>
      </c>
      <c r="N155" s="164" t="s">
        <v>41</v>
      </c>
      <c r="O155" s="62"/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208</v>
      </c>
      <c r="AT155" s="167" t="s">
        <v>204</v>
      </c>
      <c r="AU155" s="167" t="s">
        <v>91</v>
      </c>
      <c r="AY155" s="18" t="s">
        <v>203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8" t="s">
        <v>91</v>
      </c>
      <c r="BK155" s="168">
        <f>ROUND(I155*H155,2)</f>
        <v>0</v>
      </c>
      <c r="BL155" s="18" t="s">
        <v>208</v>
      </c>
      <c r="BM155" s="167" t="s">
        <v>258</v>
      </c>
    </row>
    <row r="156" spans="1:65" s="13" customFormat="1">
      <c r="B156" s="177"/>
      <c r="D156" s="178" t="s">
        <v>548</v>
      </c>
      <c r="E156" s="179" t="s">
        <v>1</v>
      </c>
      <c r="F156" s="180" t="s">
        <v>1740</v>
      </c>
      <c r="H156" s="181">
        <v>20.731000000000002</v>
      </c>
      <c r="I156" s="182"/>
      <c r="L156" s="177"/>
      <c r="M156" s="183"/>
      <c r="N156" s="184"/>
      <c r="O156" s="184"/>
      <c r="P156" s="184"/>
      <c r="Q156" s="184"/>
      <c r="R156" s="184"/>
      <c r="S156" s="184"/>
      <c r="T156" s="185"/>
      <c r="AT156" s="179" t="s">
        <v>548</v>
      </c>
      <c r="AU156" s="179" t="s">
        <v>91</v>
      </c>
      <c r="AV156" s="13" t="s">
        <v>91</v>
      </c>
      <c r="AW156" s="13" t="s">
        <v>30</v>
      </c>
      <c r="AX156" s="13" t="s">
        <v>75</v>
      </c>
      <c r="AY156" s="179" t="s">
        <v>203</v>
      </c>
    </row>
    <row r="157" spans="1:65" s="14" customFormat="1">
      <c r="B157" s="186"/>
      <c r="D157" s="178" t="s">
        <v>548</v>
      </c>
      <c r="E157" s="187" t="s">
        <v>1</v>
      </c>
      <c r="F157" s="188" t="s">
        <v>550</v>
      </c>
      <c r="H157" s="189">
        <v>20.731000000000002</v>
      </c>
      <c r="I157" s="190"/>
      <c r="L157" s="186"/>
      <c r="M157" s="191"/>
      <c r="N157" s="192"/>
      <c r="O157" s="192"/>
      <c r="P157" s="192"/>
      <c r="Q157" s="192"/>
      <c r="R157" s="192"/>
      <c r="S157" s="192"/>
      <c r="T157" s="193"/>
      <c r="AT157" s="187" t="s">
        <v>548</v>
      </c>
      <c r="AU157" s="187" t="s">
        <v>91</v>
      </c>
      <c r="AV157" s="14" t="s">
        <v>208</v>
      </c>
      <c r="AW157" s="14" t="s">
        <v>30</v>
      </c>
      <c r="AX157" s="14" t="s">
        <v>83</v>
      </c>
      <c r="AY157" s="187" t="s">
        <v>203</v>
      </c>
    </row>
    <row r="158" spans="1:65" s="2" customFormat="1" ht="24.2" customHeight="1">
      <c r="A158" s="33"/>
      <c r="B158" s="154"/>
      <c r="C158" s="155" t="s">
        <v>226</v>
      </c>
      <c r="D158" s="155" t="s">
        <v>204</v>
      </c>
      <c r="E158" s="156" t="s">
        <v>1741</v>
      </c>
      <c r="F158" s="157" t="s">
        <v>1742</v>
      </c>
      <c r="G158" s="158" t="s">
        <v>244</v>
      </c>
      <c r="H158" s="159">
        <v>4.5</v>
      </c>
      <c r="I158" s="160"/>
      <c r="J158" s="161">
        <f>ROUND(I158*H158,2)</f>
        <v>0</v>
      </c>
      <c r="K158" s="162"/>
      <c r="L158" s="34"/>
      <c r="M158" s="163" t="s">
        <v>1</v>
      </c>
      <c r="N158" s="164" t="s">
        <v>41</v>
      </c>
      <c r="O158" s="62"/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208</v>
      </c>
      <c r="AT158" s="167" t="s">
        <v>204</v>
      </c>
      <c r="AU158" s="167" t="s">
        <v>91</v>
      </c>
      <c r="AY158" s="18" t="s">
        <v>203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91</v>
      </c>
      <c r="BK158" s="168">
        <f>ROUND(I158*H158,2)</f>
        <v>0</v>
      </c>
      <c r="BL158" s="18" t="s">
        <v>208</v>
      </c>
      <c r="BM158" s="167" t="s">
        <v>262</v>
      </c>
    </row>
    <row r="159" spans="1:65" s="13" customFormat="1">
      <c r="B159" s="177"/>
      <c r="D159" s="178" t="s">
        <v>548</v>
      </c>
      <c r="E159" s="179" t="s">
        <v>1</v>
      </c>
      <c r="F159" s="180" t="s">
        <v>1743</v>
      </c>
      <c r="H159" s="181">
        <v>4.5</v>
      </c>
      <c r="I159" s="182"/>
      <c r="L159" s="177"/>
      <c r="M159" s="183"/>
      <c r="N159" s="184"/>
      <c r="O159" s="184"/>
      <c r="P159" s="184"/>
      <c r="Q159" s="184"/>
      <c r="R159" s="184"/>
      <c r="S159" s="184"/>
      <c r="T159" s="185"/>
      <c r="AT159" s="179" t="s">
        <v>548</v>
      </c>
      <c r="AU159" s="179" t="s">
        <v>91</v>
      </c>
      <c r="AV159" s="13" t="s">
        <v>91</v>
      </c>
      <c r="AW159" s="13" t="s">
        <v>30</v>
      </c>
      <c r="AX159" s="13" t="s">
        <v>75</v>
      </c>
      <c r="AY159" s="179" t="s">
        <v>203</v>
      </c>
    </row>
    <row r="160" spans="1:65" s="14" customFormat="1">
      <c r="B160" s="186"/>
      <c r="D160" s="178" t="s">
        <v>548</v>
      </c>
      <c r="E160" s="187" t="s">
        <v>1</v>
      </c>
      <c r="F160" s="188" t="s">
        <v>550</v>
      </c>
      <c r="H160" s="189">
        <v>4.5</v>
      </c>
      <c r="I160" s="190"/>
      <c r="L160" s="186"/>
      <c r="M160" s="191"/>
      <c r="N160" s="192"/>
      <c r="O160" s="192"/>
      <c r="P160" s="192"/>
      <c r="Q160" s="192"/>
      <c r="R160" s="192"/>
      <c r="S160" s="192"/>
      <c r="T160" s="193"/>
      <c r="AT160" s="187" t="s">
        <v>548</v>
      </c>
      <c r="AU160" s="187" t="s">
        <v>91</v>
      </c>
      <c r="AV160" s="14" t="s">
        <v>208</v>
      </c>
      <c r="AW160" s="14" t="s">
        <v>30</v>
      </c>
      <c r="AX160" s="14" t="s">
        <v>83</v>
      </c>
      <c r="AY160" s="187" t="s">
        <v>203</v>
      </c>
    </row>
    <row r="161" spans="1:65" s="2" customFormat="1" ht="24.2" customHeight="1">
      <c r="A161" s="33"/>
      <c r="B161" s="154"/>
      <c r="C161" s="155" t="s">
        <v>268</v>
      </c>
      <c r="D161" s="155" t="s">
        <v>204</v>
      </c>
      <c r="E161" s="156" t="s">
        <v>1744</v>
      </c>
      <c r="F161" s="157" t="s">
        <v>1745</v>
      </c>
      <c r="G161" s="158" t="s">
        <v>1746</v>
      </c>
      <c r="H161" s="159">
        <v>32</v>
      </c>
      <c r="I161" s="160"/>
      <c r="J161" s="161">
        <f>ROUND(I161*H161,2)</f>
        <v>0</v>
      </c>
      <c r="K161" s="162"/>
      <c r="L161" s="34"/>
      <c r="M161" s="163" t="s">
        <v>1</v>
      </c>
      <c r="N161" s="164" t="s">
        <v>41</v>
      </c>
      <c r="O161" s="62"/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208</v>
      </c>
      <c r="AT161" s="167" t="s">
        <v>204</v>
      </c>
      <c r="AU161" s="167" t="s">
        <v>91</v>
      </c>
      <c r="AY161" s="18" t="s">
        <v>203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91</v>
      </c>
      <c r="BK161" s="168">
        <f>ROUND(I161*H161,2)</f>
        <v>0</v>
      </c>
      <c r="BL161" s="18" t="s">
        <v>208</v>
      </c>
      <c r="BM161" s="167" t="s">
        <v>265</v>
      </c>
    </row>
    <row r="162" spans="1:65" s="13" customFormat="1">
      <c r="B162" s="177"/>
      <c r="D162" s="178" t="s">
        <v>548</v>
      </c>
      <c r="E162" s="179" t="s">
        <v>1</v>
      </c>
      <c r="F162" s="180" t="s">
        <v>1747</v>
      </c>
      <c r="H162" s="181">
        <v>32</v>
      </c>
      <c r="I162" s="182"/>
      <c r="L162" s="177"/>
      <c r="M162" s="183"/>
      <c r="N162" s="184"/>
      <c r="O162" s="184"/>
      <c r="P162" s="184"/>
      <c r="Q162" s="184"/>
      <c r="R162" s="184"/>
      <c r="S162" s="184"/>
      <c r="T162" s="185"/>
      <c r="AT162" s="179" t="s">
        <v>548</v>
      </c>
      <c r="AU162" s="179" t="s">
        <v>91</v>
      </c>
      <c r="AV162" s="13" t="s">
        <v>91</v>
      </c>
      <c r="AW162" s="13" t="s">
        <v>30</v>
      </c>
      <c r="AX162" s="13" t="s">
        <v>75</v>
      </c>
      <c r="AY162" s="179" t="s">
        <v>203</v>
      </c>
    </row>
    <row r="163" spans="1:65" s="14" customFormat="1">
      <c r="B163" s="186"/>
      <c r="D163" s="178" t="s">
        <v>548</v>
      </c>
      <c r="E163" s="187" t="s">
        <v>1</v>
      </c>
      <c r="F163" s="188" t="s">
        <v>550</v>
      </c>
      <c r="H163" s="189">
        <v>32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548</v>
      </c>
      <c r="AU163" s="187" t="s">
        <v>91</v>
      </c>
      <c r="AV163" s="14" t="s">
        <v>208</v>
      </c>
      <c r="AW163" s="14" t="s">
        <v>30</v>
      </c>
      <c r="AX163" s="14" t="s">
        <v>83</v>
      </c>
      <c r="AY163" s="187" t="s">
        <v>203</v>
      </c>
    </row>
    <row r="164" spans="1:65" s="2" customFormat="1" ht="24.2" customHeight="1">
      <c r="A164" s="33"/>
      <c r="B164" s="154"/>
      <c r="C164" s="155" t="s">
        <v>230</v>
      </c>
      <c r="D164" s="155" t="s">
        <v>204</v>
      </c>
      <c r="E164" s="156" t="s">
        <v>1748</v>
      </c>
      <c r="F164" s="157" t="s">
        <v>1749</v>
      </c>
      <c r="G164" s="158" t="s">
        <v>1746</v>
      </c>
      <c r="H164" s="159">
        <v>352</v>
      </c>
      <c r="I164" s="160"/>
      <c r="J164" s="161">
        <f>ROUND(I164*H164,2)</f>
        <v>0</v>
      </c>
      <c r="K164" s="162"/>
      <c r="L164" s="34"/>
      <c r="M164" s="163" t="s">
        <v>1</v>
      </c>
      <c r="N164" s="164" t="s">
        <v>41</v>
      </c>
      <c r="O164" s="62"/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208</v>
      </c>
      <c r="AT164" s="167" t="s">
        <v>204</v>
      </c>
      <c r="AU164" s="167" t="s">
        <v>91</v>
      </c>
      <c r="AY164" s="18" t="s">
        <v>203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8" t="s">
        <v>91</v>
      </c>
      <c r="BK164" s="168">
        <f>ROUND(I164*H164,2)</f>
        <v>0</v>
      </c>
      <c r="BL164" s="18" t="s">
        <v>208</v>
      </c>
      <c r="BM164" s="167" t="s">
        <v>271</v>
      </c>
    </row>
    <row r="165" spans="1:65" s="13" customFormat="1">
      <c r="B165" s="177"/>
      <c r="D165" s="178" t="s">
        <v>548</v>
      </c>
      <c r="E165" s="179" t="s">
        <v>1</v>
      </c>
      <c r="F165" s="180" t="s">
        <v>1750</v>
      </c>
      <c r="H165" s="181">
        <v>352</v>
      </c>
      <c r="I165" s="182"/>
      <c r="L165" s="177"/>
      <c r="M165" s="183"/>
      <c r="N165" s="184"/>
      <c r="O165" s="184"/>
      <c r="P165" s="184"/>
      <c r="Q165" s="184"/>
      <c r="R165" s="184"/>
      <c r="S165" s="184"/>
      <c r="T165" s="185"/>
      <c r="AT165" s="179" t="s">
        <v>548</v>
      </c>
      <c r="AU165" s="179" t="s">
        <v>91</v>
      </c>
      <c r="AV165" s="13" t="s">
        <v>91</v>
      </c>
      <c r="AW165" s="13" t="s">
        <v>30</v>
      </c>
      <c r="AX165" s="13" t="s">
        <v>75</v>
      </c>
      <c r="AY165" s="179" t="s">
        <v>203</v>
      </c>
    </row>
    <row r="166" spans="1:65" s="14" customFormat="1">
      <c r="B166" s="186"/>
      <c r="D166" s="178" t="s">
        <v>548</v>
      </c>
      <c r="E166" s="187" t="s">
        <v>1</v>
      </c>
      <c r="F166" s="188" t="s">
        <v>550</v>
      </c>
      <c r="H166" s="189">
        <v>352</v>
      </c>
      <c r="I166" s="190"/>
      <c r="L166" s="186"/>
      <c r="M166" s="191"/>
      <c r="N166" s="192"/>
      <c r="O166" s="192"/>
      <c r="P166" s="192"/>
      <c r="Q166" s="192"/>
      <c r="R166" s="192"/>
      <c r="S166" s="192"/>
      <c r="T166" s="193"/>
      <c r="AT166" s="187" t="s">
        <v>548</v>
      </c>
      <c r="AU166" s="187" t="s">
        <v>91</v>
      </c>
      <c r="AV166" s="14" t="s">
        <v>208</v>
      </c>
      <c r="AW166" s="14" t="s">
        <v>30</v>
      </c>
      <c r="AX166" s="14" t="s">
        <v>83</v>
      </c>
      <c r="AY166" s="187" t="s">
        <v>203</v>
      </c>
    </row>
    <row r="167" spans="1:65" s="2" customFormat="1" ht="21.75" customHeight="1">
      <c r="A167" s="33"/>
      <c r="B167" s="154"/>
      <c r="C167" s="155" t="s">
        <v>277</v>
      </c>
      <c r="D167" s="155" t="s">
        <v>204</v>
      </c>
      <c r="E167" s="156" t="s">
        <v>1751</v>
      </c>
      <c r="F167" s="157" t="s">
        <v>699</v>
      </c>
      <c r="G167" s="158" t="s">
        <v>249</v>
      </c>
      <c r="H167" s="159">
        <v>20.390999999999998</v>
      </c>
      <c r="I167" s="160"/>
      <c r="J167" s="161">
        <f>ROUND(I167*H167,2)</f>
        <v>0</v>
      </c>
      <c r="K167" s="162"/>
      <c r="L167" s="34"/>
      <c r="M167" s="163" t="s">
        <v>1</v>
      </c>
      <c r="N167" s="164" t="s">
        <v>41</v>
      </c>
      <c r="O167" s="62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208</v>
      </c>
      <c r="AT167" s="167" t="s">
        <v>204</v>
      </c>
      <c r="AU167" s="167" t="s">
        <v>91</v>
      </c>
      <c r="AY167" s="18" t="s">
        <v>203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91</v>
      </c>
      <c r="BK167" s="168">
        <f>ROUND(I167*H167,2)</f>
        <v>0</v>
      </c>
      <c r="BL167" s="18" t="s">
        <v>208</v>
      </c>
      <c r="BM167" s="167" t="s">
        <v>276</v>
      </c>
    </row>
    <row r="168" spans="1:65" s="2" customFormat="1" ht="24.2" customHeight="1">
      <c r="A168" s="33"/>
      <c r="B168" s="154"/>
      <c r="C168" s="155" t="s">
        <v>7</v>
      </c>
      <c r="D168" s="155" t="s">
        <v>204</v>
      </c>
      <c r="E168" s="156" t="s">
        <v>1752</v>
      </c>
      <c r="F168" s="157" t="s">
        <v>1753</v>
      </c>
      <c r="G168" s="158" t="s">
        <v>249</v>
      </c>
      <c r="H168" s="159">
        <v>101.955</v>
      </c>
      <c r="I168" s="160"/>
      <c r="J168" s="161">
        <f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208</v>
      </c>
      <c r="AT168" s="167" t="s">
        <v>204</v>
      </c>
      <c r="AU168" s="167" t="s">
        <v>91</v>
      </c>
      <c r="AY168" s="18" t="s">
        <v>203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91</v>
      </c>
      <c r="BK168" s="168">
        <f>ROUND(I168*H168,2)</f>
        <v>0</v>
      </c>
      <c r="BL168" s="18" t="s">
        <v>208</v>
      </c>
      <c r="BM168" s="167" t="s">
        <v>280</v>
      </c>
    </row>
    <row r="169" spans="1:65" s="13" customFormat="1">
      <c r="B169" s="177"/>
      <c r="D169" s="178" t="s">
        <v>548</v>
      </c>
      <c r="E169" s="179" t="s">
        <v>1</v>
      </c>
      <c r="F169" s="180" t="s">
        <v>1754</v>
      </c>
      <c r="H169" s="181">
        <v>101.955</v>
      </c>
      <c r="I169" s="182"/>
      <c r="L169" s="177"/>
      <c r="M169" s="183"/>
      <c r="N169" s="184"/>
      <c r="O169" s="184"/>
      <c r="P169" s="184"/>
      <c r="Q169" s="184"/>
      <c r="R169" s="184"/>
      <c r="S169" s="184"/>
      <c r="T169" s="185"/>
      <c r="AT169" s="179" t="s">
        <v>548</v>
      </c>
      <c r="AU169" s="179" t="s">
        <v>91</v>
      </c>
      <c r="AV169" s="13" t="s">
        <v>91</v>
      </c>
      <c r="AW169" s="13" t="s">
        <v>30</v>
      </c>
      <c r="AX169" s="13" t="s">
        <v>83</v>
      </c>
      <c r="AY169" s="179" t="s">
        <v>203</v>
      </c>
    </row>
    <row r="170" spans="1:65" s="2" customFormat="1" ht="24.2" customHeight="1">
      <c r="A170" s="33"/>
      <c r="B170" s="154"/>
      <c r="C170" s="155" t="s">
        <v>284</v>
      </c>
      <c r="D170" s="155" t="s">
        <v>204</v>
      </c>
      <c r="E170" s="156" t="s">
        <v>1755</v>
      </c>
      <c r="F170" s="157" t="s">
        <v>1756</v>
      </c>
      <c r="G170" s="158" t="s">
        <v>249</v>
      </c>
      <c r="H170" s="159">
        <v>20.390999999999998</v>
      </c>
      <c r="I170" s="160"/>
      <c r="J170" s="161">
        <f>ROUND(I170*H170,2)</f>
        <v>0</v>
      </c>
      <c r="K170" s="162"/>
      <c r="L170" s="34"/>
      <c r="M170" s="163" t="s">
        <v>1</v>
      </c>
      <c r="N170" s="164" t="s">
        <v>41</v>
      </c>
      <c r="O170" s="62"/>
      <c r="P170" s="165">
        <f>O170*H170</f>
        <v>0</v>
      </c>
      <c r="Q170" s="165">
        <v>0</v>
      </c>
      <c r="R170" s="165">
        <f>Q170*H170</f>
        <v>0</v>
      </c>
      <c r="S170" s="165">
        <v>0</v>
      </c>
      <c r="T170" s="16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208</v>
      </c>
      <c r="AT170" s="167" t="s">
        <v>204</v>
      </c>
      <c r="AU170" s="167" t="s">
        <v>91</v>
      </c>
      <c r="AY170" s="18" t="s">
        <v>203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8" t="s">
        <v>91</v>
      </c>
      <c r="BK170" s="168">
        <f>ROUND(I170*H170,2)</f>
        <v>0</v>
      </c>
      <c r="BL170" s="18" t="s">
        <v>208</v>
      </c>
      <c r="BM170" s="167" t="s">
        <v>283</v>
      </c>
    </row>
    <row r="171" spans="1:65" s="2" customFormat="1" ht="24.2" customHeight="1">
      <c r="A171" s="33"/>
      <c r="B171" s="154"/>
      <c r="C171" s="155" t="s">
        <v>237</v>
      </c>
      <c r="D171" s="155" t="s">
        <v>204</v>
      </c>
      <c r="E171" s="156" t="s">
        <v>1757</v>
      </c>
      <c r="F171" s="157" t="s">
        <v>1758</v>
      </c>
      <c r="G171" s="158" t="s">
        <v>249</v>
      </c>
      <c r="H171" s="159">
        <v>40.781999999999996</v>
      </c>
      <c r="I171" s="160"/>
      <c r="J171" s="161">
        <f>ROUND(I171*H171,2)</f>
        <v>0</v>
      </c>
      <c r="K171" s="162"/>
      <c r="L171" s="34"/>
      <c r="M171" s="163" t="s">
        <v>1</v>
      </c>
      <c r="N171" s="164" t="s">
        <v>41</v>
      </c>
      <c r="O171" s="62"/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208</v>
      </c>
      <c r="AT171" s="167" t="s">
        <v>204</v>
      </c>
      <c r="AU171" s="167" t="s">
        <v>91</v>
      </c>
      <c r="AY171" s="18" t="s">
        <v>203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91</v>
      </c>
      <c r="BK171" s="168">
        <f>ROUND(I171*H171,2)</f>
        <v>0</v>
      </c>
      <c r="BL171" s="18" t="s">
        <v>208</v>
      </c>
      <c r="BM171" s="167" t="s">
        <v>287</v>
      </c>
    </row>
    <row r="172" spans="1:65" s="2" customFormat="1" ht="24.2" customHeight="1">
      <c r="A172" s="33"/>
      <c r="B172" s="154"/>
      <c r="C172" s="155" t="s">
        <v>291</v>
      </c>
      <c r="D172" s="155" t="s">
        <v>204</v>
      </c>
      <c r="E172" s="156" t="s">
        <v>1759</v>
      </c>
      <c r="F172" s="157" t="s">
        <v>1760</v>
      </c>
      <c r="G172" s="158" t="s">
        <v>249</v>
      </c>
      <c r="H172" s="159">
        <v>20.390999999999998</v>
      </c>
      <c r="I172" s="160"/>
      <c r="J172" s="161">
        <f>ROUND(I172*H172,2)</f>
        <v>0</v>
      </c>
      <c r="K172" s="162"/>
      <c r="L172" s="34"/>
      <c r="M172" s="163" t="s">
        <v>1</v>
      </c>
      <c r="N172" s="164" t="s">
        <v>41</v>
      </c>
      <c r="O172" s="62"/>
      <c r="P172" s="165">
        <f>O172*H172</f>
        <v>0</v>
      </c>
      <c r="Q172" s="165">
        <v>0</v>
      </c>
      <c r="R172" s="165">
        <f>Q172*H172</f>
        <v>0</v>
      </c>
      <c r="S172" s="165">
        <v>0</v>
      </c>
      <c r="T172" s="16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208</v>
      </c>
      <c r="AT172" s="167" t="s">
        <v>204</v>
      </c>
      <c r="AU172" s="167" t="s">
        <v>91</v>
      </c>
      <c r="AY172" s="18" t="s">
        <v>203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91</v>
      </c>
      <c r="BK172" s="168">
        <f>ROUND(I172*H172,2)</f>
        <v>0</v>
      </c>
      <c r="BL172" s="18" t="s">
        <v>208</v>
      </c>
      <c r="BM172" s="167" t="s">
        <v>290</v>
      </c>
    </row>
    <row r="173" spans="1:65" s="12" customFormat="1" ht="25.9" customHeight="1">
      <c r="B173" s="143"/>
      <c r="D173" s="144" t="s">
        <v>74</v>
      </c>
      <c r="E173" s="145" t="s">
        <v>1761</v>
      </c>
      <c r="F173" s="145" t="s">
        <v>1762</v>
      </c>
      <c r="I173" s="146"/>
      <c r="J173" s="147">
        <f>BK173</f>
        <v>0</v>
      </c>
      <c r="L173" s="143"/>
      <c r="M173" s="148"/>
      <c r="N173" s="149"/>
      <c r="O173" s="149"/>
      <c r="P173" s="150">
        <f>P174+P185</f>
        <v>0</v>
      </c>
      <c r="Q173" s="149"/>
      <c r="R173" s="150">
        <f>R174+R185</f>
        <v>0</v>
      </c>
      <c r="S173" s="149"/>
      <c r="T173" s="151">
        <f>T174+T185</f>
        <v>0</v>
      </c>
      <c r="AR173" s="144" t="s">
        <v>91</v>
      </c>
      <c r="AT173" s="152" t="s">
        <v>74</v>
      </c>
      <c r="AU173" s="152" t="s">
        <v>75</v>
      </c>
      <c r="AY173" s="144" t="s">
        <v>203</v>
      </c>
      <c r="BK173" s="153">
        <f>BK174+BK185</f>
        <v>0</v>
      </c>
    </row>
    <row r="174" spans="1:65" s="12" customFormat="1" ht="22.9" customHeight="1">
      <c r="B174" s="143"/>
      <c r="D174" s="144" t="s">
        <v>74</v>
      </c>
      <c r="E174" s="169" t="s">
        <v>1229</v>
      </c>
      <c r="F174" s="169" t="s">
        <v>1763</v>
      </c>
      <c r="I174" s="146"/>
      <c r="J174" s="170">
        <f>BK174</f>
        <v>0</v>
      </c>
      <c r="L174" s="143"/>
      <c r="M174" s="148"/>
      <c r="N174" s="149"/>
      <c r="O174" s="149"/>
      <c r="P174" s="150">
        <f>SUM(P175:P184)</f>
        <v>0</v>
      </c>
      <c r="Q174" s="149"/>
      <c r="R174" s="150">
        <f>SUM(R175:R184)</f>
        <v>0</v>
      </c>
      <c r="S174" s="149"/>
      <c r="T174" s="151">
        <f>SUM(T175:T184)</f>
        <v>0</v>
      </c>
      <c r="AR174" s="144" t="s">
        <v>91</v>
      </c>
      <c r="AT174" s="152" t="s">
        <v>74</v>
      </c>
      <c r="AU174" s="152" t="s">
        <v>83</v>
      </c>
      <c r="AY174" s="144" t="s">
        <v>203</v>
      </c>
      <c r="BK174" s="153">
        <f>SUM(BK175:BK184)</f>
        <v>0</v>
      </c>
    </row>
    <row r="175" spans="1:65" s="2" customFormat="1" ht="16.5" customHeight="1">
      <c r="A175" s="33"/>
      <c r="B175" s="154"/>
      <c r="C175" s="155" t="s">
        <v>241</v>
      </c>
      <c r="D175" s="155" t="s">
        <v>204</v>
      </c>
      <c r="E175" s="156" t="s">
        <v>1764</v>
      </c>
      <c r="F175" s="157" t="s">
        <v>1765</v>
      </c>
      <c r="G175" s="158" t="s">
        <v>221</v>
      </c>
      <c r="H175" s="159">
        <v>10.365</v>
      </c>
      <c r="I175" s="160"/>
      <c r="J175" s="161">
        <f>ROUND(I175*H175,2)</f>
        <v>0</v>
      </c>
      <c r="K175" s="162"/>
      <c r="L175" s="34"/>
      <c r="M175" s="163" t="s">
        <v>1</v>
      </c>
      <c r="N175" s="164" t="s">
        <v>41</v>
      </c>
      <c r="O175" s="62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226</v>
      </c>
      <c r="AT175" s="167" t="s">
        <v>204</v>
      </c>
      <c r="AU175" s="167" t="s">
        <v>91</v>
      </c>
      <c r="AY175" s="18" t="s">
        <v>203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91</v>
      </c>
      <c r="BK175" s="168">
        <f>ROUND(I175*H175,2)</f>
        <v>0</v>
      </c>
      <c r="BL175" s="18" t="s">
        <v>226</v>
      </c>
      <c r="BM175" s="167" t="s">
        <v>294</v>
      </c>
    </row>
    <row r="176" spans="1:65" s="13" customFormat="1">
      <c r="B176" s="177"/>
      <c r="D176" s="178" t="s">
        <v>548</v>
      </c>
      <c r="E176" s="179" t="s">
        <v>1</v>
      </c>
      <c r="F176" s="180" t="s">
        <v>1766</v>
      </c>
      <c r="H176" s="181">
        <v>10.365</v>
      </c>
      <c r="I176" s="182"/>
      <c r="L176" s="177"/>
      <c r="M176" s="183"/>
      <c r="N176" s="184"/>
      <c r="O176" s="184"/>
      <c r="P176" s="184"/>
      <c r="Q176" s="184"/>
      <c r="R176" s="184"/>
      <c r="S176" s="184"/>
      <c r="T176" s="185"/>
      <c r="AT176" s="179" t="s">
        <v>548</v>
      </c>
      <c r="AU176" s="179" t="s">
        <v>91</v>
      </c>
      <c r="AV176" s="13" t="s">
        <v>91</v>
      </c>
      <c r="AW176" s="13" t="s">
        <v>30</v>
      </c>
      <c r="AX176" s="13" t="s">
        <v>75</v>
      </c>
      <c r="AY176" s="179" t="s">
        <v>203</v>
      </c>
    </row>
    <row r="177" spans="1:65" s="14" customFormat="1">
      <c r="B177" s="186"/>
      <c r="D177" s="178" t="s">
        <v>548</v>
      </c>
      <c r="E177" s="187" t="s">
        <v>1</v>
      </c>
      <c r="F177" s="188" t="s">
        <v>550</v>
      </c>
      <c r="H177" s="189">
        <v>10.365</v>
      </c>
      <c r="I177" s="190"/>
      <c r="L177" s="186"/>
      <c r="M177" s="191"/>
      <c r="N177" s="192"/>
      <c r="O177" s="192"/>
      <c r="P177" s="192"/>
      <c r="Q177" s="192"/>
      <c r="R177" s="192"/>
      <c r="S177" s="192"/>
      <c r="T177" s="193"/>
      <c r="AT177" s="187" t="s">
        <v>548</v>
      </c>
      <c r="AU177" s="187" t="s">
        <v>91</v>
      </c>
      <c r="AV177" s="14" t="s">
        <v>208</v>
      </c>
      <c r="AW177" s="14" t="s">
        <v>30</v>
      </c>
      <c r="AX177" s="14" t="s">
        <v>83</v>
      </c>
      <c r="AY177" s="187" t="s">
        <v>203</v>
      </c>
    </row>
    <row r="178" spans="1:65" s="2" customFormat="1" ht="16.5" customHeight="1">
      <c r="A178" s="33"/>
      <c r="B178" s="154"/>
      <c r="C178" s="155" t="s">
        <v>298</v>
      </c>
      <c r="D178" s="155" t="s">
        <v>204</v>
      </c>
      <c r="E178" s="156" t="s">
        <v>1767</v>
      </c>
      <c r="F178" s="157" t="s">
        <v>1768</v>
      </c>
      <c r="G178" s="158" t="s">
        <v>221</v>
      </c>
      <c r="H178" s="159">
        <v>3.524</v>
      </c>
      <c r="I178" s="160"/>
      <c r="J178" s="161">
        <f>ROUND(I178*H178,2)</f>
        <v>0</v>
      </c>
      <c r="K178" s="162"/>
      <c r="L178" s="34"/>
      <c r="M178" s="163" t="s">
        <v>1</v>
      </c>
      <c r="N178" s="164" t="s">
        <v>41</v>
      </c>
      <c r="O178" s="62"/>
      <c r="P178" s="165">
        <f>O178*H178</f>
        <v>0</v>
      </c>
      <c r="Q178" s="165">
        <v>0</v>
      </c>
      <c r="R178" s="165">
        <f>Q178*H178</f>
        <v>0</v>
      </c>
      <c r="S178" s="165">
        <v>0</v>
      </c>
      <c r="T178" s="16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226</v>
      </c>
      <c r="AT178" s="167" t="s">
        <v>204</v>
      </c>
      <c r="AU178" s="167" t="s">
        <v>91</v>
      </c>
      <c r="AY178" s="18" t="s">
        <v>203</v>
      </c>
      <c r="BE178" s="168">
        <f>IF(N178="základná",J178,0)</f>
        <v>0</v>
      </c>
      <c r="BF178" s="168">
        <f>IF(N178="znížená",J178,0)</f>
        <v>0</v>
      </c>
      <c r="BG178" s="168">
        <f>IF(N178="zákl. prenesená",J178,0)</f>
        <v>0</v>
      </c>
      <c r="BH178" s="168">
        <f>IF(N178="zníž. prenesená",J178,0)</f>
        <v>0</v>
      </c>
      <c r="BI178" s="168">
        <f>IF(N178="nulová",J178,0)</f>
        <v>0</v>
      </c>
      <c r="BJ178" s="18" t="s">
        <v>91</v>
      </c>
      <c r="BK178" s="168">
        <f>ROUND(I178*H178,2)</f>
        <v>0</v>
      </c>
      <c r="BL178" s="18" t="s">
        <v>226</v>
      </c>
      <c r="BM178" s="167" t="s">
        <v>297</v>
      </c>
    </row>
    <row r="179" spans="1:65" s="13" customFormat="1">
      <c r="B179" s="177"/>
      <c r="D179" s="178" t="s">
        <v>548</v>
      </c>
      <c r="E179" s="179" t="s">
        <v>1</v>
      </c>
      <c r="F179" s="180" t="s">
        <v>1769</v>
      </c>
      <c r="H179" s="181">
        <v>3.524</v>
      </c>
      <c r="I179" s="182"/>
      <c r="L179" s="177"/>
      <c r="M179" s="183"/>
      <c r="N179" s="184"/>
      <c r="O179" s="184"/>
      <c r="P179" s="184"/>
      <c r="Q179" s="184"/>
      <c r="R179" s="184"/>
      <c r="S179" s="184"/>
      <c r="T179" s="185"/>
      <c r="AT179" s="179" t="s">
        <v>548</v>
      </c>
      <c r="AU179" s="179" t="s">
        <v>91</v>
      </c>
      <c r="AV179" s="13" t="s">
        <v>91</v>
      </c>
      <c r="AW179" s="13" t="s">
        <v>30</v>
      </c>
      <c r="AX179" s="13" t="s">
        <v>75</v>
      </c>
      <c r="AY179" s="179" t="s">
        <v>203</v>
      </c>
    </row>
    <row r="180" spans="1:65" s="14" customFormat="1">
      <c r="B180" s="186"/>
      <c r="D180" s="178" t="s">
        <v>548</v>
      </c>
      <c r="E180" s="187" t="s">
        <v>1</v>
      </c>
      <c r="F180" s="188" t="s">
        <v>550</v>
      </c>
      <c r="H180" s="189">
        <v>3.524</v>
      </c>
      <c r="I180" s="190"/>
      <c r="L180" s="186"/>
      <c r="M180" s="191"/>
      <c r="N180" s="192"/>
      <c r="O180" s="192"/>
      <c r="P180" s="192"/>
      <c r="Q180" s="192"/>
      <c r="R180" s="192"/>
      <c r="S180" s="192"/>
      <c r="T180" s="193"/>
      <c r="AT180" s="187" t="s">
        <v>548</v>
      </c>
      <c r="AU180" s="187" t="s">
        <v>91</v>
      </c>
      <c r="AV180" s="14" t="s">
        <v>208</v>
      </c>
      <c r="AW180" s="14" t="s">
        <v>30</v>
      </c>
      <c r="AX180" s="14" t="s">
        <v>83</v>
      </c>
      <c r="AY180" s="187" t="s">
        <v>203</v>
      </c>
    </row>
    <row r="181" spans="1:65" s="2" customFormat="1" ht="55.5" customHeight="1">
      <c r="A181" s="33"/>
      <c r="B181" s="154"/>
      <c r="C181" s="155" t="s">
        <v>245</v>
      </c>
      <c r="D181" s="155" t="s">
        <v>204</v>
      </c>
      <c r="E181" s="156" t="s">
        <v>1770</v>
      </c>
      <c r="F181" s="157" t="s">
        <v>1771</v>
      </c>
      <c r="G181" s="158" t="s">
        <v>221</v>
      </c>
      <c r="H181" s="159">
        <v>37.841000000000001</v>
      </c>
      <c r="I181" s="160"/>
      <c r="J181" s="161">
        <f>ROUND(I181*H181,2)</f>
        <v>0</v>
      </c>
      <c r="K181" s="162"/>
      <c r="L181" s="34"/>
      <c r="M181" s="163" t="s">
        <v>1</v>
      </c>
      <c r="N181" s="164" t="s">
        <v>41</v>
      </c>
      <c r="O181" s="62"/>
      <c r="P181" s="165">
        <f>O181*H181</f>
        <v>0</v>
      </c>
      <c r="Q181" s="165">
        <v>0</v>
      </c>
      <c r="R181" s="165">
        <f>Q181*H181</f>
        <v>0</v>
      </c>
      <c r="S181" s="165">
        <v>0</v>
      </c>
      <c r="T181" s="16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226</v>
      </c>
      <c r="AT181" s="167" t="s">
        <v>204</v>
      </c>
      <c r="AU181" s="167" t="s">
        <v>91</v>
      </c>
      <c r="AY181" s="18" t="s">
        <v>203</v>
      </c>
      <c r="BE181" s="168">
        <f>IF(N181="základná",J181,0)</f>
        <v>0</v>
      </c>
      <c r="BF181" s="168">
        <f>IF(N181="znížená",J181,0)</f>
        <v>0</v>
      </c>
      <c r="BG181" s="168">
        <f>IF(N181="zákl. prenesená",J181,0)</f>
        <v>0</v>
      </c>
      <c r="BH181" s="168">
        <f>IF(N181="zníž. prenesená",J181,0)</f>
        <v>0</v>
      </c>
      <c r="BI181" s="168">
        <f>IF(N181="nulová",J181,0)</f>
        <v>0</v>
      </c>
      <c r="BJ181" s="18" t="s">
        <v>91</v>
      </c>
      <c r="BK181" s="168">
        <f>ROUND(I181*H181,2)</f>
        <v>0</v>
      </c>
      <c r="BL181" s="18" t="s">
        <v>226</v>
      </c>
      <c r="BM181" s="167" t="s">
        <v>301</v>
      </c>
    </row>
    <row r="182" spans="1:65" s="13" customFormat="1">
      <c r="B182" s="177"/>
      <c r="D182" s="178" t="s">
        <v>548</v>
      </c>
      <c r="E182" s="179" t="s">
        <v>1</v>
      </c>
      <c r="F182" s="180" t="s">
        <v>1772</v>
      </c>
      <c r="H182" s="181">
        <v>8.6219999999999999</v>
      </c>
      <c r="I182" s="182"/>
      <c r="L182" s="177"/>
      <c r="M182" s="183"/>
      <c r="N182" s="184"/>
      <c r="O182" s="184"/>
      <c r="P182" s="184"/>
      <c r="Q182" s="184"/>
      <c r="R182" s="184"/>
      <c r="S182" s="184"/>
      <c r="T182" s="185"/>
      <c r="AT182" s="179" t="s">
        <v>548</v>
      </c>
      <c r="AU182" s="179" t="s">
        <v>91</v>
      </c>
      <c r="AV182" s="13" t="s">
        <v>91</v>
      </c>
      <c r="AW182" s="13" t="s">
        <v>30</v>
      </c>
      <c r="AX182" s="13" t="s">
        <v>75</v>
      </c>
      <c r="AY182" s="179" t="s">
        <v>203</v>
      </c>
    </row>
    <row r="183" spans="1:65" s="13" customFormat="1">
      <c r="B183" s="177"/>
      <c r="D183" s="178" t="s">
        <v>548</v>
      </c>
      <c r="E183" s="179" t="s">
        <v>1</v>
      </c>
      <c r="F183" s="180" t="s">
        <v>1773</v>
      </c>
      <c r="H183" s="181">
        <v>29.219000000000001</v>
      </c>
      <c r="I183" s="182"/>
      <c r="L183" s="177"/>
      <c r="M183" s="183"/>
      <c r="N183" s="184"/>
      <c r="O183" s="184"/>
      <c r="P183" s="184"/>
      <c r="Q183" s="184"/>
      <c r="R183" s="184"/>
      <c r="S183" s="184"/>
      <c r="T183" s="185"/>
      <c r="AT183" s="179" t="s">
        <v>548</v>
      </c>
      <c r="AU183" s="179" t="s">
        <v>91</v>
      </c>
      <c r="AV183" s="13" t="s">
        <v>91</v>
      </c>
      <c r="AW183" s="13" t="s">
        <v>30</v>
      </c>
      <c r="AX183" s="13" t="s">
        <v>75</v>
      </c>
      <c r="AY183" s="179" t="s">
        <v>203</v>
      </c>
    </row>
    <row r="184" spans="1:65" s="14" customFormat="1">
      <c r="B184" s="186"/>
      <c r="D184" s="178" t="s">
        <v>548</v>
      </c>
      <c r="E184" s="187" t="s">
        <v>1</v>
      </c>
      <c r="F184" s="188" t="s">
        <v>1732</v>
      </c>
      <c r="H184" s="189">
        <v>37.841000000000001</v>
      </c>
      <c r="I184" s="190"/>
      <c r="L184" s="186"/>
      <c r="M184" s="191"/>
      <c r="N184" s="192"/>
      <c r="O184" s="192"/>
      <c r="P184" s="192"/>
      <c r="Q184" s="192"/>
      <c r="R184" s="192"/>
      <c r="S184" s="192"/>
      <c r="T184" s="193"/>
      <c r="AT184" s="187" t="s">
        <v>548</v>
      </c>
      <c r="AU184" s="187" t="s">
        <v>91</v>
      </c>
      <c r="AV184" s="14" t="s">
        <v>208</v>
      </c>
      <c r="AW184" s="14" t="s">
        <v>30</v>
      </c>
      <c r="AX184" s="14" t="s">
        <v>83</v>
      </c>
      <c r="AY184" s="187" t="s">
        <v>203</v>
      </c>
    </row>
    <row r="185" spans="1:65" s="12" customFormat="1" ht="22.9" customHeight="1">
      <c r="B185" s="143"/>
      <c r="D185" s="144" t="s">
        <v>74</v>
      </c>
      <c r="E185" s="169" t="s">
        <v>1774</v>
      </c>
      <c r="F185" s="169" t="s">
        <v>1775</v>
      </c>
      <c r="I185" s="146"/>
      <c r="J185" s="170">
        <f>BK185</f>
        <v>0</v>
      </c>
      <c r="L185" s="143"/>
      <c r="M185" s="148"/>
      <c r="N185" s="149"/>
      <c r="O185" s="149"/>
      <c r="P185" s="150">
        <f>SUM(P186:P187)</f>
        <v>0</v>
      </c>
      <c r="Q185" s="149"/>
      <c r="R185" s="150">
        <f>SUM(R186:R187)</f>
        <v>0</v>
      </c>
      <c r="S185" s="149"/>
      <c r="T185" s="151">
        <f>SUM(T186:T187)</f>
        <v>0</v>
      </c>
      <c r="AR185" s="144" t="s">
        <v>91</v>
      </c>
      <c r="AT185" s="152" t="s">
        <v>74</v>
      </c>
      <c r="AU185" s="152" t="s">
        <v>83</v>
      </c>
      <c r="AY185" s="144" t="s">
        <v>203</v>
      </c>
      <c r="BK185" s="153">
        <f>SUM(BK186:BK187)</f>
        <v>0</v>
      </c>
    </row>
    <row r="186" spans="1:65" s="2" customFormat="1" ht="21.75" customHeight="1">
      <c r="A186" s="33"/>
      <c r="B186" s="154"/>
      <c r="C186" s="155" t="s">
        <v>307</v>
      </c>
      <c r="D186" s="155" t="s">
        <v>204</v>
      </c>
      <c r="E186" s="156" t="s">
        <v>1776</v>
      </c>
      <c r="F186" s="157" t="s">
        <v>1777</v>
      </c>
      <c r="G186" s="158" t="s">
        <v>340</v>
      </c>
      <c r="H186" s="159">
        <v>8</v>
      </c>
      <c r="I186" s="160"/>
      <c r="J186" s="161">
        <f>ROUND(I186*H186,2)</f>
        <v>0</v>
      </c>
      <c r="K186" s="162"/>
      <c r="L186" s="34"/>
      <c r="M186" s="163" t="s">
        <v>1</v>
      </c>
      <c r="N186" s="164" t="s">
        <v>41</v>
      </c>
      <c r="O186" s="62"/>
      <c r="P186" s="165">
        <f>O186*H186</f>
        <v>0</v>
      </c>
      <c r="Q186" s="165">
        <v>0</v>
      </c>
      <c r="R186" s="165">
        <f>Q186*H186</f>
        <v>0</v>
      </c>
      <c r="S186" s="165">
        <v>0</v>
      </c>
      <c r="T186" s="16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226</v>
      </c>
      <c r="AT186" s="167" t="s">
        <v>204</v>
      </c>
      <c r="AU186" s="167" t="s">
        <v>91</v>
      </c>
      <c r="AY186" s="18" t="s">
        <v>203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8" t="s">
        <v>91</v>
      </c>
      <c r="BK186" s="168">
        <f>ROUND(I186*H186,2)</f>
        <v>0</v>
      </c>
      <c r="BL186" s="18" t="s">
        <v>226</v>
      </c>
      <c r="BM186" s="167" t="s">
        <v>310</v>
      </c>
    </row>
    <row r="187" spans="1:65" s="2" customFormat="1" ht="24.2" customHeight="1">
      <c r="A187" s="33"/>
      <c r="B187" s="154"/>
      <c r="C187" s="155" t="s">
        <v>250</v>
      </c>
      <c r="D187" s="155" t="s">
        <v>204</v>
      </c>
      <c r="E187" s="156" t="s">
        <v>1778</v>
      </c>
      <c r="F187" s="157" t="s">
        <v>1779</v>
      </c>
      <c r="G187" s="158" t="s">
        <v>1299</v>
      </c>
      <c r="H187" s="159">
        <v>1</v>
      </c>
      <c r="I187" s="160"/>
      <c r="J187" s="161">
        <f>ROUND(I187*H187,2)</f>
        <v>0</v>
      </c>
      <c r="K187" s="162"/>
      <c r="L187" s="34"/>
      <c r="M187" s="171" t="s">
        <v>1</v>
      </c>
      <c r="N187" s="172" t="s">
        <v>41</v>
      </c>
      <c r="O187" s="173"/>
      <c r="P187" s="174">
        <f>O187*H187</f>
        <v>0</v>
      </c>
      <c r="Q187" s="174">
        <v>0</v>
      </c>
      <c r="R187" s="174">
        <f>Q187*H187</f>
        <v>0</v>
      </c>
      <c r="S187" s="174">
        <v>0</v>
      </c>
      <c r="T187" s="17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226</v>
      </c>
      <c r="AT187" s="167" t="s">
        <v>204</v>
      </c>
      <c r="AU187" s="167" t="s">
        <v>91</v>
      </c>
      <c r="AY187" s="18" t="s">
        <v>203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8" t="s">
        <v>91</v>
      </c>
      <c r="BK187" s="168">
        <f>ROUND(I187*H187,2)</f>
        <v>0</v>
      </c>
      <c r="BL187" s="18" t="s">
        <v>226</v>
      </c>
      <c r="BM187" s="167" t="s">
        <v>317</v>
      </c>
    </row>
    <row r="188" spans="1:65" s="2" customFormat="1" ht="6.95" customHeight="1">
      <c r="A188" s="33"/>
      <c r="B188" s="51"/>
      <c r="C188" s="52"/>
      <c r="D188" s="52"/>
      <c r="E188" s="52"/>
      <c r="F188" s="52"/>
      <c r="G188" s="52"/>
      <c r="H188" s="52"/>
      <c r="I188" s="52"/>
      <c r="J188" s="52"/>
      <c r="K188" s="52"/>
      <c r="L188" s="34"/>
      <c r="M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</sheetData>
  <autoFilter ref="C127:K187" xr:uid="{00000000-0009-0000-0000-000007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64"/>
  <sheetViews>
    <sheetView showGridLines="0" topLeftCell="A250" workbookViewId="0">
      <selection activeCell="H167" sqref="H16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1" t="s">
        <v>5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8" t="s">
        <v>116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165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78" t="str">
        <f>'Rekapitulácia stavby'!K6</f>
        <v>OBNOVA NÁMESTIA SNP 31.3.2022</v>
      </c>
      <c r="F7" s="279"/>
      <c r="G7" s="279"/>
      <c r="H7" s="279"/>
      <c r="L7" s="21"/>
    </row>
    <row r="8" spans="1:46" s="1" customFormat="1" ht="12" customHeight="1">
      <c r="B8" s="21"/>
      <c r="D8" s="28" t="s">
        <v>166</v>
      </c>
      <c r="L8" s="21"/>
    </row>
    <row r="9" spans="1:46" s="2" customFormat="1" ht="16.5" customHeight="1">
      <c r="A9" s="33"/>
      <c r="B9" s="34"/>
      <c r="C9" s="33"/>
      <c r="D9" s="33"/>
      <c r="E9" s="278" t="s">
        <v>1691</v>
      </c>
      <c r="F9" s="277"/>
      <c r="G9" s="277"/>
      <c r="H9" s="27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521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8" t="s">
        <v>1780</v>
      </c>
      <c r="F11" s="277"/>
      <c r="G11" s="277"/>
      <c r="H11" s="27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 t="str">
        <f>'Rekapitulácia stavby'!AN8</f>
        <v>31. 3. 2022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81"/>
      <c r="G20" s="281"/>
      <c r="H20" s="281"/>
      <c r="I20" s="28" t="s">
        <v>25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82" t="s">
        <v>1</v>
      </c>
      <c r="F29" s="282"/>
      <c r="G29" s="282"/>
      <c r="H29" s="282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35</v>
      </c>
      <c r="E32" s="33"/>
      <c r="F32" s="33"/>
      <c r="G32" s="33"/>
      <c r="H32" s="33"/>
      <c r="I32" s="33"/>
      <c r="J32" s="75">
        <f>ROUND(J127,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39</v>
      </c>
      <c r="E35" s="39" t="s">
        <v>40</v>
      </c>
      <c r="F35" s="108">
        <f>ROUND((SUM(BE127:BE263)),  2)</f>
        <v>0</v>
      </c>
      <c r="G35" s="109"/>
      <c r="H35" s="109"/>
      <c r="I35" s="110">
        <v>0.2</v>
      </c>
      <c r="J35" s="108">
        <f>ROUND(((SUM(BE127:BE263))*I35),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08">
        <f>ROUND((SUM(BF127:BF263)),  2)</f>
        <v>0</v>
      </c>
      <c r="G36" s="109"/>
      <c r="H36" s="109"/>
      <c r="I36" s="110">
        <v>0.2</v>
      </c>
      <c r="J36" s="108">
        <f>ROUND(((SUM(BF127:BF263))*I36),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1">
        <f>ROUND((SUM(BG127:BG263)),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11">
        <f>ROUND((SUM(BH127:BH263)),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08">
        <f>ROUND((SUM(BI127:BI263)),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45</v>
      </c>
      <c r="E41" s="64"/>
      <c r="F41" s="64"/>
      <c r="G41" s="115" t="s">
        <v>46</v>
      </c>
      <c r="H41" s="116" t="s">
        <v>47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50</v>
      </c>
      <c r="E61" s="36"/>
      <c r="F61" s="119" t="s">
        <v>51</v>
      </c>
      <c r="G61" s="49" t="s">
        <v>50</v>
      </c>
      <c r="H61" s="36"/>
      <c r="I61" s="36"/>
      <c r="J61" s="120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50</v>
      </c>
      <c r="E76" s="36"/>
      <c r="F76" s="119" t="s">
        <v>51</v>
      </c>
      <c r="G76" s="49" t="s">
        <v>50</v>
      </c>
      <c r="H76" s="36"/>
      <c r="I76" s="36"/>
      <c r="J76" s="120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169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OBNOVA NÁMESTIA SNP 31.3.2022</v>
      </c>
      <c r="F85" s="279"/>
      <c r="G85" s="279"/>
      <c r="H85" s="279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166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1691</v>
      </c>
      <c r="F87" s="277"/>
      <c r="G87" s="277"/>
      <c r="H87" s="27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521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8" t="str">
        <f>E11</f>
        <v xml:space="preserve">SO05.2 - SO05.2 Technologická časť </v>
      </c>
      <c r="F89" s="277"/>
      <c r="G89" s="277"/>
      <c r="H89" s="27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Námestie SNP, Trnava</v>
      </c>
      <c r="G91" s="33"/>
      <c r="H91" s="33"/>
      <c r="I91" s="28" t="s">
        <v>20</v>
      </c>
      <c r="J91" s="59" t="str">
        <f>IF(J14="","",J14)</f>
        <v>31. 3. 2022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15" customHeight="1">
      <c r="A93" s="33"/>
      <c r="B93" s="34"/>
      <c r="C93" s="28" t="s">
        <v>22</v>
      </c>
      <c r="D93" s="33"/>
      <c r="E93" s="33"/>
      <c r="F93" s="26" t="str">
        <f>E17</f>
        <v>MESTO TRNAVA, Hlavná č.1,91771 TRNAVA</v>
      </c>
      <c r="G93" s="33"/>
      <c r="H93" s="33"/>
      <c r="I93" s="28" t="s">
        <v>28</v>
      </c>
      <c r="J93" s="31" t="str">
        <f>E23</f>
        <v>ATELIER DV, s.r.o.Ing.Arch.P.ĎURKO a kol.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170</v>
      </c>
      <c r="D96" s="113"/>
      <c r="E96" s="113"/>
      <c r="F96" s="113"/>
      <c r="G96" s="113"/>
      <c r="H96" s="113"/>
      <c r="I96" s="113"/>
      <c r="J96" s="122" t="s">
        <v>171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172</v>
      </c>
      <c r="D98" s="33"/>
      <c r="E98" s="33"/>
      <c r="F98" s="33"/>
      <c r="G98" s="33"/>
      <c r="H98" s="33"/>
      <c r="I98" s="33"/>
      <c r="J98" s="75">
        <f>J127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173</v>
      </c>
    </row>
    <row r="99" spans="1:47" s="9" customFormat="1" ht="24.95" customHeight="1">
      <c r="B99" s="124"/>
      <c r="D99" s="125" t="s">
        <v>1781</v>
      </c>
      <c r="E99" s="126"/>
      <c r="F99" s="126"/>
      <c r="G99" s="126"/>
      <c r="H99" s="126"/>
      <c r="I99" s="126"/>
      <c r="J99" s="127">
        <f>J128</f>
        <v>0</v>
      </c>
      <c r="L99" s="124"/>
    </row>
    <row r="100" spans="1:47" s="10" customFormat="1" ht="19.899999999999999" customHeight="1">
      <c r="B100" s="128"/>
      <c r="D100" s="129" t="s">
        <v>1782</v>
      </c>
      <c r="E100" s="130"/>
      <c r="F100" s="130"/>
      <c r="G100" s="130"/>
      <c r="H100" s="130"/>
      <c r="I100" s="130"/>
      <c r="J100" s="131">
        <f>J129</f>
        <v>0</v>
      </c>
      <c r="L100" s="128"/>
    </row>
    <row r="101" spans="1:47" s="10" customFormat="1" ht="19.899999999999999" customHeight="1">
      <c r="B101" s="128"/>
      <c r="D101" s="129" t="s">
        <v>1783</v>
      </c>
      <c r="E101" s="130"/>
      <c r="F101" s="130"/>
      <c r="G101" s="130"/>
      <c r="H101" s="130"/>
      <c r="I101" s="130"/>
      <c r="J101" s="131">
        <f>J136</f>
        <v>0</v>
      </c>
      <c r="L101" s="128"/>
    </row>
    <row r="102" spans="1:47" s="10" customFormat="1" ht="19.899999999999999" customHeight="1">
      <c r="B102" s="128"/>
      <c r="D102" s="129" t="s">
        <v>1784</v>
      </c>
      <c r="E102" s="130"/>
      <c r="F102" s="130"/>
      <c r="G102" s="130"/>
      <c r="H102" s="130"/>
      <c r="I102" s="130"/>
      <c r="J102" s="131">
        <f>J138</f>
        <v>0</v>
      </c>
      <c r="L102" s="128"/>
    </row>
    <row r="103" spans="1:47" s="10" customFormat="1" ht="19.899999999999999" customHeight="1">
      <c r="B103" s="128"/>
      <c r="D103" s="129" t="s">
        <v>1785</v>
      </c>
      <c r="E103" s="130"/>
      <c r="F103" s="130"/>
      <c r="G103" s="130"/>
      <c r="H103" s="130"/>
      <c r="I103" s="130"/>
      <c r="J103" s="131">
        <f>J143</f>
        <v>0</v>
      </c>
      <c r="L103" s="128"/>
    </row>
    <row r="104" spans="1:47" s="10" customFormat="1" ht="19.899999999999999" customHeight="1">
      <c r="B104" s="128"/>
      <c r="D104" s="129" t="s">
        <v>1786</v>
      </c>
      <c r="E104" s="130"/>
      <c r="F104" s="130"/>
      <c r="G104" s="130"/>
      <c r="H104" s="130"/>
      <c r="I104" s="130"/>
      <c r="J104" s="131">
        <f>J165</f>
        <v>0</v>
      </c>
      <c r="L104" s="128"/>
    </row>
    <row r="105" spans="1:47" s="10" customFormat="1" ht="19.899999999999999" customHeight="1">
      <c r="B105" s="128"/>
      <c r="D105" s="129" t="s">
        <v>1787</v>
      </c>
      <c r="E105" s="130"/>
      <c r="F105" s="130"/>
      <c r="G105" s="130"/>
      <c r="H105" s="130"/>
      <c r="I105" s="130"/>
      <c r="J105" s="131">
        <f>J170</f>
        <v>0</v>
      </c>
      <c r="L105" s="12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5" customHeight="1">
      <c r="A112" s="33"/>
      <c r="B112" s="34"/>
      <c r="C112" s="22" t="s">
        <v>189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78" t="str">
        <f>E7</f>
        <v>OBNOVA NÁMESTIA SNP 31.3.2022</v>
      </c>
      <c r="F115" s="279"/>
      <c r="G115" s="279"/>
      <c r="H115" s="279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166</v>
      </c>
      <c r="L116" s="21"/>
    </row>
    <row r="117" spans="1:63" s="2" customFormat="1" ht="16.5" customHeight="1">
      <c r="A117" s="33"/>
      <c r="B117" s="34"/>
      <c r="C117" s="33"/>
      <c r="D117" s="33"/>
      <c r="E117" s="278" t="s">
        <v>1691</v>
      </c>
      <c r="F117" s="277"/>
      <c r="G117" s="277"/>
      <c r="H117" s="277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521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8" t="str">
        <f>E11</f>
        <v xml:space="preserve">SO05.2 - SO05.2 Technologická časť </v>
      </c>
      <c r="F119" s="277"/>
      <c r="G119" s="277"/>
      <c r="H119" s="27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>Námestie SNP, Trnava</v>
      </c>
      <c r="G121" s="33"/>
      <c r="H121" s="33"/>
      <c r="I121" s="28" t="s">
        <v>20</v>
      </c>
      <c r="J121" s="59" t="str">
        <f>IF(J14="","",J14)</f>
        <v>31. 3. 2022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15" customHeight="1">
      <c r="A123" s="33"/>
      <c r="B123" s="34"/>
      <c r="C123" s="28" t="s">
        <v>22</v>
      </c>
      <c r="D123" s="33"/>
      <c r="E123" s="33"/>
      <c r="F123" s="26" t="str">
        <f>E17</f>
        <v>MESTO TRNAVA, Hlavná č.1,91771 TRNAVA</v>
      </c>
      <c r="G123" s="33"/>
      <c r="H123" s="33"/>
      <c r="I123" s="28" t="s">
        <v>28</v>
      </c>
      <c r="J123" s="31" t="str">
        <f>E23</f>
        <v>ATELIER DV, s.r.o.Ing.Arch.P.ĎURKO a kol.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 xml:space="preserve">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2"/>
      <c r="B126" s="133"/>
      <c r="C126" s="134" t="s">
        <v>190</v>
      </c>
      <c r="D126" s="135" t="s">
        <v>60</v>
      </c>
      <c r="E126" s="135" t="s">
        <v>56</v>
      </c>
      <c r="F126" s="135" t="s">
        <v>57</v>
      </c>
      <c r="G126" s="135" t="s">
        <v>191</v>
      </c>
      <c r="H126" s="135" t="s">
        <v>192</v>
      </c>
      <c r="I126" s="135" t="s">
        <v>193</v>
      </c>
      <c r="J126" s="136" t="s">
        <v>171</v>
      </c>
      <c r="K126" s="137" t="s">
        <v>194</v>
      </c>
      <c r="L126" s="138"/>
      <c r="M126" s="66" t="s">
        <v>1</v>
      </c>
      <c r="N126" s="67" t="s">
        <v>39</v>
      </c>
      <c r="O126" s="67" t="s">
        <v>195</v>
      </c>
      <c r="P126" s="67" t="s">
        <v>196</v>
      </c>
      <c r="Q126" s="67" t="s">
        <v>197</v>
      </c>
      <c r="R126" s="67" t="s">
        <v>198</v>
      </c>
      <c r="S126" s="67" t="s">
        <v>199</v>
      </c>
      <c r="T126" s="68" t="s">
        <v>200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</row>
    <row r="127" spans="1:63" s="2" customFormat="1" ht="22.9" customHeight="1">
      <c r="A127" s="33"/>
      <c r="B127" s="34"/>
      <c r="C127" s="73" t="s">
        <v>172</v>
      </c>
      <c r="D127" s="33"/>
      <c r="E127" s="33"/>
      <c r="F127" s="33"/>
      <c r="G127" s="33"/>
      <c r="H127" s="33"/>
      <c r="I127" s="33"/>
      <c r="J127" s="139">
        <f>BK127</f>
        <v>0</v>
      </c>
      <c r="K127" s="33"/>
      <c r="L127" s="34"/>
      <c r="M127" s="69"/>
      <c r="N127" s="60"/>
      <c r="O127" s="70"/>
      <c r="P127" s="140">
        <f>P128</f>
        <v>0</v>
      </c>
      <c r="Q127" s="70"/>
      <c r="R127" s="140">
        <f>R128</f>
        <v>1.0287999999999999</v>
      </c>
      <c r="S127" s="70"/>
      <c r="T127" s="141">
        <f>T128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173</v>
      </c>
      <c r="BK127" s="142">
        <f>BK128</f>
        <v>0</v>
      </c>
    </row>
    <row r="128" spans="1:63" s="12" customFormat="1" ht="25.9" customHeight="1">
      <c r="B128" s="143"/>
      <c r="D128" s="144" t="s">
        <v>74</v>
      </c>
      <c r="E128" s="145" t="s">
        <v>201</v>
      </c>
      <c r="F128" s="145" t="s">
        <v>1788</v>
      </c>
      <c r="I128" s="146"/>
      <c r="J128" s="147">
        <f>BK128</f>
        <v>0</v>
      </c>
      <c r="L128" s="143"/>
      <c r="M128" s="148"/>
      <c r="N128" s="149"/>
      <c r="O128" s="149"/>
      <c r="P128" s="150">
        <f>P129+P136+P138+P143+P165+P170</f>
        <v>0</v>
      </c>
      <c r="Q128" s="149"/>
      <c r="R128" s="150">
        <f>R129+R136+R138+R143+R165+R170</f>
        <v>1.0287999999999999</v>
      </c>
      <c r="S128" s="149"/>
      <c r="T128" s="151">
        <f>T129+T136+T138+T143+T165+T170</f>
        <v>0</v>
      </c>
      <c r="AR128" s="144" t="s">
        <v>83</v>
      </c>
      <c r="AT128" s="152" t="s">
        <v>74</v>
      </c>
      <c r="AU128" s="152" t="s">
        <v>75</v>
      </c>
      <c r="AY128" s="144" t="s">
        <v>203</v>
      </c>
      <c r="BK128" s="153">
        <f>BK129+BK136+BK138+BK143+BK165+BK170</f>
        <v>0</v>
      </c>
    </row>
    <row r="129" spans="1:65" s="12" customFormat="1" ht="22.9" customHeight="1">
      <c r="B129" s="143"/>
      <c r="D129" s="144" t="s">
        <v>74</v>
      </c>
      <c r="E129" s="169" t="s">
        <v>238</v>
      </c>
      <c r="F129" s="169" t="s">
        <v>1789</v>
      </c>
      <c r="I129" s="146"/>
      <c r="J129" s="170">
        <f>BK129</f>
        <v>0</v>
      </c>
      <c r="L129" s="143"/>
      <c r="M129" s="148"/>
      <c r="N129" s="149"/>
      <c r="O129" s="149"/>
      <c r="P129" s="150">
        <f>SUM(P130:P135)</f>
        <v>0</v>
      </c>
      <c r="Q129" s="149"/>
      <c r="R129" s="150">
        <f>SUM(R130:R135)</f>
        <v>1.0287999999999999</v>
      </c>
      <c r="S129" s="149"/>
      <c r="T129" s="151">
        <f>SUM(T130:T135)</f>
        <v>0</v>
      </c>
      <c r="AR129" s="144" t="s">
        <v>83</v>
      </c>
      <c r="AT129" s="152" t="s">
        <v>74</v>
      </c>
      <c r="AU129" s="152" t="s">
        <v>83</v>
      </c>
      <c r="AY129" s="144" t="s">
        <v>203</v>
      </c>
      <c r="BK129" s="153">
        <f>SUM(BK130:BK135)</f>
        <v>0</v>
      </c>
    </row>
    <row r="130" spans="1:65" s="2" customFormat="1" ht="33" customHeight="1">
      <c r="A130" s="33"/>
      <c r="B130" s="154"/>
      <c r="C130" s="155" t="s">
        <v>83</v>
      </c>
      <c r="D130" s="155" t="s">
        <v>204</v>
      </c>
      <c r="E130" s="156" t="s">
        <v>1790</v>
      </c>
      <c r="F130" s="157" t="s">
        <v>1791</v>
      </c>
      <c r="G130" s="158" t="s">
        <v>221</v>
      </c>
      <c r="H130" s="159">
        <v>20</v>
      </c>
      <c r="I130" s="160"/>
      <c r="J130" s="161">
        <f>ROUND(I130*H130,2)</f>
        <v>0</v>
      </c>
      <c r="K130" s="162"/>
      <c r="L130" s="34"/>
      <c r="M130" s="163" t="s">
        <v>1</v>
      </c>
      <c r="N130" s="164" t="s">
        <v>41</v>
      </c>
      <c r="O130" s="62"/>
      <c r="P130" s="165">
        <f>O130*H130</f>
        <v>0</v>
      </c>
      <c r="Q130" s="165">
        <v>2.572E-2</v>
      </c>
      <c r="R130" s="165">
        <f>Q130*H130</f>
        <v>0.51439999999999997</v>
      </c>
      <c r="S130" s="165">
        <v>0</v>
      </c>
      <c r="T130" s="16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208</v>
      </c>
      <c r="AT130" s="167" t="s">
        <v>204</v>
      </c>
      <c r="AU130" s="167" t="s">
        <v>91</v>
      </c>
      <c r="AY130" s="18" t="s">
        <v>203</v>
      </c>
      <c r="BE130" s="168">
        <f>IF(N130="základná",J130,0)</f>
        <v>0</v>
      </c>
      <c r="BF130" s="168">
        <f>IF(N130="znížená",J130,0)</f>
        <v>0</v>
      </c>
      <c r="BG130" s="168">
        <f>IF(N130="zákl. prenesená",J130,0)</f>
        <v>0</v>
      </c>
      <c r="BH130" s="168">
        <f>IF(N130="zníž. prenesená",J130,0)</f>
        <v>0</v>
      </c>
      <c r="BI130" s="168">
        <f>IF(N130="nulová",J130,0)</f>
        <v>0</v>
      </c>
      <c r="BJ130" s="18" t="s">
        <v>91</v>
      </c>
      <c r="BK130" s="168">
        <f>ROUND(I130*H130,2)</f>
        <v>0</v>
      </c>
      <c r="BL130" s="18" t="s">
        <v>208</v>
      </c>
      <c r="BM130" s="167" t="s">
        <v>1792</v>
      </c>
    </row>
    <row r="131" spans="1:65" s="13" customFormat="1">
      <c r="B131" s="177"/>
      <c r="D131" s="178" t="s">
        <v>548</v>
      </c>
      <c r="E131" s="179" t="s">
        <v>1</v>
      </c>
      <c r="F131" s="180" t="s">
        <v>1793</v>
      </c>
      <c r="H131" s="181">
        <v>20</v>
      </c>
      <c r="I131" s="182"/>
      <c r="L131" s="177"/>
      <c r="M131" s="183"/>
      <c r="N131" s="184"/>
      <c r="O131" s="184"/>
      <c r="P131" s="184"/>
      <c r="Q131" s="184"/>
      <c r="R131" s="184"/>
      <c r="S131" s="184"/>
      <c r="T131" s="185"/>
      <c r="AT131" s="179" t="s">
        <v>548</v>
      </c>
      <c r="AU131" s="179" t="s">
        <v>91</v>
      </c>
      <c r="AV131" s="13" t="s">
        <v>91</v>
      </c>
      <c r="AW131" s="13" t="s">
        <v>30</v>
      </c>
      <c r="AX131" s="13" t="s">
        <v>75</v>
      </c>
      <c r="AY131" s="179" t="s">
        <v>203</v>
      </c>
    </row>
    <row r="132" spans="1:65" s="14" customFormat="1">
      <c r="B132" s="186"/>
      <c r="D132" s="178" t="s">
        <v>548</v>
      </c>
      <c r="E132" s="187" t="s">
        <v>1</v>
      </c>
      <c r="F132" s="188" t="s">
        <v>550</v>
      </c>
      <c r="H132" s="189">
        <v>20</v>
      </c>
      <c r="I132" s="190"/>
      <c r="L132" s="186"/>
      <c r="M132" s="191"/>
      <c r="N132" s="192"/>
      <c r="O132" s="192"/>
      <c r="P132" s="192"/>
      <c r="Q132" s="192"/>
      <c r="R132" s="192"/>
      <c r="S132" s="192"/>
      <c r="T132" s="193"/>
      <c r="AT132" s="187" t="s">
        <v>548</v>
      </c>
      <c r="AU132" s="187" t="s">
        <v>91</v>
      </c>
      <c r="AV132" s="14" t="s">
        <v>208</v>
      </c>
      <c r="AW132" s="14" t="s">
        <v>30</v>
      </c>
      <c r="AX132" s="14" t="s">
        <v>83</v>
      </c>
      <c r="AY132" s="187" t="s">
        <v>203</v>
      </c>
    </row>
    <row r="133" spans="1:65" s="2" customFormat="1" ht="33" customHeight="1">
      <c r="A133" s="33"/>
      <c r="B133" s="154"/>
      <c r="C133" s="155" t="s">
        <v>91</v>
      </c>
      <c r="D133" s="155" t="s">
        <v>204</v>
      </c>
      <c r="E133" s="156" t="s">
        <v>1794</v>
      </c>
      <c r="F133" s="157" t="s">
        <v>1795</v>
      </c>
      <c r="G133" s="158" t="s">
        <v>221</v>
      </c>
      <c r="H133" s="159">
        <v>20</v>
      </c>
      <c r="I133" s="160"/>
      <c r="J133" s="161">
        <f>ROUND(I133*H133,2)</f>
        <v>0</v>
      </c>
      <c r="K133" s="162"/>
      <c r="L133" s="34"/>
      <c r="M133" s="163" t="s">
        <v>1</v>
      </c>
      <c r="N133" s="164" t="s">
        <v>41</v>
      </c>
      <c r="O133" s="62"/>
      <c r="P133" s="165">
        <f>O133*H133</f>
        <v>0</v>
      </c>
      <c r="Q133" s="165">
        <v>2.572E-2</v>
      </c>
      <c r="R133" s="165">
        <f>Q133*H133</f>
        <v>0.51439999999999997</v>
      </c>
      <c r="S133" s="165">
        <v>0</v>
      </c>
      <c r="T133" s="166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208</v>
      </c>
      <c r="AT133" s="167" t="s">
        <v>204</v>
      </c>
      <c r="AU133" s="167" t="s">
        <v>91</v>
      </c>
      <c r="AY133" s="18" t="s">
        <v>203</v>
      </c>
      <c r="BE133" s="168">
        <f>IF(N133="základná",J133,0)</f>
        <v>0</v>
      </c>
      <c r="BF133" s="168">
        <f>IF(N133="znížená",J133,0)</f>
        <v>0</v>
      </c>
      <c r="BG133" s="168">
        <f>IF(N133="zákl. prenesená",J133,0)</f>
        <v>0</v>
      </c>
      <c r="BH133" s="168">
        <f>IF(N133="zníž. prenesená",J133,0)</f>
        <v>0</v>
      </c>
      <c r="BI133" s="168">
        <f>IF(N133="nulová",J133,0)</f>
        <v>0</v>
      </c>
      <c r="BJ133" s="18" t="s">
        <v>91</v>
      </c>
      <c r="BK133" s="168">
        <f>ROUND(I133*H133,2)</f>
        <v>0</v>
      </c>
      <c r="BL133" s="18" t="s">
        <v>208</v>
      </c>
      <c r="BM133" s="167" t="s">
        <v>1796</v>
      </c>
    </row>
    <row r="134" spans="1:65" s="13" customFormat="1">
      <c r="B134" s="177"/>
      <c r="D134" s="178" t="s">
        <v>548</v>
      </c>
      <c r="E134" s="179" t="s">
        <v>1</v>
      </c>
      <c r="F134" s="180" t="s">
        <v>1793</v>
      </c>
      <c r="H134" s="181">
        <v>20</v>
      </c>
      <c r="I134" s="182"/>
      <c r="L134" s="177"/>
      <c r="M134" s="183"/>
      <c r="N134" s="184"/>
      <c r="O134" s="184"/>
      <c r="P134" s="184"/>
      <c r="Q134" s="184"/>
      <c r="R134" s="184"/>
      <c r="S134" s="184"/>
      <c r="T134" s="185"/>
      <c r="AT134" s="179" t="s">
        <v>548</v>
      </c>
      <c r="AU134" s="179" t="s">
        <v>91</v>
      </c>
      <c r="AV134" s="13" t="s">
        <v>91</v>
      </c>
      <c r="AW134" s="13" t="s">
        <v>30</v>
      </c>
      <c r="AX134" s="13" t="s">
        <v>75</v>
      </c>
      <c r="AY134" s="179" t="s">
        <v>203</v>
      </c>
    </row>
    <row r="135" spans="1:65" s="14" customFormat="1">
      <c r="B135" s="186"/>
      <c r="D135" s="178" t="s">
        <v>548</v>
      </c>
      <c r="E135" s="187" t="s">
        <v>1</v>
      </c>
      <c r="F135" s="188" t="s">
        <v>550</v>
      </c>
      <c r="H135" s="189">
        <v>20</v>
      </c>
      <c r="I135" s="190"/>
      <c r="L135" s="186"/>
      <c r="M135" s="191"/>
      <c r="N135" s="192"/>
      <c r="O135" s="192"/>
      <c r="P135" s="192"/>
      <c r="Q135" s="192"/>
      <c r="R135" s="192"/>
      <c r="S135" s="192"/>
      <c r="T135" s="193"/>
      <c r="AT135" s="187" t="s">
        <v>548</v>
      </c>
      <c r="AU135" s="187" t="s">
        <v>91</v>
      </c>
      <c r="AV135" s="14" t="s">
        <v>208</v>
      </c>
      <c r="AW135" s="14" t="s">
        <v>30</v>
      </c>
      <c r="AX135" s="14" t="s">
        <v>83</v>
      </c>
      <c r="AY135" s="187" t="s">
        <v>203</v>
      </c>
    </row>
    <row r="136" spans="1:65" s="12" customFormat="1" ht="22.9" customHeight="1">
      <c r="B136" s="143"/>
      <c r="D136" s="144" t="s">
        <v>74</v>
      </c>
      <c r="E136" s="169" t="s">
        <v>91</v>
      </c>
      <c r="F136" s="169" t="s">
        <v>1797</v>
      </c>
      <c r="I136" s="146"/>
      <c r="J136" s="170">
        <f>BK136</f>
        <v>0</v>
      </c>
      <c r="L136" s="143"/>
      <c r="M136" s="148"/>
      <c r="N136" s="149"/>
      <c r="O136" s="149"/>
      <c r="P136" s="150">
        <f>P137</f>
        <v>0</v>
      </c>
      <c r="Q136" s="149"/>
      <c r="R136" s="150">
        <f>R137</f>
        <v>0</v>
      </c>
      <c r="S136" s="149"/>
      <c r="T136" s="151">
        <f>T137</f>
        <v>0</v>
      </c>
      <c r="AR136" s="144" t="s">
        <v>83</v>
      </c>
      <c r="AT136" s="152" t="s">
        <v>74</v>
      </c>
      <c r="AU136" s="152" t="s">
        <v>83</v>
      </c>
      <c r="AY136" s="144" t="s">
        <v>203</v>
      </c>
      <c r="BK136" s="153">
        <f>BK137</f>
        <v>0</v>
      </c>
    </row>
    <row r="137" spans="1:65" s="2" customFormat="1" ht="16.5" customHeight="1">
      <c r="A137" s="33"/>
      <c r="B137" s="154"/>
      <c r="C137" s="155" t="s">
        <v>215</v>
      </c>
      <c r="D137" s="155" t="s">
        <v>204</v>
      </c>
      <c r="E137" s="156" t="s">
        <v>1798</v>
      </c>
      <c r="F137" s="157" t="s">
        <v>1799</v>
      </c>
      <c r="G137" s="158" t="s">
        <v>213</v>
      </c>
      <c r="H137" s="159">
        <v>0.97599999999999998</v>
      </c>
      <c r="I137" s="160"/>
      <c r="J137" s="161">
        <f>ROUND(I137*H137,2)</f>
        <v>0</v>
      </c>
      <c r="K137" s="162"/>
      <c r="L137" s="34"/>
      <c r="M137" s="163" t="s">
        <v>1</v>
      </c>
      <c r="N137" s="164" t="s">
        <v>41</v>
      </c>
      <c r="O137" s="62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208</v>
      </c>
      <c r="AT137" s="167" t="s">
        <v>204</v>
      </c>
      <c r="AU137" s="167" t="s">
        <v>91</v>
      </c>
      <c r="AY137" s="18" t="s">
        <v>203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91</v>
      </c>
      <c r="BK137" s="168">
        <f>ROUND(I137*H137,2)</f>
        <v>0</v>
      </c>
      <c r="BL137" s="18" t="s">
        <v>208</v>
      </c>
      <c r="BM137" s="167" t="s">
        <v>91</v>
      </c>
    </row>
    <row r="138" spans="1:65" s="12" customFormat="1" ht="22.9" customHeight="1">
      <c r="B138" s="143"/>
      <c r="D138" s="144" t="s">
        <v>74</v>
      </c>
      <c r="E138" s="169" t="s">
        <v>215</v>
      </c>
      <c r="F138" s="169" t="s">
        <v>1800</v>
      </c>
      <c r="I138" s="146"/>
      <c r="J138" s="170">
        <f>BK138</f>
        <v>0</v>
      </c>
      <c r="L138" s="143"/>
      <c r="M138" s="148"/>
      <c r="N138" s="149"/>
      <c r="O138" s="149"/>
      <c r="P138" s="150">
        <f>SUM(P139:P142)</f>
        <v>0</v>
      </c>
      <c r="Q138" s="149"/>
      <c r="R138" s="150">
        <f>SUM(R139:R142)</f>
        <v>0</v>
      </c>
      <c r="S138" s="149"/>
      <c r="T138" s="151">
        <f>SUM(T139:T142)</f>
        <v>0</v>
      </c>
      <c r="AR138" s="144" t="s">
        <v>83</v>
      </c>
      <c r="AT138" s="152" t="s">
        <v>74</v>
      </c>
      <c r="AU138" s="152" t="s">
        <v>83</v>
      </c>
      <c r="AY138" s="144" t="s">
        <v>203</v>
      </c>
      <c r="BK138" s="153">
        <f>SUM(BK139:BK142)</f>
        <v>0</v>
      </c>
    </row>
    <row r="139" spans="1:65" s="2" customFormat="1" ht="16.5" customHeight="1">
      <c r="A139" s="33"/>
      <c r="B139" s="154"/>
      <c r="C139" s="155" t="s">
        <v>208</v>
      </c>
      <c r="D139" s="155" t="s">
        <v>204</v>
      </c>
      <c r="E139" s="156" t="s">
        <v>1801</v>
      </c>
      <c r="F139" s="157" t="s">
        <v>1802</v>
      </c>
      <c r="G139" s="158" t="s">
        <v>213</v>
      </c>
      <c r="H139" s="159">
        <v>5.9039999999999999</v>
      </c>
      <c r="I139" s="160"/>
      <c r="J139" s="161">
        <f>ROUND(I139*H139,2)</f>
        <v>0</v>
      </c>
      <c r="K139" s="162"/>
      <c r="L139" s="34"/>
      <c r="M139" s="163" t="s">
        <v>1</v>
      </c>
      <c r="N139" s="164" t="s">
        <v>41</v>
      </c>
      <c r="O139" s="62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208</v>
      </c>
      <c r="AT139" s="167" t="s">
        <v>204</v>
      </c>
      <c r="AU139" s="167" t="s">
        <v>91</v>
      </c>
      <c r="AY139" s="18" t="s">
        <v>203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91</v>
      </c>
      <c r="BK139" s="168">
        <f>ROUND(I139*H139,2)</f>
        <v>0</v>
      </c>
      <c r="BL139" s="18" t="s">
        <v>208</v>
      </c>
      <c r="BM139" s="167" t="s">
        <v>208</v>
      </c>
    </row>
    <row r="140" spans="1:65" s="2" customFormat="1" ht="21.75" customHeight="1">
      <c r="A140" s="33"/>
      <c r="B140" s="154"/>
      <c r="C140" s="155" t="s">
        <v>223</v>
      </c>
      <c r="D140" s="155" t="s">
        <v>204</v>
      </c>
      <c r="E140" s="156" t="s">
        <v>1803</v>
      </c>
      <c r="F140" s="157" t="s">
        <v>1804</v>
      </c>
      <c r="G140" s="158" t="s">
        <v>221</v>
      </c>
      <c r="H140" s="159">
        <v>25.263999999999999</v>
      </c>
      <c r="I140" s="160"/>
      <c r="J140" s="161">
        <f>ROUND(I140*H140,2)</f>
        <v>0</v>
      </c>
      <c r="K140" s="162"/>
      <c r="L140" s="34"/>
      <c r="M140" s="163" t="s">
        <v>1</v>
      </c>
      <c r="N140" s="164" t="s">
        <v>41</v>
      </c>
      <c r="O140" s="62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208</v>
      </c>
      <c r="AT140" s="167" t="s">
        <v>204</v>
      </c>
      <c r="AU140" s="167" t="s">
        <v>91</v>
      </c>
      <c r="AY140" s="18" t="s">
        <v>203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91</v>
      </c>
      <c r="BK140" s="168">
        <f>ROUND(I140*H140,2)</f>
        <v>0</v>
      </c>
      <c r="BL140" s="18" t="s">
        <v>208</v>
      </c>
      <c r="BM140" s="167" t="s">
        <v>227</v>
      </c>
    </row>
    <row r="141" spans="1:65" s="2" customFormat="1" ht="21.75" customHeight="1">
      <c r="A141" s="33"/>
      <c r="B141" s="154"/>
      <c r="C141" s="155" t="s">
        <v>227</v>
      </c>
      <c r="D141" s="155" t="s">
        <v>204</v>
      </c>
      <c r="E141" s="156" t="s">
        <v>1805</v>
      </c>
      <c r="F141" s="157" t="s">
        <v>1806</v>
      </c>
      <c r="G141" s="158" t="s">
        <v>221</v>
      </c>
      <c r="H141" s="159">
        <v>25.263999999999999</v>
      </c>
      <c r="I141" s="160"/>
      <c r="J141" s="161">
        <f>ROUND(I141*H141,2)</f>
        <v>0</v>
      </c>
      <c r="K141" s="162"/>
      <c r="L141" s="34"/>
      <c r="M141" s="163" t="s">
        <v>1</v>
      </c>
      <c r="N141" s="164" t="s">
        <v>41</v>
      </c>
      <c r="O141" s="62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208</v>
      </c>
      <c r="AT141" s="167" t="s">
        <v>204</v>
      </c>
      <c r="AU141" s="167" t="s">
        <v>91</v>
      </c>
      <c r="AY141" s="18" t="s">
        <v>203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91</v>
      </c>
      <c r="BK141" s="168">
        <f>ROUND(I141*H141,2)</f>
        <v>0</v>
      </c>
      <c r="BL141" s="18" t="s">
        <v>208</v>
      </c>
      <c r="BM141" s="167" t="s">
        <v>234</v>
      </c>
    </row>
    <row r="142" spans="1:65" s="2" customFormat="1" ht="16.5" customHeight="1">
      <c r="A142" s="33"/>
      <c r="B142" s="154"/>
      <c r="C142" s="155" t="s">
        <v>231</v>
      </c>
      <c r="D142" s="155" t="s">
        <v>204</v>
      </c>
      <c r="E142" s="156" t="s">
        <v>1807</v>
      </c>
      <c r="F142" s="157" t="s">
        <v>1808</v>
      </c>
      <c r="G142" s="158" t="s">
        <v>249</v>
      </c>
      <c r="H142" s="159">
        <v>0.68</v>
      </c>
      <c r="I142" s="160"/>
      <c r="J142" s="161">
        <f>ROUND(I142*H142,2)</f>
        <v>0</v>
      </c>
      <c r="K142" s="162"/>
      <c r="L142" s="34"/>
      <c r="M142" s="163" t="s">
        <v>1</v>
      </c>
      <c r="N142" s="164" t="s">
        <v>41</v>
      </c>
      <c r="O142" s="62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208</v>
      </c>
      <c r="AT142" s="167" t="s">
        <v>204</v>
      </c>
      <c r="AU142" s="167" t="s">
        <v>91</v>
      </c>
      <c r="AY142" s="18" t="s">
        <v>203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91</v>
      </c>
      <c r="BK142" s="168">
        <f>ROUND(I142*H142,2)</f>
        <v>0</v>
      </c>
      <c r="BL142" s="18" t="s">
        <v>208</v>
      </c>
      <c r="BM142" s="167" t="s">
        <v>214</v>
      </c>
    </row>
    <row r="143" spans="1:65" s="12" customFormat="1" ht="22.9" customHeight="1">
      <c r="B143" s="143"/>
      <c r="D143" s="144" t="s">
        <v>74</v>
      </c>
      <c r="E143" s="169" t="s">
        <v>1809</v>
      </c>
      <c r="F143" s="169" t="s">
        <v>1810</v>
      </c>
      <c r="I143" s="146"/>
      <c r="J143" s="170">
        <f>BK143</f>
        <v>0</v>
      </c>
      <c r="L143" s="143"/>
      <c r="M143" s="148"/>
      <c r="N143" s="149"/>
      <c r="O143" s="149"/>
      <c r="P143" s="150">
        <f>SUM(P144:P164)</f>
        <v>0</v>
      </c>
      <c r="Q143" s="149"/>
      <c r="R143" s="150">
        <f>SUM(R144:R164)</f>
        <v>0</v>
      </c>
      <c r="S143" s="149"/>
      <c r="T143" s="151">
        <f>SUM(T144:T164)</f>
        <v>0</v>
      </c>
      <c r="AR143" s="144" t="s">
        <v>83</v>
      </c>
      <c r="AT143" s="152" t="s">
        <v>74</v>
      </c>
      <c r="AU143" s="152" t="s">
        <v>83</v>
      </c>
      <c r="AY143" s="144" t="s">
        <v>203</v>
      </c>
      <c r="BK143" s="153">
        <f>SUM(BK144:BK164)</f>
        <v>0</v>
      </c>
    </row>
    <row r="144" spans="1:65" s="2" customFormat="1" ht="33" customHeight="1">
      <c r="A144" s="33"/>
      <c r="B144" s="154"/>
      <c r="C144" s="155" t="s">
        <v>234</v>
      </c>
      <c r="D144" s="155" t="s">
        <v>204</v>
      </c>
      <c r="E144" s="156" t="s">
        <v>1811</v>
      </c>
      <c r="F144" s="157" t="s">
        <v>1812</v>
      </c>
      <c r="G144" s="158" t="s">
        <v>671</v>
      </c>
      <c r="H144" s="159">
        <v>1</v>
      </c>
      <c r="I144" s="160"/>
      <c r="J144" s="161">
        <f t="shared" ref="J144:J164" si="0">ROUND(I144*H144,2)</f>
        <v>0</v>
      </c>
      <c r="K144" s="162"/>
      <c r="L144" s="34"/>
      <c r="M144" s="163" t="s">
        <v>1</v>
      </c>
      <c r="N144" s="164" t="s">
        <v>41</v>
      </c>
      <c r="O144" s="62"/>
      <c r="P144" s="165">
        <f t="shared" ref="P144:P164" si="1">O144*H144</f>
        <v>0</v>
      </c>
      <c r="Q144" s="165">
        <v>0</v>
      </c>
      <c r="R144" s="165">
        <f t="shared" ref="R144:R164" si="2">Q144*H144</f>
        <v>0</v>
      </c>
      <c r="S144" s="165">
        <v>0</v>
      </c>
      <c r="T144" s="166">
        <f t="shared" ref="T144:T164" si="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324</v>
      </c>
      <c r="AT144" s="167" t="s">
        <v>204</v>
      </c>
      <c r="AU144" s="167" t="s">
        <v>91</v>
      </c>
      <c r="AY144" s="18" t="s">
        <v>203</v>
      </c>
      <c r="BE144" s="168">
        <f t="shared" ref="BE144:BE164" si="4">IF(N144="základná",J144,0)</f>
        <v>0</v>
      </c>
      <c r="BF144" s="168">
        <f t="shared" ref="BF144:BF164" si="5">IF(N144="znížená",J144,0)</f>
        <v>0</v>
      </c>
      <c r="BG144" s="168">
        <f t="shared" ref="BG144:BG164" si="6">IF(N144="zákl. prenesená",J144,0)</f>
        <v>0</v>
      </c>
      <c r="BH144" s="168">
        <f t="shared" ref="BH144:BH164" si="7">IF(N144="zníž. prenesená",J144,0)</f>
        <v>0</v>
      </c>
      <c r="BI144" s="168">
        <f t="shared" ref="BI144:BI164" si="8">IF(N144="nulová",J144,0)</f>
        <v>0</v>
      </c>
      <c r="BJ144" s="18" t="s">
        <v>91</v>
      </c>
      <c r="BK144" s="168">
        <f t="shared" ref="BK144:BK164" si="9">ROUND(I144*H144,2)</f>
        <v>0</v>
      </c>
      <c r="BL144" s="18" t="s">
        <v>324</v>
      </c>
      <c r="BM144" s="167" t="s">
        <v>218</v>
      </c>
    </row>
    <row r="145" spans="1:65" s="2" customFormat="1" ht="16.5" customHeight="1">
      <c r="A145" s="33"/>
      <c r="B145" s="154"/>
      <c r="C145" s="155" t="s">
        <v>238</v>
      </c>
      <c r="D145" s="155" t="s">
        <v>204</v>
      </c>
      <c r="E145" s="156" t="s">
        <v>1813</v>
      </c>
      <c r="F145" s="157" t="s">
        <v>1814</v>
      </c>
      <c r="G145" s="158" t="s">
        <v>671</v>
      </c>
      <c r="H145" s="159">
        <v>4</v>
      </c>
      <c r="I145" s="160"/>
      <c r="J145" s="161">
        <f t="shared" si="0"/>
        <v>0</v>
      </c>
      <c r="K145" s="162"/>
      <c r="L145" s="34"/>
      <c r="M145" s="163" t="s">
        <v>1</v>
      </c>
      <c r="N145" s="164" t="s">
        <v>41</v>
      </c>
      <c r="O145" s="62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324</v>
      </c>
      <c r="AT145" s="167" t="s">
        <v>204</v>
      </c>
      <c r="AU145" s="167" t="s">
        <v>91</v>
      </c>
      <c r="AY145" s="18" t="s">
        <v>203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91</v>
      </c>
      <c r="BK145" s="168">
        <f t="shared" si="9"/>
        <v>0</v>
      </c>
      <c r="BL145" s="18" t="s">
        <v>324</v>
      </c>
      <c r="BM145" s="167" t="s">
        <v>222</v>
      </c>
    </row>
    <row r="146" spans="1:65" s="2" customFormat="1" ht="16.5" customHeight="1">
      <c r="A146" s="33"/>
      <c r="B146" s="154"/>
      <c r="C146" s="155" t="s">
        <v>214</v>
      </c>
      <c r="D146" s="155" t="s">
        <v>204</v>
      </c>
      <c r="E146" s="156" t="s">
        <v>1815</v>
      </c>
      <c r="F146" s="157" t="s">
        <v>1816</v>
      </c>
      <c r="G146" s="158" t="s">
        <v>1817</v>
      </c>
      <c r="H146" s="159">
        <v>160</v>
      </c>
      <c r="I146" s="160"/>
      <c r="J146" s="161">
        <f t="shared" si="0"/>
        <v>0</v>
      </c>
      <c r="K146" s="162"/>
      <c r="L146" s="34"/>
      <c r="M146" s="163" t="s">
        <v>1</v>
      </c>
      <c r="N146" s="164" t="s">
        <v>41</v>
      </c>
      <c r="O146" s="62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324</v>
      </c>
      <c r="AT146" s="167" t="s">
        <v>204</v>
      </c>
      <c r="AU146" s="167" t="s">
        <v>91</v>
      </c>
      <c r="AY146" s="18" t="s">
        <v>203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91</v>
      </c>
      <c r="BK146" s="168">
        <f t="shared" si="9"/>
        <v>0</v>
      </c>
      <c r="BL146" s="18" t="s">
        <v>324</v>
      </c>
      <c r="BM146" s="167" t="s">
        <v>226</v>
      </c>
    </row>
    <row r="147" spans="1:65" s="2" customFormat="1" ht="16.5" customHeight="1">
      <c r="A147" s="33"/>
      <c r="B147" s="154"/>
      <c r="C147" s="155" t="s">
        <v>246</v>
      </c>
      <c r="D147" s="155" t="s">
        <v>204</v>
      </c>
      <c r="E147" s="156" t="s">
        <v>1818</v>
      </c>
      <c r="F147" s="157" t="s">
        <v>1819</v>
      </c>
      <c r="G147" s="158" t="s">
        <v>340</v>
      </c>
      <c r="H147" s="159">
        <v>1</v>
      </c>
      <c r="I147" s="160"/>
      <c r="J147" s="161">
        <f t="shared" si="0"/>
        <v>0</v>
      </c>
      <c r="K147" s="162"/>
      <c r="L147" s="34"/>
      <c r="M147" s="163" t="s">
        <v>1</v>
      </c>
      <c r="N147" s="164" t="s">
        <v>41</v>
      </c>
      <c r="O147" s="62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324</v>
      </c>
      <c r="AT147" s="167" t="s">
        <v>204</v>
      </c>
      <c r="AU147" s="167" t="s">
        <v>91</v>
      </c>
      <c r="AY147" s="18" t="s">
        <v>203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91</v>
      </c>
      <c r="BK147" s="168">
        <f t="shared" si="9"/>
        <v>0</v>
      </c>
      <c r="BL147" s="18" t="s">
        <v>324</v>
      </c>
      <c r="BM147" s="167" t="s">
        <v>230</v>
      </c>
    </row>
    <row r="148" spans="1:65" s="2" customFormat="1" ht="24.2" customHeight="1">
      <c r="A148" s="33"/>
      <c r="B148" s="154"/>
      <c r="C148" s="155" t="s">
        <v>218</v>
      </c>
      <c r="D148" s="155" t="s">
        <v>204</v>
      </c>
      <c r="E148" s="156" t="s">
        <v>1820</v>
      </c>
      <c r="F148" s="157" t="s">
        <v>1821</v>
      </c>
      <c r="G148" s="158" t="s">
        <v>671</v>
      </c>
      <c r="H148" s="159">
        <v>3</v>
      </c>
      <c r="I148" s="160"/>
      <c r="J148" s="161">
        <f t="shared" si="0"/>
        <v>0</v>
      </c>
      <c r="K148" s="162"/>
      <c r="L148" s="34"/>
      <c r="M148" s="163" t="s">
        <v>1</v>
      </c>
      <c r="N148" s="164" t="s">
        <v>41</v>
      </c>
      <c r="O148" s="62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324</v>
      </c>
      <c r="AT148" s="167" t="s">
        <v>204</v>
      </c>
      <c r="AU148" s="167" t="s">
        <v>91</v>
      </c>
      <c r="AY148" s="18" t="s">
        <v>203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91</v>
      </c>
      <c r="BK148" s="168">
        <f t="shared" si="9"/>
        <v>0</v>
      </c>
      <c r="BL148" s="18" t="s">
        <v>324</v>
      </c>
      <c r="BM148" s="167" t="s">
        <v>7</v>
      </c>
    </row>
    <row r="149" spans="1:65" s="2" customFormat="1" ht="24.2" customHeight="1">
      <c r="A149" s="33"/>
      <c r="B149" s="154"/>
      <c r="C149" s="155" t="s">
        <v>253</v>
      </c>
      <c r="D149" s="155" t="s">
        <v>204</v>
      </c>
      <c r="E149" s="156" t="s">
        <v>1822</v>
      </c>
      <c r="F149" s="157" t="s">
        <v>1823</v>
      </c>
      <c r="G149" s="158" t="s">
        <v>671</v>
      </c>
      <c r="H149" s="159">
        <v>10</v>
      </c>
      <c r="I149" s="160"/>
      <c r="J149" s="161">
        <f t="shared" si="0"/>
        <v>0</v>
      </c>
      <c r="K149" s="162"/>
      <c r="L149" s="34"/>
      <c r="M149" s="163" t="s">
        <v>1</v>
      </c>
      <c r="N149" s="164" t="s">
        <v>41</v>
      </c>
      <c r="O149" s="62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324</v>
      </c>
      <c r="AT149" s="167" t="s">
        <v>204</v>
      </c>
      <c r="AU149" s="167" t="s">
        <v>91</v>
      </c>
      <c r="AY149" s="18" t="s">
        <v>203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91</v>
      </c>
      <c r="BK149" s="168">
        <f t="shared" si="9"/>
        <v>0</v>
      </c>
      <c r="BL149" s="18" t="s">
        <v>324</v>
      </c>
      <c r="BM149" s="167" t="s">
        <v>237</v>
      </c>
    </row>
    <row r="150" spans="1:65" s="2" customFormat="1" ht="16.5" customHeight="1">
      <c r="A150" s="33"/>
      <c r="B150" s="154"/>
      <c r="C150" s="155" t="s">
        <v>222</v>
      </c>
      <c r="D150" s="155" t="s">
        <v>204</v>
      </c>
      <c r="E150" s="156" t="s">
        <v>1824</v>
      </c>
      <c r="F150" s="157" t="s">
        <v>1825</v>
      </c>
      <c r="G150" s="158" t="s">
        <v>671</v>
      </c>
      <c r="H150" s="159">
        <v>13</v>
      </c>
      <c r="I150" s="160"/>
      <c r="J150" s="161">
        <f t="shared" si="0"/>
        <v>0</v>
      </c>
      <c r="K150" s="162"/>
      <c r="L150" s="34"/>
      <c r="M150" s="163" t="s">
        <v>1</v>
      </c>
      <c r="N150" s="164" t="s">
        <v>41</v>
      </c>
      <c r="O150" s="62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324</v>
      </c>
      <c r="AT150" s="167" t="s">
        <v>204</v>
      </c>
      <c r="AU150" s="167" t="s">
        <v>91</v>
      </c>
      <c r="AY150" s="18" t="s">
        <v>203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91</v>
      </c>
      <c r="BK150" s="168">
        <f t="shared" si="9"/>
        <v>0</v>
      </c>
      <c r="BL150" s="18" t="s">
        <v>324</v>
      </c>
      <c r="BM150" s="167" t="s">
        <v>241</v>
      </c>
    </row>
    <row r="151" spans="1:65" s="2" customFormat="1" ht="24.2" customHeight="1">
      <c r="A151" s="33"/>
      <c r="B151" s="154"/>
      <c r="C151" s="155" t="s">
        <v>259</v>
      </c>
      <c r="D151" s="155" t="s">
        <v>204</v>
      </c>
      <c r="E151" s="156" t="s">
        <v>1826</v>
      </c>
      <c r="F151" s="157" t="s">
        <v>1827</v>
      </c>
      <c r="G151" s="158" t="s">
        <v>671</v>
      </c>
      <c r="H151" s="159">
        <v>1</v>
      </c>
      <c r="I151" s="160"/>
      <c r="J151" s="161">
        <f t="shared" si="0"/>
        <v>0</v>
      </c>
      <c r="K151" s="162"/>
      <c r="L151" s="34"/>
      <c r="M151" s="163" t="s">
        <v>1</v>
      </c>
      <c r="N151" s="164" t="s">
        <v>41</v>
      </c>
      <c r="O151" s="62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324</v>
      </c>
      <c r="AT151" s="167" t="s">
        <v>204</v>
      </c>
      <c r="AU151" s="167" t="s">
        <v>91</v>
      </c>
      <c r="AY151" s="18" t="s">
        <v>203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91</v>
      </c>
      <c r="BK151" s="168">
        <f t="shared" si="9"/>
        <v>0</v>
      </c>
      <c r="BL151" s="18" t="s">
        <v>324</v>
      </c>
      <c r="BM151" s="167" t="s">
        <v>245</v>
      </c>
    </row>
    <row r="152" spans="1:65" s="2" customFormat="1" ht="16.5" customHeight="1">
      <c r="A152" s="33"/>
      <c r="B152" s="154"/>
      <c r="C152" s="155" t="s">
        <v>226</v>
      </c>
      <c r="D152" s="155" t="s">
        <v>204</v>
      </c>
      <c r="E152" s="156" t="s">
        <v>1828</v>
      </c>
      <c r="F152" s="157" t="s">
        <v>1829</v>
      </c>
      <c r="G152" s="158" t="s">
        <v>671</v>
      </c>
      <c r="H152" s="159">
        <v>1</v>
      </c>
      <c r="I152" s="160"/>
      <c r="J152" s="161">
        <f t="shared" si="0"/>
        <v>0</v>
      </c>
      <c r="K152" s="162"/>
      <c r="L152" s="34"/>
      <c r="M152" s="163" t="s">
        <v>1</v>
      </c>
      <c r="N152" s="164" t="s">
        <v>41</v>
      </c>
      <c r="O152" s="62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324</v>
      </c>
      <c r="AT152" s="167" t="s">
        <v>204</v>
      </c>
      <c r="AU152" s="167" t="s">
        <v>91</v>
      </c>
      <c r="AY152" s="18" t="s">
        <v>203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91</v>
      </c>
      <c r="BK152" s="168">
        <f t="shared" si="9"/>
        <v>0</v>
      </c>
      <c r="BL152" s="18" t="s">
        <v>324</v>
      </c>
      <c r="BM152" s="167" t="s">
        <v>250</v>
      </c>
    </row>
    <row r="153" spans="1:65" s="2" customFormat="1" ht="24.2" customHeight="1">
      <c r="A153" s="33"/>
      <c r="B153" s="154"/>
      <c r="C153" s="155" t="s">
        <v>268</v>
      </c>
      <c r="D153" s="155" t="s">
        <v>204</v>
      </c>
      <c r="E153" s="156" t="s">
        <v>1830</v>
      </c>
      <c r="F153" s="157" t="s">
        <v>1831</v>
      </c>
      <c r="G153" s="158" t="s">
        <v>671</v>
      </c>
      <c r="H153" s="159">
        <v>1</v>
      </c>
      <c r="I153" s="160"/>
      <c r="J153" s="161">
        <f t="shared" si="0"/>
        <v>0</v>
      </c>
      <c r="K153" s="162"/>
      <c r="L153" s="34"/>
      <c r="M153" s="163" t="s">
        <v>1</v>
      </c>
      <c r="N153" s="164" t="s">
        <v>41</v>
      </c>
      <c r="O153" s="62"/>
      <c r="P153" s="165">
        <f t="shared" si="1"/>
        <v>0</v>
      </c>
      <c r="Q153" s="165">
        <v>0</v>
      </c>
      <c r="R153" s="165">
        <f t="shared" si="2"/>
        <v>0</v>
      </c>
      <c r="S153" s="165">
        <v>0</v>
      </c>
      <c r="T153" s="16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324</v>
      </c>
      <c r="AT153" s="167" t="s">
        <v>204</v>
      </c>
      <c r="AU153" s="167" t="s">
        <v>91</v>
      </c>
      <c r="AY153" s="18" t="s">
        <v>203</v>
      </c>
      <c r="BE153" s="168">
        <f t="shared" si="4"/>
        <v>0</v>
      </c>
      <c r="BF153" s="168">
        <f t="shared" si="5"/>
        <v>0</v>
      </c>
      <c r="BG153" s="168">
        <f t="shared" si="6"/>
        <v>0</v>
      </c>
      <c r="BH153" s="168">
        <f t="shared" si="7"/>
        <v>0</v>
      </c>
      <c r="BI153" s="168">
        <f t="shared" si="8"/>
        <v>0</v>
      </c>
      <c r="BJ153" s="18" t="s">
        <v>91</v>
      </c>
      <c r="BK153" s="168">
        <f t="shared" si="9"/>
        <v>0</v>
      </c>
      <c r="BL153" s="18" t="s">
        <v>324</v>
      </c>
      <c r="BM153" s="167" t="s">
        <v>258</v>
      </c>
    </row>
    <row r="154" spans="1:65" s="2" customFormat="1" ht="21.75" customHeight="1">
      <c r="A154" s="33"/>
      <c r="B154" s="154"/>
      <c r="C154" s="155" t="s">
        <v>230</v>
      </c>
      <c r="D154" s="155" t="s">
        <v>204</v>
      </c>
      <c r="E154" s="156" t="s">
        <v>1832</v>
      </c>
      <c r="F154" s="157" t="s">
        <v>1833</v>
      </c>
      <c r="G154" s="158" t="s">
        <v>671</v>
      </c>
      <c r="H154" s="159">
        <v>1</v>
      </c>
      <c r="I154" s="160"/>
      <c r="J154" s="161">
        <f t="shared" si="0"/>
        <v>0</v>
      </c>
      <c r="K154" s="162"/>
      <c r="L154" s="34"/>
      <c r="M154" s="163" t="s">
        <v>1</v>
      </c>
      <c r="N154" s="164" t="s">
        <v>41</v>
      </c>
      <c r="O154" s="62"/>
      <c r="P154" s="165">
        <f t="shared" si="1"/>
        <v>0</v>
      </c>
      <c r="Q154" s="165">
        <v>0</v>
      </c>
      <c r="R154" s="165">
        <f t="shared" si="2"/>
        <v>0</v>
      </c>
      <c r="S154" s="165">
        <v>0</v>
      </c>
      <c r="T154" s="16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324</v>
      </c>
      <c r="AT154" s="167" t="s">
        <v>204</v>
      </c>
      <c r="AU154" s="167" t="s">
        <v>91</v>
      </c>
      <c r="AY154" s="18" t="s">
        <v>203</v>
      </c>
      <c r="BE154" s="168">
        <f t="shared" si="4"/>
        <v>0</v>
      </c>
      <c r="BF154" s="168">
        <f t="shared" si="5"/>
        <v>0</v>
      </c>
      <c r="BG154" s="168">
        <f t="shared" si="6"/>
        <v>0</v>
      </c>
      <c r="BH154" s="168">
        <f t="shared" si="7"/>
        <v>0</v>
      </c>
      <c r="BI154" s="168">
        <f t="shared" si="8"/>
        <v>0</v>
      </c>
      <c r="BJ154" s="18" t="s">
        <v>91</v>
      </c>
      <c r="BK154" s="168">
        <f t="shared" si="9"/>
        <v>0</v>
      </c>
      <c r="BL154" s="18" t="s">
        <v>324</v>
      </c>
      <c r="BM154" s="167" t="s">
        <v>262</v>
      </c>
    </row>
    <row r="155" spans="1:65" s="2" customFormat="1" ht="16.5" customHeight="1">
      <c r="A155" s="33"/>
      <c r="B155" s="154"/>
      <c r="C155" s="155" t="s">
        <v>277</v>
      </c>
      <c r="D155" s="155" t="s">
        <v>204</v>
      </c>
      <c r="E155" s="156" t="s">
        <v>1834</v>
      </c>
      <c r="F155" s="157" t="s">
        <v>1835</v>
      </c>
      <c r="G155" s="158" t="s">
        <v>340</v>
      </c>
      <c r="H155" s="159">
        <v>1</v>
      </c>
      <c r="I155" s="160"/>
      <c r="J155" s="161">
        <f t="shared" si="0"/>
        <v>0</v>
      </c>
      <c r="K155" s="162"/>
      <c r="L155" s="34"/>
      <c r="M155" s="163" t="s">
        <v>1</v>
      </c>
      <c r="N155" s="164" t="s">
        <v>41</v>
      </c>
      <c r="O155" s="62"/>
      <c r="P155" s="165">
        <f t="shared" si="1"/>
        <v>0</v>
      </c>
      <c r="Q155" s="165">
        <v>0</v>
      </c>
      <c r="R155" s="165">
        <f t="shared" si="2"/>
        <v>0</v>
      </c>
      <c r="S155" s="165">
        <v>0</v>
      </c>
      <c r="T155" s="16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324</v>
      </c>
      <c r="AT155" s="167" t="s">
        <v>204</v>
      </c>
      <c r="AU155" s="167" t="s">
        <v>91</v>
      </c>
      <c r="AY155" s="18" t="s">
        <v>203</v>
      </c>
      <c r="BE155" s="168">
        <f t="shared" si="4"/>
        <v>0</v>
      </c>
      <c r="BF155" s="168">
        <f t="shared" si="5"/>
        <v>0</v>
      </c>
      <c r="BG155" s="168">
        <f t="shared" si="6"/>
        <v>0</v>
      </c>
      <c r="BH155" s="168">
        <f t="shared" si="7"/>
        <v>0</v>
      </c>
      <c r="BI155" s="168">
        <f t="shared" si="8"/>
        <v>0</v>
      </c>
      <c r="BJ155" s="18" t="s">
        <v>91</v>
      </c>
      <c r="BK155" s="168">
        <f t="shared" si="9"/>
        <v>0</v>
      </c>
      <c r="BL155" s="18" t="s">
        <v>324</v>
      </c>
      <c r="BM155" s="167" t="s">
        <v>265</v>
      </c>
    </row>
    <row r="156" spans="1:65" s="2" customFormat="1" ht="16.5" customHeight="1">
      <c r="A156" s="33"/>
      <c r="B156" s="154"/>
      <c r="C156" s="155" t="s">
        <v>7</v>
      </c>
      <c r="D156" s="155" t="s">
        <v>204</v>
      </c>
      <c r="E156" s="156" t="s">
        <v>1836</v>
      </c>
      <c r="F156" s="157" t="s">
        <v>1837</v>
      </c>
      <c r="G156" s="158" t="s">
        <v>340</v>
      </c>
      <c r="H156" s="159">
        <v>1</v>
      </c>
      <c r="I156" s="160"/>
      <c r="J156" s="161">
        <f t="shared" si="0"/>
        <v>0</v>
      </c>
      <c r="K156" s="162"/>
      <c r="L156" s="34"/>
      <c r="M156" s="163" t="s">
        <v>1</v>
      </c>
      <c r="N156" s="164" t="s">
        <v>41</v>
      </c>
      <c r="O156" s="62"/>
      <c r="P156" s="165">
        <f t="shared" si="1"/>
        <v>0</v>
      </c>
      <c r="Q156" s="165">
        <v>0</v>
      </c>
      <c r="R156" s="165">
        <f t="shared" si="2"/>
        <v>0</v>
      </c>
      <c r="S156" s="165">
        <v>0</v>
      </c>
      <c r="T156" s="16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324</v>
      </c>
      <c r="AT156" s="167" t="s">
        <v>204</v>
      </c>
      <c r="AU156" s="167" t="s">
        <v>91</v>
      </c>
      <c r="AY156" s="18" t="s">
        <v>203</v>
      </c>
      <c r="BE156" s="168">
        <f t="shared" si="4"/>
        <v>0</v>
      </c>
      <c r="BF156" s="168">
        <f t="shared" si="5"/>
        <v>0</v>
      </c>
      <c r="BG156" s="168">
        <f t="shared" si="6"/>
        <v>0</v>
      </c>
      <c r="BH156" s="168">
        <f t="shared" si="7"/>
        <v>0</v>
      </c>
      <c r="BI156" s="168">
        <f t="shared" si="8"/>
        <v>0</v>
      </c>
      <c r="BJ156" s="18" t="s">
        <v>91</v>
      </c>
      <c r="BK156" s="168">
        <f t="shared" si="9"/>
        <v>0</v>
      </c>
      <c r="BL156" s="18" t="s">
        <v>324</v>
      </c>
      <c r="BM156" s="167" t="s">
        <v>271</v>
      </c>
    </row>
    <row r="157" spans="1:65" s="2" customFormat="1" ht="49.15" customHeight="1">
      <c r="A157" s="33"/>
      <c r="B157" s="154"/>
      <c r="C157" s="155" t="s">
        <v>284</v>
      </c>
      <c r="D157" s="155" t="s">
        <v>204</v>
      </c>
      <c r="E157" s="156" t="s">
        <v>1838</v>
      </c>
      <c r="F157" s="157" t="s">
        <v>1839</v>
      </c>
      <c r="G157" s="158" t="s">
        <v>671</v>
      </c>
      <c r="H157" s="159">
        <v>1</v>
      </c>
      <c r="I157" s="160"/>
      <c r="J157" s="161">
        <f t="shared" si="0"/>
        <v>0</v>
      </c>
      <c r="K157" s="162"/>
      <c r="L157" s="34"/>
      <c r="M157" s="163" t="s">
        <v>1</v>
      </c>
      <c r="N157" s="164" t="s">
        <v>41</v>
      </c>
      <c r="O157" s="62"/>
      <c r="P157" s="165">
        <f t="shared" si="1"/>
        <v>0</v>
      </c>
      <c r="Q157" s="165">
        <v>0</v>
      </c>
      <c r="R157" s="165">
        <f t="shared" si="2"/>
        <v>0</v>
      </c>
      <c r="S157" s="165">
        <v>0</v>
      </c>
      <c r="T157" s="166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324</v>
      </c>
      <c r="AT157" s="167" t="s">
        <v>204</v>
      </c>
      <c r="AU157" s="167" t="s">
        <v>91</v>
      </c>
      <c r="AY157" s="18" t="s">
        <v>203</v>
      </c>
      <c r="BE157" s="168">
        <f t="shared" si="4"/>
        <v>0</v>
      </c>
      <c r="BF157" s="168">
        <f t="shared" si="5"/>
        <v>0</v>
      </c>
      <c r="BG157" s="168">
        <f t="shared" si="6"/>
        <v>0</v>
      </c>
      <c r="BH157" s="168">
        <f t="shared" si="7"/>
        <v>0</v>
      </c>
      <c r="BI157" s="168">
        <f t="shared" si="8"/>
        <v>0</v>
      </c>
      <c r="BJ157" s="18" t="s">
        <v>91</v>
      </c>
      <c r="BK157" s="168">
        <f t="shared" si="9"/>
        <v>0</v>
      </c>
      <c r="BL157" s="18" t="s">
        <v>324</v>
      </c>
      <c r="BM157" s="167" t="s">
        <v>276</v>
      </c>
    </row>
    <row r="158" spans="1:65" s="2" customFormat="1" ht="37.9" customHeight="1">
      <c r="A158" s="33"/>
      <c r="B158" s="154"/>
      <c r="C158" s="155" t="s">
        <v>237</v>
      </c>
      <c r="D158" s="155" t="s">
        <v>204</v>
      </c>
      <c r="E158" s="156" t="s">
        <v>1840</v>
      </c>
      <c r="F158" s="157" t="s">
        <v>1841</v>
      </c>
      <c r="G158" s="158" t="s">
        <v>671</v>
      </c>
      <c r="H158" s="159">
        <v>1</v>
      </c>
      <c r="I158" s="160"/>
      <c r="J158" s="161">
        <f t="shared" si="0"/>
        <v>0</v>
      </c>
      <c r="K158" s="162"/>
      <c r="L158" s="34"/>
      <c r="M158" s="163" t="s">
        <v>1</v>
      </c>
      <c r="N158" s="164" t="s">
        <v>41</v>
      </c>
      <c r="O158" s="62"/>
      <c r="P158" s="165">
        <f t="shared" si="1"/>
        <v>0</v>
      </c>
      <c r="Q158" s="165">
        <v>0</v>
      </c>
      <c r="R158" s="165">
        <f t="shared" si="2"/>
        <v>0</v>
      </c>
      <c r="S158" s="165">
        <v>0</v>
      </c>
      <c r="T158" s="16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324</v>
      </c>
      <c r="AT158" s="167" t="s">
        <v>204</v>
      </c>
      <c r="AU158" s="167" t="s">
        <v>91</v>
      </c>
      <c r="AY158" s="18" t="s">
        <v>203</v>
      </c>
      <c r="BE158" s="168">
        <f t="shared" si="4"/>
        <v>0</v>
      </c>
      <c r="BF158" s="168">
        <f t="shared" si="5"/>
        <v>0</v>
      </c>
      <c r="BG158" s="168">
        <f t="shared" si="6"/>
        <v>0</v>
      </c>
      <c r="BH158" s="168">
        <f t="shared" si="7"/>
        <v>0</v>
      </c>
      <c r="BI158" s="168">
        <f t="shared" si="8"/>
        <v>0</v>
      </c>
      <c r="BJ158" s="18" t="s">
        <v>91</v>
      </c>
      <c r="BK158" s="168">
        <f t="shared" si="9"/>
        <v>0</v>
      </c>
      <c r="BL158" s="18" t="s">
        <v>324</v>
      </c>
      <c r="BM158" s="167" t="s">
        <v>280</v>
      </c>
    </row>
    <row r="159" spans="1:65" s="2" customFormat="1" ht="16.5" customHeight="1">
      <c r="A159" s="33"/>
      <c r="B159" s="154"/>
      <c r="C159" s="155" t="s">
        <v>291</v>
      </c>
      <c r="D159" s="155" t="s">
        <v>204</v>
      </c>
      <c r="E159" s="156" t="s">
        <v>1842</v>
      </c>
      <c r="F159" s="157" t="s">
        <v>1843</v>
      </c>
      <c r="G159" s="158" t="s">
        <v>671</v>
      </c>
      <c r="H159" s="159">
        <v>1</v>
      </c>
      <c r="I159" s="160"/>
      <c r="J159" s="161">
        <f t="shared" si="0"/>
        <v>0</v>
      </c>
      <c r="K159" s="162"/>
      <c r="L159" s="34"/>
      <c r="M159" s="163" t="s">
        <v>1</v>
      </c>
      <c r="N159" s="164" t="s">
        <v>41</v>
      </c>
      <c r="O159" s="62"/>
      <c r="P159" s="165">
        <f t="shared" si="1"/>
        <v>0</v>
      </c>
      <c r="Q159" s="165">
        <v>0</v>
      </c>
      <c r="R159" s="165">
        <f t="shared" si="2"/>
        <v>0</v>
      </c>
      <c r="S159" s="165">
        <v>0</v>
      </c>
      <c r="T159" s="16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324</v>
      </c>
      <c r="AT159" s="167" t="s">
        <v>204</v>
      </c>
      <c r="AU159" s="167" t="s">
        <v>91</v>
      </c>
      <c r="AY159" s="18" t="s">
        <v>203</v>
      </c>
      <c r="BE159" s="168">
        <f t="shared" si="4"/>
        <v>0</v>
      </c>
      <c r="BF159" s="168">
        <f t="shared" si="5"/>
        <v>0</v>
      </c>
      <c r="BG159" s="168">
        <f t="shared" si="6"/>
        <v>0</v>
      </c>
      <c r="BH159" s="168">
        <f t="shared" si="7"/>
        <v>0</v>
      </c>
      <c r="BI159" s="168">
        <f t="shared" si="8"/>
        <v>0</v>
      </c>
      <c r="BJ159" s="18" t="s">
        <v>91</v>
      </c>
      <c r="BK159" s="168">
        <f t="shared" si="9"/>
        <v>0</v>
      </c>
      <c r="BL159" s="18" t="s">
        <v>324</v>
      </c>
      <c r="BM159" s="167" t="s">
        <v>283</v>
      </c>
    </row>
    <row r="160" spans="1:65" s="2" customFormat="1" ht="16.5" customHeight="1">
      <c r="A160" s="33"/>
      <c r="B160" s="154"/>
      <c r="C160" s="155" t="s">
        <v>241</v>
      </c>
      <c r="D160" s="155" t="s">
        <v>204</v>
      </c>
      <c r="E160" s="156" t="s">
        <v>1844</v>
      </c>
      <c r="F160" s="157" t="s">
        <v>1845</v>
      </c>
      <c r="G160" s="158" t="s">
        <v>671</v>
      </c>
      <c r="H160" s="159">
        <v>10</v>
      </c>
      <c r="I160" s="160"/>
      <c r="J160" s="161">
        <f t="shared" si="0"/>
        <v>0</v>
      </c>
      <c r="K160" s="162"/>
      <c r="L160" s="34"/>
      <c r="M160" s="163" t="s">
        <v>1</v>
      </c>
      <c r="N160" s="164" t="s">
        <v>41</v>
      </c>
      <c r="O160" s="62"/>
      <c r="P160" s="165">
        <f t="shared" si="1"/>
        <v>0</v>
      </c>
      <c r="Q160" s="165">
        <v>0</v>
      </c>
      <c r="R160" s="165">
        <f t="shared" si="2"/>
        <v>0</v>
      </c>
      <c r="S160" s="165">
        <v>0</v>
      </c>
      <c r="T160" s="16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324</v>
      </c>
      <c r="AT160" s="167" t="s">
        <v>204</v>
      </c>
      <c r="AU160" s="167" t="s">
        <v>91</v>
      </c>
      <c r="AY160" s="18" t="s">
        <v>203</v>
      </c>
      <c r="BE160" s="168">
        <f t="shared" si="4"/>
        <v>0</v>
      </c>
      <c r="BF160" s="168">
        <f t="shared" si="5"/>
        <v>0</v>
      </c>
      <c r="BG160" s="168">
        <f t="shared" si="6"/>
        <v>0</v>
      </c>
      <c r="BH160" s="168">
        <f t="shared" si="7"/>
        <v>0</v>
      </c>
      <c r="BI160" s="168">
        <f t="shared" si="8"/>
        <v>0</v>
      </c>
      <c r="BJ160" s="18" t="s">
        <v>91</v>
      </c>
      <c r="BK160" s="168">
        <f t="shared" si="9"/>
        <v>0</v>
      </c>
      <c r="BL160" s="18" t="s">
        <v>324</v>
      </c>
      <c r="BM160" s="167" t="s">
        <v>287</v>
      </c>
    </row>
    <row r="161" spans="1:65" s="2" customFormat="1" ht="21.75" customHeight="1">
      <c r="A161" s="33"/>
      <c r="B161" s="154"/>
      <c r="C161" s="155" t="s">
        <v>298</v>
      </c>
      <c r="D161" s="155" t="s">
        <v>204</v>
      </c>
      <c r="E161" s="156" t="s">
        <v>1846</v>
      </c>
      <c r="F161" s="157" t="s">
        <v>1847</v>
      </c>
      <c r="G161" s="158" t="s">
        <v>1848</v>
      </c>
      <c r="H161" s="159">
        <v>1</v>
      </c>
      <c r="I161" s="160"/>
      <c r="J161" s="161">
        <f t="shared" si="0"/>
        <v>0</v>
      </c>
      <c r="K161" s="162"/>
      <c r="L161" s="34"/>
      <c r="M161" s="163" t="s">
        <v>1</v>
      </c>
      <c r="N161" s="164" t="s">
        <v>41</v>
      </c>
      <c r="O161" s="62"/>
      <c r="P161" s="165">
        <f t="shared" si="1"/>
        <v>0</v>
      </c>
      <c r="Q161" s="165">
        <v>0</v>
      </c>
      <c r="R161" s="165">
        <f t="shared" si="2"/>
        <v>0</v>
      </c>
      <c r="S161" s="165">
        <v>0</v>
      </c>
      <c r="T161" s="166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324</v>
      </c>
      <c r="AT161" s="167" t="s">
        <v>204</v>
      </c>
      <c r="AU161" s="167" t="s">
        <v>91</v>
      </c>
      <c r="AY161" s="18" t="s">
        <v>203</v>
      </c>
      <c r="BE161" s="168">
        <f t="shared" si="4"/>
        <v>0</v>
      </c>
      <c r="BF161" s="168">
        <f t="shared" si="5"/>
        <v>0</v>
      </c>
      <c r="BG161" s="168">
        <f t="shared" si="6"/>
        <v>0</v>
      </c>
      <c r="BH161" s="168">
        <f t="shared" si="7"/>
        <v>0</v>
      </c>
      <c r="BI161" s="168">
        <f t="shared" si="8"/>
        <v>0</v>
      </c>
      <c r="BJ161" s="18" t="s">
        <v>91</v>
      </c>
      <c r="BK161" s="168">
        <f t="shared" si="9"/>
        <v>0</v>
      </c>
      <c r="BL161" s="18" t="s">
        <v>324</v>
      </c>
      <c r="BM161" s="167" t="s">
        <v>290</v>
      </c>
    </row>
    <row r="162" spans="1:65" s="2" customFormat="1" ht="16.5" customHeight="1">
      <c r="A162" s="33"/>
      <c r="B162" s="154"/>
      <c r="C162" s="155" t="s">
        <v>245</v>
      </c>
      <c r="D162" s="155" t="s">
        <v>204</v>
      </c>
      <c r="E162" s="156" t="s">
        <v>1849</v>
      </c>
      <c r="F162" s="157" t="s">
        <v>1850</v>
      </c>
      <c r="G162" s="158" t="s">
        <v>340</v>
      </c>
      <c r="H162" s="159">
        <v>1</v>
      </c>
      <c r="I162" s="160"/>
      <c r="J162" s="161">
        <f t="shared" si="0"/>
        <v>0</v>
      </c>
      <c r="K162" s="162"/>
      <c r="L162" s="34"/>
      <c r="M162" s="163" t="s">
        <v>1</v>
      </c>
      <c r="N162" s="164" t="s">
        <v>41</v>
      </c>
      <c r="O162" s="62"/>
      <c r="P162" s="165">
        <f t="shared" si="1"/>
        <v>0</v>
      </c>
      <c r="Q162" s="165">
        <v>0</v>
      </c>
      <c r="R162" s="165">
        <f t="shared" si="2"/>
        <v>0</v>
      </c>
      <c r="S162" s="165">
        <v>0</v>
      </c>
      <c r="T162" s="166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324</v>
      </c>
      <c r="AT162" s="167" t="s">
        <v>204</v>
      </c>
      <c r="AU162" s="167" t="s">
        <v>91</v>
      </c>
      <c r="AY162" s="18" t="s">
        <v>203</v>
      </c>
      <c r="BE162" s="168">
        <f t="shared" si="4"/>
        <v>0</v>
      </c>
      <c r="BF162" s="168">
        <f t="shared" si="5"/>
        <v>0</v>
      </c>
      <c r="BG162" s="168">
        <f t="shared" si="6"/>
        <v>0</v>
      </c>
      <c r="BH162" s="168">
        <f t="shared" si="7"/>
        <v>0</v>
      </c>
      <c r="BI162" s="168">
        <f t="shared" si="8"/>
        <v>0</v>
      </c>
      <c r="BJ162" s="18" t="s">
        <v>91</v>
      </c>
      <c r="BK162" s="168">
        <f t="shared" si="9"/>
        <v>0</v>
      </c>
      <c r="BL162" s="18" t="s">
        <v>324</v>
      </c>
      <c r="BM162" s="167" t="s">
        <v>294</v>
      </c>
    </row>
    <row r="163" spans="1:65" s="2" customFormat="1" ht="16.5" customHeight="1">
      <c r="A163" s="33"/>
      <c r="B163" s="154"/>
      <c r="C163" s="155" t="s">
        <v>307</v>
      </c>
      <c r="D163" s="155" t="s">
        <v>204</v>
      </c>
      <c r="E163" s="156" t="s">
        <v>1851</v>
      </c>
      <c r="F163" s="157" t="s">
        <v>1852</v>
      </c>
      <c r="G163" s="158" t="s">
        <v>1848</v>
      </c>
      <c r="H163" s="159">
        <v>90</v>
      </c>
      <c r="I163" s="160"/>
      <c r="J163" s="161">
        <f t="shared" si="0"/>
        <v>0</v>
      </c>
      <c r="K163" s="162"/>
      <c r="L163" s="34"/>
      <c r="M163" s="163" t="s">
        <v>1</v>
      </c>
      <c r="N163" s="164" t="s">
        <v>41</v>
      </c>
      <c r="O163" s="62"/>
      <c r="P163" s="165">
        <f t="shared" si="1"/>
        <v>0</v>
      </c>
      <c r="Q163" s="165">
        <v>0</v>
      </c>
      <c r="R163" s="165">
        <f t="shared" si="2"/>
        <v>0</v>
      </c>
      <c r="S163" s="165">
        <v>0</v>
      </c>
      <c r="T163" s="166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324</v>
      </c>
      <c r="AT163" s="167" t="s">
        <v>204</v>
      </c>
      <c r="AU163" s="167" t="s">
        <v>91</v>
      </c>
      <c r="AY163" s="18" t="s">
        <v>203</v>
      </c>
      <c r="BE163" s="168">
        <f t="shared" si="4"/>
        <v>0</v>
      </c>
      <c r="BF163" s="168">
        <f t="shared" si="5"/>
        <v>0</v>
      </c>
      <c r="BG163" s="168">
        <f t="shared" si="6"/>
        <v>0</v>
      </c>
      <c r="BH163" s="168">
        <f t="shared" si="7"/>
        <v>0</v>
      </c>
      <c r="BI163" s="168">
        <f t="shared" si="8"/>
        <v>0</v>
      </c>
      <c r="BJ163" s="18" t="s">
        <v>91</v>
      </c>
      <c r="BK163" s="168">
        <f t="shared" si="9"/>
        <v>0</v>
      </c>
      <c r="BL163" s="18" t="s">
        <v>324</v>
      </c>
      <c r="BM163" s="167" t="s">
        <v>297</v>
      </c>
    </row>
    <row r="164" spans="1:65" s="2" customFormat="1" ht="16.5" customHeight="1">
      <c r="A164" s="33"/>
      <c r="B164" s="154"/>
      <c r="C164" s="155" t="s">
        <v>250</v>
      </c>
      <c r="D164" s="155" t="s">
        <v>204</v>
      </c>
      <c r="E164" s="156" t="s">
        <v>1853</v>
      </c>
      <c r="F164" s="157" t="s">
        <v>1854</v>
      </c>
      <c r="G164" s="158" t="s">
        <v>340</v>
      </c>
      <c r="H164" s="159">
        <v>1</v>
      </c>
      <c r="I164" s="160"/>
      <c r="J164" s="161">
        <f t="shared" si="0"/>
        <v>0</v>
      </c>
      <c r="K164" s="162"/>
      <c r="L164" s="34"/>
      <c r="M164" s="163" t="s">
        <v>1</v>
      </c>
      <c r="N164" s="164" t="s">
        <v>41</v>
      </c>
      <c r="O164" s="62"/>
      <c r="P164" s="165">
        <f t="shared" si="1"/>
        <v>0</v>
      </c>
      <c r="Q164" s="165">
        <v>0</v>
      </c>
      <c r="R164" s="165">
        <f t="shared" si="2"/>
        <v>0</v>
      </c>
      <c r="S164" s="165">
        <v>0</v>
      </c>
      <c r="T164" s="166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324</v>
      </c>
      <c r="AT164" s="167" t="s">
        <v>204</v>
      </c>
      <c r="AU164" s="167" t="s">
        <v>91</v>
      </c>
      <c r="AY164" s="18" t="s">
        <v>203</v>
      </c>
      <c r="BE164" s="168">
        <f t="shared" si="4"/>
        <v>0</v>
      </c>
      <c r="BF164" s="168">
        <f t="shared" si="5"/>
        <v>0</v>
      </c>
      <c r="BG164" s="168">
        <f t="shared" si="6"/>
        <v>0</v>
      </c>
      <c r="BH164" s="168">
        <f t="shared" si="7"/>
        <v>0</v>
      </c>
      <c r="BI164" s="168">
        <f t="shared" si="8"/>
        <v>0</v>
      </c>
      <c r="BJ164" s="18" t="s">
        <v>91</v>
      </c>
      <c r="BK164" s="168">
        <f t="shared" si="9"/>
        <v>0</v>
      </c>
      <c r="BL164" s="18" t="s">
        <v>324</v>
      </c>
      <c r="BM164" s="167" t="s">
        <v>301</v>
      </c>
    </row>
    <row r="165" spans="1:65" s="12" customFormat="1" ht="22.9" customHeight="1">
      <c r="B165" s="143"/>
      <c r="D165" s="144" t="s">
        <v>74</v>
      </c>
      <c r="E165" s="169" t="s">
        <v>1855</v>
      </c>
      <c r="F165" s="169" t="s">
        <v>1856</v>
      </c>
      <c r="I165" s="146"/>
      <c r="J165" s="170">
        <f>BK165</f>
        <v>0</v>
      </c>
      <c r="L165" s="143"/>
      <c r="M165" s="148"/>
      <c r="N165" s="149"/>
      <c r="O165" s="149"/>
      <c r="P165" s="150">
        <f>SUM(P166:P169)</f>
        <v>0</v>
      </c>
      <c r="Q165" s="149"/>
      <c r="R165" s="150">
        <f>SUM(R166:R169)</f>
        <v>0</v>
      </c>
      <c r="S165" s="149"/>
      <c r="T165" s="151">
        <f>SUM(T166:T169)</f>
        <v>0</v>
      </c>
      <c r="AR165" s="144" t="s">
        <v>83</v>
      </c>
      <c r="AT165" s="152" t="s">
        <v>74</v>
      </c>
      <c r="AU165" s="152" t="s">
        <v>83</v>
      </c>
      <c r="AY165" s="144" t="s">
        <v>203</v>
      </c>
      <c r="BK165" s="153">
        <f>SUM(BK166:BK169)</f>
        <v>0</v>
      </c>
    </row>
    <row r="166" spans="1:65" s="2" customFormat="1" ht="16.5" customHeight="1">
      <c r="A166" s="33"/>
      <c r="B166" s="154"/>
      <c r="C166" s="155" t="s">
        <v>314</v>
      </c>
      <c r="D166" s="155" t="s">
        <v>204</v>
      </c>
      <c r="E166" s="156" t="s">
        <v>1857</v>
      </c>
      <c r="F166" s="157" t="s">
        <v>1858</v>
      </c>
      <c r="G166" s="158" t="s">
        <v>1848</v>
      </c>
      <c r="H166" s="159">
        <v>216</v>
      </c>
      <c r="I166" s="160"/>
      <c r="J166" s="161">
        <f>ROUND(I166*H166,2)</f>
        <v>0</v>
      </c>
      <c r="K166" s="162"/>
      <c r="L166" s="34"/>
      <c r="M166" s="163" t="s">
        <v>1</v>
      </c>
      <c r="N166" s="164" t="s">
        <v>41</v>
      </c>
      <c r="O166" s="62"/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324</v>
      </c>
      <c r="AT166" s="167" t="s">
        <v>204</v>
      </c>
      <c r="AU166" s="167" t="s">
        <v>91</v>
      </c>
      <c r="AY166" s="18" t="s">
        <v>203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91</v>
      </c>
      <c r="BK166" s="168">
        <f>ROUND(I166*H166,2)</f>
        <v>0</v>
      </c>
      <c r="BL166" s="18" t="s">
        <v>324</v>
      </c>
      <c r="BM166" s="167" t="s">
        <v>304</v>
      </c>
    </row>
    <row r="167" spans="1:65" s="2" customFormat="1" ht="16.5" customHeight="1">
      <c r="A167" s="33"/>
      <c r="B167" s="154"/>
      <c r="C167" s="155" t="s">
        <v>258</v>
      </c>
      <c r="D167" s="155" t="s">
        <v>204</v>
      </c>
      <c r="E167" s="156" t="s">
        <v>1859</v>
      </c>
      <c r="F167" s="157" t="s">
        <v>1860</v>
      </c>
      <c r="G167" s="158" t="s">
        <v>207</v>
      </c>
      <c r="H167" s="159">
        <v>6</v>
      </c>
      <c r="I167" s="160"/>
      <c r="J167" s="161">
        <f>ROUND(I167*H167,2)</f>
        <v>0</v>
      </c>
      <c r="K167" s="162"/>
      <c r="L167" s="34"/>
      <c r="M167" s="163" t="s">
        <v>1</v>
      </c>
      <c r="N167" s="164" t="s">
        <v>41</v>
      </c>
      <c r="O167" s="62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324</v>
      </c>
      <c r="AT167" s="167" t="s">
        <v>204</v>
      </c>
      <c r="AU167" s="167" t="s">
        <v>91</v>
      </c>
      <c r="AY167" s="18" t="s">
        <v>203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91</v>
      </c>
      <c r="BK167" s="168">
        <f>ROUND(I167*H167,2)</f>
        <v>0</v>
      </c>
      <c r="BL167" s="18" t="s">
        <v>324</v>
      </c>
      <c r="BM167" s="167" t="s">
        <v>310</v>
      </c>
    </row>
    <row r="168" spans="1:65" s="2" customFormat="1" ht="16.5" customHeight="1">
      <c r="A168" s="33"/>
      <c r="B168" s="154"/>
      <c r="C168" s="155" t="s">
        <v>321</v>
      </c>
      <c r="D168" s="155" t="s">
        <v>204</v>
      </c>
      <c r="E168" s="156" t="s">
        <v>1861</v>
      </c>
      <c r="F168" s="157" t="s">
        <v>1862</v>
      </c>
      <c r="G168" s="158" t="s">
        <v>207</v>
      </c>
      <c r="H168" s="159">
        <v>4</v>
      </c>
      <c r="I168" s="160"/>
      <c r="J168" s="161">
        <f>ROUND(I168*H168,2)</f>
        <v>0</v>
      </c>
      <c r="K168" s="162"/>
      <c r="L168" s="34"/>
      <c r="M168" s="163" t="s">
        <v>1</v>
      </c>
      <c r="N168" s="164" t="s">
        <v>41</v>
      </c>
      <c r="O168" s="62"/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324</v>
      </c>
      <c r="AT168" s="167" t="s">
        <v>204</v>
      </c>
      <c r="AU168" s="167" t="s">
        <v>91</v>
      </c>
      <c r="AY168" s="18" t="s">
        <v>203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91</v>
      </c>
      <c r="BK168" s="168">
        <f>ROUND(I168*H168,2)</f>
        <v>0</v>
      </c>
      <c r="BL168" s="18" t="s">
        <v>324</v>
      </c>
      <c r="BM168" s="167" t="s">
        <v>313</v>
      </c>
    </row>
    <row r="169" spans="1:65" s="2" customFormat="1" ht="16.5" customHeight="1">
      <c r="A169" s="33"/>
      <c r="B169" s="154"/>
      <c r="C169" s="155" t="s">
        <v>262</v>
      </c>
      <c r="D169" s="155" t="s">
        <v>204</v>
      </c>
      <c r="E169" s="156" t="s">
        <v>1863</v>
      </c>
      <c r="F169" s="157" t="s">
        <v>1864</v>
      </c>
      <c r="G169" s="158" t="s">
        <v>207</v>
      </c>
      <c r="H169" s="159">
        <v>2</v>
      </c>
      <c r="I169" s="160"/>
      <c r="J169" s="161">
        <f>ROUND(I169*H169,2)</f>
        <v>0</v>
      </c>
      <c r="K169" s="162"/>
      <c r="L169" s="34"/>
      <c r="M169" s="163" t="s">
        <v>1</v>
      </c>
      <c r="N169" s="164" t="s">
        <v>41</v>
      </c>
      <c r="O169" s="62"/>
      <c r="P169" s="165">
        <f>O169*H169</f>
        <v>0</v>
      </c>
      <c r="Q169" s="165">
        <v>0</v>
      </c>
      <c r="R169" s="165">
        <f>Q169*H169</f>
        <v>0</v>
      </c>
      <c r="S169" s="165">
        <v>0</v>
      </c>
      <c r="T169" s="166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324</v>
      </c>
      <c r="AT169" s="167" t="s">
        <v>204</v>
      </c>
      <c r="AU169" s="167" t="s">
        <v>91</v>
      </c>
      <c r="AY169" s="18" t="s">
        <v>203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8" t="s">
        <v>91</v>
      </c>
      <c r="BK169" s="168">
        <f>ROUND(I169*H169,2)</f>
        <v>0</v>
      </c>
      <c r="BL169" s="18" t="s">
        <v>324</v>
      </c>
      <c r="BM169" s="167" t="s">
        <v>317</v>
      </c>
    </row>
    <row r="170" spans="1:65" s="12" customFormat="1" ht="22.9" customHeight="1">
      <c r="B170" s="143"/>
      <c r="D170" s="144" t="s">
        <v>74</v>
      </c>
      <c r="E170" s="169" t="s">
        <v>1865</v>
      </c>
      <c r="F170" s="169" t="s">
        <v>1866</v>
      </c>
      <c r="I170" s="146"/>
      <c r="J170" s="170">
        <f>BK170</f>
        <v>0</v>
      </c>
      <c r="L170" s="143"/>
      <c r="M170" s="148"/>
      <c r="N170" s="149"/>
      <c r="O170" s="149"/>
      <c r="P170" s="150">
        <f>SUM(P171:P263)</f>
        <v>0</v>
      </c>
      <c r="Q170" s="149"/>
      <c r="R170" s="150">
        <f>SUM(R171:R263)</f>
        <v>0</v>
      </c>
      <c r="S170" s="149"/>
      <c r="T170" s="151">
        <f>SUM(T171:T263)</f>
        <v>0</v>
      </c>
      <c r="AR170" s="144" t="s">
        <v>83</v>
      </c>
      <c r="AT170" s="152" t="s">
        <v>74</v>
      </c>
      <c r="AU170" s="152" t="s">
        <v>83</v>
      </c>
      <c r="AY170" s="144" t="s">
        <v>203</v>
      </c>
      <c r="BK170" s="153">
        <f>SUM(BK171:BK263)</f>
        <v>0</v>
      </c>
    </row>
    <row r="171" spans="1:65" s="2" customFormat="1" ht="16.5" customHeight="1">
      <c r="A171" s="33"/>
      <c r="B171" s="154"/>
      <c r="C171" s="155" t="s">
        <v>328</v>
      </c>
      <c r="D171" s="155" t="s">
        <v>204</v>
      </c>
      <c r="E171" s="156" t="s">
        <v>1867</v>
      </c>
      <c r="F171" s="157" t="s">
        <v>1868</v>
      </c>
      <c r="G171" s="158" t="s">
        <v>340</v>
      </c>
      <c r="H171" s="159">
        <v>1</v>
      </c>
      <c r="I171" s="160"/>
      <c r="J171" s="161">
        <f t="shared" ref="J171:J202" si="10">ROUND(I171*H171,2)</f>
        <v>0</v>
      </c>
      <c r="K171" s="162"/>
      <c r="L171" s="34"/>
      <c r="M171" s="163" t="s">
        <v>1</v>
      </c>
      <c r="N171" s="164" t="s">
        <v>41</v>
      </c>
      <c r="O171" s="62"/>
      <c r="P171" s="165">
        <f t="shared" ref="P171:P202" si="11">O171*H171</f>
        <v>0</v>
      </c>
      <c r="Q171" s="165">
        <v>0</v>
      </c>
      <c r="R171" s="165">
        <f t="shared" ref="R171:R202" si="12">Q171*H171</f>
        <v>0</v>
      </c>
      <c r="S171" s="165">
        <v>0</v>
      </c>
      <c r="T171" s="166">
        <f t="shared" ref="T171:T202" si="1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324</v>
      </c>
      <c r="AT171" s="167" t="s">
        <v>204</v>
      </c>
      <c r="AU171" s="167" t="s">
        <v>91</v>
      </c>
      <c r="AY171" s="18" t="s">
        <v>203</v>
      </c>
      <c r="BE171" s="168">
        <f t="shared" ref="BE171:BE202" si="14">IF(N171="základná",J171,0)</f>
        <v>0</v>
      </c>
      <c r="BF171" s="168">
        <f t="shared" ref="BF171:BF202" si="15">IF(N171="znížená",J171,0)</f>
        <v>0</v>
      </c>
      <c r="BG171" s="168">
        <f t="shared" ref="BG171:BG202" si="16">IF(N171="zákl. prenesená",J171,0)</f>
        <v>0</v>
      </c>
      <c r="BH171" s="168">
        <f t="shared" ref="BH171:BH202" si="17">IF(N171="zníž. prenesená",J171,0)</f>
        <v>0</v>
      </c>
      <c r="BI171" s="168">
        <f t="shared" ref="BI171:BI202" si="18">IF(N171="nulová",J171,0)</f>
        <v>0</v>
      </c>
      <c r="BJ171" s="18" t="s">
        <v>91</v>
      </c>
      <c r="BK171" s="168">
        <f t="shared" ref="BK171:BK202" si="19">ROUND(I171*H171,2)</f>
        <v>0</v>
      </c>
      <c r="BL171" s="18" t="s">
        <v>324</v>
      </c>
      <c r="BM171" s="167" t="s">
        <v>320</v>
      </c>
    </row>
    <row r="172" spans="1:65" s="2" customFormat="1" ht="16.5" customHeight="1">
      <c r="A172" s="33"/>
      <c r="B172" s="154"/>
      <c r="C172" s="155" t="s">
        <v>265</v>
      </c>
      <c r="D172" s="155" t="s">
        <v>204</v>
      </c>
      <c r="E172" s="156" t="s">
        <v>1869</v>
      </c>
      <c r="F172" s="157" t="s">
        <v>1870</v>
      </c>
      <c r="G172" s="158" t="s">
        <v>1871</v>
      </c>
      <c r="H172" s="159">
        <v>100</v>
      </c>
      <c r="I172" s="160"/>
      <c r="J172" s="161">
        <f t="shared" si="10"/>
        <v>0</v>
      </c>
      <c r="K172" s="162"/>
      <c r="L172" s="34"/>
      <c r="M172" s="163" t="s">
        <v>1</v>
      </c>
      <c r="N172" s="164" t="s">
        <v>41</v>
      </c>
      <c r="O172" s="62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324</v>
      </c>
      <c r="AT172" s="167" t="s">
        <v>204</v>
      </c>
      <c r="AU172" s="167" t="s">
        <v>91</v>
      </c>
      <c r="AY172" s="18" t="s">
        <v>203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8" t="s">
        <v>91</v>
      </c>
      <c r="BK172" s="168">
        <f t="shared" si="19"/>
        <v>0</v>
      </c>
      <c r="BL172" s="18" t="s">
        <v>324</v>
      </c>
      <c r="BM172" s="167" t="s">
        <v>324</v>
      </c>
    </row>
    <row r="173" spans="1:65" s="2" customFormat="1" ht="16.5" customHeight="1">
      <c r="A173" s="33"/>
      <c r="B173" s="154"/>
      <c r="C173" s="155" t="s">
        <v>337</v>
      </c>
      <c r="D173" s="155" t="s">
        <v>204</v>
      </c>
      <c r="E173" s="156" t="s">
        <v>1872</v>
      </c>
      <c r="F173" s="157" t="s">
        <v>1873</v>
      </c>
      <c r="G173" s="158" t="s">
        <v>340</v>
      </c>
      <c r="H173" s="159">
        <v>1</v>
      </c>
      <c r="I173" s="160"/>
      <c r="J173" s="161">
        <f t="shared" si="10"/>
        <v>0</v>
      </c>
      <c r="K173" s="162"/>
      <c r="L173" s="34"/>
      <c r="M173" s="163" t="s">
        <v>1</v>
      </c>
      <c r="N173" s="164" t="s">
        <v>41</v>
      </c>
      <c r="O173" s="62"/>
      <c r="P173" s="165">
        <f t="shared" si="11"/>
        <v>0</v>
      </c>
      <c r="Q173" s="165">
        <v>0</v>
      </c>
      <c r="R173" s="165">
        <f t="shared" si="12"/>
        <v>0</v>
      </c>
      <c r="S173" s="165">
        <v>0</v>
      </c>
      <c r="T173" s="166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324</v>
      </c>
      <c r="AT173" s="167" t="s">
        <v>204</v>
      </c>
      <c r="AU173" s="167" t="s">
        <v>91</v>
      </c>
      <c r="AY173" s="18" t="s">
        <v>203</v>
      </c>
      <c r="BE173" s="168">
        <f t="shared" si="14"/>
        <v>0</v>
      </c>
      <c r="BF173" s="168">
        <f t="shared" si="15"/>
        <v>0</v>
      </c>
      <c r="BG173" s="168">
        <f t="shared" si="16"/>
        <v>0</v>
      </c>
      <c r="BH173" s="168">
        <f t="shared" si="17"/>
        <v>0</v>
      </c>
      <c r="BI173" s="168">
        <f t="shared" si="18"/>
        <v>0</v>
      </c>
      <c r="BJ173" s="18" t="s">
        <v>91</v>
      </c>
      <c r="BK173" s="168">
        <f t="shared" si="19"/>
        <v>0</v>
      </c>
      <c r="BL173" s="18" t="s">
        <v>324</v>
      </c>
      <c r="BM173" s="167" t="s">
        <v>327</v>
      </c>
    </row>
    <row r="174" spans="1:65" s="2" customFormat="1" ht="16.5" customHeight="1">
      <c r="A174" s="33"/>
      <c r="B174" s="154"/>
      <c r="C174" s="155" t="s">
        <v>271</v>
      </c>
      <c r="D174" s="155" t="s">
        <v>204</v>
      </c>
      <c r="E174" s="156" t="s">
        <v>1874</v>
      </c>
      <c r="F174" s="157" t="s">
        <v>1875</v>
      </c>
      <c r="G174" s="158" t="s">
        <v>1848</v>
      </c>
      <c r="H174" s="159">
        <v>1</v>
      </c>
      <c r="I174" s="160"/>
      <c r="J174" s="161">
        <f t="shared" si="10"/>
        <v>0</v>
      </c>
      <c r="K174" s="162"/>
      <c r="L174" s="34"/>
      <c r="M174" s="163" t="s">
        <v>1</v>
      </c>
      <c r="N174" s="164" t="s">
        <v>41</v>
      </c>
      <c r="O174" s="62"/>
      <c r="P174" s="165">
        <f t="shared" si="11"/>
        <v>0</v>
      </c>
      <c r="Q174" s="165">
        <v>0</v>
      </c>
      <c r="R174" s="165">
        <f t="shared" si="12"/>
        <v>0</v>
      </c>
      <c r="S174" s="165">
        <v>0</v>
      </c>
      <c r="T174" s="166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324</v>
      </c>
      <c r="AT174" s="167" t="s">
        <v>204</v>
      </c>
      <c r="AU174" s="167" t="s">
        <v>91</v>
      </c>
      <c r="AY174" s="18" t="s">
        <v>203</v>
      </c>
      <c r="BE174" s="168">
        <f t="shared" si="14"/>
        <v>0</v>
      </c>
      <c r="BF174" s="168">
        <f t="shared" si="15"/>
        <v>0</v>
      </c>
      <c r="BG174" s="168">
        <f t="shared" si="16"/>
        <v>0</v>
      </c>
      <c r="BH174" s="168">
        <f t="shared" si="17"/>
        <v>0</v>
      </c>
      <c r="BI174" s="168">
        <f t="shared" si="18"/>
        <v>0</v>
      </c>
      <c r="BJ174" s="18" t="s">
        <v>91</v>
      </c>
      <c r="BK174" s="168">
        <f t="shared" si="19"/>
        <v>0</v>
      </c>
      <c r="BL174" s="18" t="s">
        <v>324</v>
      </c>
      <c r="BM174" s="167" t="s">
        <v>331</v>
      </c>
    </row>
    <row r="175" spans="1:65" s="2" customFormat="1" ht="16.5" customHeight="1">
      <c r="A175" s="33"/>
      <c r="B175" s="154"/>
      <c r="C175" s="155" t="s">
        <v>345</v>
      </c>
      <c r="D175" s="155" t="s">
        <v>204</v>
      </c>
      <c r="E175" s="156" t="s">
        <v>1876</v>
      </c>
      <c r="F175" s="157" t="s">
        <v>1877</v>
      </c>
      <c r="G175" s="158" t="s">
        <v>249</v>
      </c>
      <c r="H175" s="159">
        <v>1</v>
      </c>
      <c r="I175" s="160"/>
      <c r="J175" s="161">
        <f t="shared" si="10"/>
        <v>0</v>
      </c>
      <c r="K175" s="162"/>
      <c r="L175" s="34"/>
      <c r="M175" s="163" t="s">
        <v>1</v>
      </c>
      <c r="N175" s="164" t="s">
        <v>41</v>
      </c>
      <c r="O175" s="62"/>
      <c r="P175" s="165">
        <f t="shared" si="11"/>
        <v>0</v>
      </c>
      <c r="Q175" s="165">
        <v>0</v>
      </c>
      <c r="R175" s="165">
        <f t="shared" si="12"/>
        <v>0</v>
      </c>
      <c r="S175" s="165">
        <v>0</v>
      </c>
      <c r="T175" s="166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324</v>
      </c>
      <c r="AT175" s="167" t="s">
        <v>204</v>
      </c>
      <c r="AU175" s="167" t="s">
        <v>91</v>
      </c>
      <c r="AY175" s="18" t="s">
        <v>203</v>
      </c>
      <c r="BE175" s="168">
        <f t="shared" si="14"/>
        <v>0</v>
      </c>
      <c r="BF175" s="168">
        <f t="shared" si="15"/>
        <v>0</v>
      </c>
      <c r="BG175" s="168">
        <f t="shared" si="16"/>
        <v>0</v>
      </c>
      <c r="BH175" s="168">
        <f t="shared" si="17"/>
        <v>0</v>
      </c>
      <c r="BI175" s="168">
        <f t="shared" si="18"/>
        <v>0</v>
      </c>
      <c r="BJ175" s="18" t="s">
        <v>91</v>
      </c>
      <c r="BK175" s="168">
        <f t="shared" si="19"/>
        <v>0</v>
      </c>
      <c r="BL175" s="18" t="s">
        <v>324</v>
      </c>
      <c r="BM175" s="167" t="s">
        <v>334</v>
      </c>
    </row>
    <row r="176" spans="1:65" s="2" customFormat="1" ht="16.5" customHeight="1">
      <c r="A176" s="33"/>
      <c r="B176" s="154"/>
      <c r="C176" s="155" t="s">
        <v>276</v>
      </c>
      <c r="D176" s="155" t="s">
        <v>204</v>
      </c>
      <c r="E176" s="156" t="s">
        <v>1878</v>
      </c>
      <c r="F176" s="157" t="s">
        <v>1879</v>
      </c>
      <c r="G176" s="158" t="s">
        <v>249</v>
      </c>
      <c r="H176" s="159">
        <v>1</v>
      </c>
      <c r="I176" s="160"/>
      <c r="J176" s="161">
        <f t="shared" si="10"/>
        <v>0</v>
      </c>
      <c r="K176" s="162"/>
      <c r="L176" s="34"/>
      <c r="M176" s="163" t="s">
        <v>1</v>
      </c>
      <c r="N176" s="164" t="s">
        <v>41</v>
      </c>
      <c r="O176" s="62"/>
      <c r="P176" s="165">
        <f t="shared" si="11"/>
        <v>0</v>
      </c>
      <c r="Q176" s="165">
        <v>0</v>
      </c>
      <c r="R176" s="165">
        <f t="shared" si="12"/>
        <v>0</v>
      </c>
      <c r="S176" s="165">
        <v>0</v>
      </c>
      <c r="T176" s="166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324</v>
      </c>
      <c r="AT176" s="167" t="s">
        <v>204</v>
      </c>
      <c r="AU176" s="167" t="s">
        <v>91</v>
      </c>
      <c r="AY176" s="18" t="s">
        <v>203</v>
      </c>
      <c r="BE176" s="168">
        <f t="shared" si="14"/>
        <v>0</v>
      </c>
      <c r="BF176" s="168">
        <f t="shared" si="15"/>
        <v>0</v>
      </c>
      <c r="BG176" s="168">
        <f t="shared" si="16"/>
        <v>0</v>
      </c>
      <c r="BH176" s="168">
        <f t="shared" si="17"/>
        <v>0</v>
      </c>
      <c r="BI176" s="168">
        <f t="shared" si="18"/>
        <v>0</v>
      </c>
      <c r="BJ176" s="18" t="s">
        <v>91</v>
      </c>
      <c r="BK176" s="168">
        <f t="shared" si="19"/>
        <v>0</v>
      </c>
      <c r="BL176" s="18" t="s">
        <v>324</v>
      </c>
      <c r="BM176" s="167" t="s">
        <v>341</v>
      </c>
    </row>
    <row r="177" spans="1:65" s="2" customFormat="1" ht="24.2" customHeight="1">
      <c r="A177" s="33"/>
      <c r="B177" s="154"/>
      <c r="C177" s="155" t="s">
        <v>354</v>
      </c>
      <c r="D177" s="155" t="s">
        <v>204</v>
      </c>
      <c r="E177" s="156" t="s">
        <v>1880</v>
      </c>
      <c r="F177" s="157" t="s">
        <v>1881</v>
      </c>
      <c r="G177" s="158" t="s">
        <v>671</v>
      </c>
      <c r="H177" s="159">
        <v>1</v>
      </c>
      <c r="I177" s="160"/>
      <c r="J177" s="161">
        <f t="shared" si="10"/>
        <v>0</v>
      </c>
      <c r="K177" s="162"/>
      <c r="L177" s="34"/>
      <c r="M177" s="163" t="s">
        <v>1</v>
      </c>
      <c r="N177" s="164" t="s">
        <v>41</v>
      </c>
      <c r="O177" s="62"/>
      <c r="P177" s="165">
        <f t="shared" si="11"/>
        <v>0</v>
      </c>
      <c r="Q177" s="165">
        <v>0</v>
      </c>
      <c r="R177" s="165">
        <f t="shared" si="12"/>
        <v>0</v>
      </c>
      <c r="S177" s="165">
        <v>0</v>
      </c>
      <c r="T177" s="166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324</v>
      </c>
      <c r="AT177" s="167" t="s">
        <v>204</v>
      </c>
      <c r="AU177" s="167" t="s">
        <v>91</v>
      </c>
      <c r="AY177" s="18" t="s">
        <v>203</v>
      </c>
      <c r="BE177" s="168">
        <f t="shared" si="14"/>
        <v>0</v>
      </c>
      <c r="BF177" s="168">
        <f t="shared" si="15"/>
        <v>0</v>
      </c>
      <c r="BG177" s="168">
        <f t="shared" si="16"/>
        <v>0</v>
      </c>
      <c r="BH177" s="168">
        <f t="shared" si="17"/>
        <v>0</v>
      </c>
      <c r="BI177" s="168">
        <f t="shared" si="18"/>
        <v>0</v>
      </c>
      <c r="BJ177" s="18" t="s">
        <v>91</v>
      </c>
      <c r="BK177" s="168">
        <f t="shared" si="19"/>
        <v>0</v>
      </c>
      <c r="BL177" s="18" t="s">
        <v>324</v>
      </c>
      <c r="BM177" s="167" t="s">
        <v>344</v>
      </c>
    </row>
    <row r="178" spans="1:65" s="2" customFormat="1" ht="24.2" customHeight="1">
      <c r="A178" s="33"/>
      <c r="B178" s="154"/>
      <c r="C178" s="155" t="s">
        <v>280</v>
      </c>
      <c r="D178" s="155" t="s">
        <v>204</v>
      </c>
      <c r="E178" s="156" t="s">
        <v>1882</v>
      </c>
      <c r="F178" s="157" t="s">
        <v>1883</v>
      </c>
      <c r="G178" s="158" t="s">
        <v>671</v>
      </c>
      <c r="H178" s="159">
        <v>44</v>
      </c>
      <c r="I178" s="160"/>
      <c r="J178" s="161">
        <f t="shared" si="10"/>
        <v>0</v>
      </c>
      <c r="K178" s="162"/>
      <c r="L178" s="34"/>
      <c r="M178" s="163" t="s">
        <v>1</v>
      </c>
      <c r="N178" s="164" t="s">
        <v>41</v>
      </c>
      <c r="O178" s="62"/>
      <c r="P178" s="165">
        <f t="shared" si="11"/>
        <v>0</v>
      </c>
      <c r="Q178" s="165">
        <v>0</v>
      </c>
      <c r="R178" s="165">
        <f t="shared" si="12"/>
        <v>0</v>
      </c>
      <c r="S178" s="165">
        <v>0</v>
      </c>
      <c r="T178" s="166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324</v>
      </c>
      <c r="AT178" s="167" t="s">
        <v>204</v>
      </c>
      <c r="AU178" s="167" t="s">
        <v>91</v>
      </c>
      <c r="AY178" s="18" t="s">
        <v>203</v>
      </c>
      <c r="BE178" s="168">
        <f t="shared" si="14"/>
        <v>0</v>
      </c>
      <c r="BF178" s="168">
        <f t="shared" si="15"/>
        <v>0</v>
      </c>
      <c r="BG178" s="168">
        <f t="shared" si="16"/>
        <v>0</v>
      </c>
      <c r="BH178" s="168">
        <f t="shared" si="17"/>
        <v>0</v>
      </c>
      <c r="BI178" s="168">
        <f t="shared" si="18"/>
        <v>0</v>
      </c>
      <c r="BJ178" s="18" t="s">
        <v>91</v>
      </c>
      <c r="BK178" s="168">
        <f t="shared" si="19"/>
        <v>0</v>
      </c>
      <c r="BL178" s="18" t="s">
        <v>324</v>
      </c>
      <c r="BM178" s="167" t="s">
        <v>348</v>
      </c>
    </row>
    <row r="179" spans="1:65" s="2" customFormat="1" ht="66.75" customHeight="1">
      <c r="A179" s="33"/>
      <c r="B179" s="154"/>
      <c r="C179" s="155" t="s">
        <v>361</v>
      </c>
      <c r="D179" s="155" t="s">
        <v>204</v>
      </c>
      <c r="E179" s="156" t="s">
        <v>1884</v>
      </c>
      <c r="F179" s="157" t="s">
        <v>1885</v>
      </c>
      <c r="G179" s="158" t="s">
        <v>671</v>
      </c>
      <c r="H179" s="159">
        <v>1</v>
      </c>
      <c r="I179" s="160"/>
      <c r="J179" s="161">
        <f t="shared" si="10"/>
        <v>0</v>
      </c>
      <c r="K179" s="162"/>
      <c r="L179" s="34"/>
      <c r="M179" s="163" t="s">
        <v>1</v>
      </c>
      <c r="N179" s="164" t="s">
        <v>41</v>
      </c>
      <c r="O179" s="62"/>
      <c r="P179" s="165">
        <f t="shared" si="11"/>
        <v>0</v>
      </c>
      <c r="Q179" s="165">
        <v>0</v>
      </c>
      <c r="R179" s="165">
        <f t="shared" si="12"/>
        <v>0</v>
      </c>
      <c r="S179" s="165">
        <v>0</v>
      </c>
      <c r="T179" s="166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324</v>
      </c>
      <c r="AT179" s="167" t="s">
        <v>204</v>
      </c>
      <c r="AU179" s="167" t="s">
        <v>91</v>
      </c>
      <c r="AY179" s="18" t="s">
        <v>203</v>
      </c>
      <c r="BE179" s="168">
        <f t="shared" si="14"/>
        <v>0</v>
      </c>
      <c r="BF179" s="168">
        <f t="shared" si="15"/>
        <v>0</v>
      </c>
      <c r="BG179" s="168">
        <f t="shared" si="16"/>
        <v>0</v>
      </c>
      <c r="BH179" s="168">
        <f t="shared" si="17"/>
        <v>0</v>
      </c>
      <c r="BI179" s="168">
        <f t="shared" si="18"/>
        <v>0</v>
      </c>
      <c r="BJ179" s="18" t="s">
        <v>91</v>
      </c>
      <c r="BK179" s="168">
        <f t="shared" si="19"/>
        <v>0</v>
      </c>
      <c r="BL179" s="18" t="s">
        <v>324</v>
      </c>
      <c r="BM179" s="167" t="s">
        <v>353</v>
      </c>
    </row>
    <row r="180" spans="1:65" s="2" customFormat="1" ht="16.5" customHeight="1">
      <c r="A180" s="33"/>
      <c r="B180" s="154"/>
      <c r="C180" s="155" t="s">
        <v>283</v>
      </c>
      <c r="D180" s="155" t="s">
        <v>204</v>
      </c>
      <c r="E180" s="156" t="s">
        <v>1886</v>
      </c>
      <c r="F180" s="157" t="s">
        <v>1887</v>
      </c>
      <c r="G180" s="158" t="s">
        <v>671</v>
      </c>
      <c r="H180" s="159">
        <v>1</v>
      </c>
      <c r="I180" s="160"/>
      <c r="J180" s="161">
        <f t="shared" si="10"/>
        <v>0</v>
      </c>
      <c r="K180" s="162"/>
      <c r="L180" s="34"/>
      <c r="M180" s="163" t="s">
        <v>1</v>
      </c>
      <c r="N180" s="164" t="s">
        <v>41</v>
      </c>
      <c r="O180" s="62"/>
      <c r="P180" s="165">
        <f t="shared" si="11"/>
        <v>0</v>
      </c>
      <c r="Q180" s="165">
        <v>0</v>
      </c>
      <c r="R180" s="165">
        <f t="shared" si="12"/>
        <v>0</v>
      </c>
      <c r="S180" s="165">
        <v>0</v>
      </c>
      <c r="T180" s="166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7" t="s">
        <v>324</v>
      </c>
      <c r="AT180" s="167" t="s">
        <v>204</v>
      </c>
      <c r="AU180" s="167" t="s">
        <v>91</v>
      </c>
      <c r="AY180" s="18" t="s">
        <v>203</v>
      </c>
      <c r="BE180" s="168">
        <f t="shared" si="14"/>
        <v>0</v>
      </c>
      <c r="BF180" s="168">
        <f t="shared" si="15"/>
        <v>0</v>
      </c>
      <c r="BG180" s="168">
        <f t="shared" si="16"/>
        <v>0</v>
      </c>
      <c r="BH180" s="168">
        <f t="shared" si="17"/>
        <v>0</v>
      </c>
      <c r="BI180" s="168">
        <f t="shared" si="18"/>
        <v>0</v>
      </c>
      <c r="BJ180" s="18" t="s">
        <v>91</v>
      </c>
      <c r="BK180" s="168">
        <f t="shared" si="19"/>
        <v>0</v>
      </c>
      <c r="BL180" s="18" t="s">
        <v>324</v>
      </c>
      <c r="BM180" s="167" t="s">
        <v>357</v>
      </c>
    </row>
    <row r="181" spans="1:65" s="2" customFormat="1" ht="16.5" customHeight="1">
      <c r="A181" s="33"/>
      <c r="B181" s="154"/>
      <c r="C181" s="155" t="s">
        <v>368</v>
      </c>
      <c r="D181" s="155" t="s">
        <v>204</v>
      </c>
      <c r="E181" s="156" t="s">
        <v>1888</v>
      </c>
      <c r="F181" s="157" t="s">
        <v>1889</v>
      </c>
      <c r="G181" s="158" t="s">
        <v>671</v>
      </c>
      <c r="H181" s="159">
        <v>3</v>
      </c>
      <c r="I181" s="160"/>
      <c r="J181" s="161">
        <f t="shared" si="10"/>
        <v>0</v>
      </c>
      <c r="K181" s="162"/>
      <c r="L181" s="34"/>
      <c r="M181" s="163" t="s">
        <v>1</v>
      </c>
      <c r="N181" s="164" t="s">
        <v>41</v>
      </c>
      <c r="O181" s="62"/>
      <c r="P181" s="165">
        <f t="shared" si="11"/>
        <v>0</v>
      </c>
      <c r="Q181" s="165">
        <v>0</v>
      </c>
      <c r="R181" s="165">
        <f t="shared" si="12"/>
        <v>0</v>
      </c>
      <c r="S181" s="165">
        <v>0</v>
      </c>
      <c r="T181" s="166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7" t="s">
        <v>324</v>
      </c>
      <c r="AT181" s="167" t="s">
        <v>204</v>
      </c>
      <c r="AU181" s="167" t="s">
        <v>91</v>
      </c>
      <c r="AY181" s="18" t="s">
        <v>203</v>
      </c>
      <c r="BE181" s="168">
        <f t="shared" si="14"/>
        <v>0</v>
      </c>
      <c r="BF181" s="168">
        <f t="shared" si="15"/>
        <v>0</v>
      </c>
      <c r="BG181" s="168">
        <f t="shared" si="16"/>
        <v>0</v>
      </c>
      <c r="BH181" s="168">
        <f t="shared" si="17"/>
        <v>0</v>
      </c>
      <c r="BI181" s="168">
        <f t="shared" si="18"/>
        <v>0</v>
      </c>
      <c r="BJ181" s="18" t="s">
        <v>91</v>
      </c>
      <c r="BK181" s="168">
        <f t="shared" si="19"/>
        <v>0</v>
      </c>
      <c r="BL181" s="18" t="s">
        <v>324</v>
      </c>
      <c r="BM181" s="167" t="s">
        <v>360</v>
      </c>
    </row>
    <row r="182" spans="1:65" s="2" customFormat="1" ht="21.75" customHeight="1">
      <c r="A182" s="33"/>
      <c r="B182" s="154"/>
      <c r="C182" s="155" t="s">
        <v>287</v>
      </c>
      <c r="D182" s="155" t="s">
        <v>204</v>
      </c>
      <c r="E182" s="156" t="s">
        <v>1890</v>
      </c>
      <c r="F182" s="157" t="s">
        <v>1891</v>
      </c>
      <c r="G182" s="158" t="s">
        <v>671</v>
      </c>
      <c r="H182" s="159">
        <v>1</v>
      </c>
      <c r="I182" s="160"/>
      <c r="J182" s="161">
        <f t="shared" si="10"/>
        <v>0</v>
      </c>
      <c r="K182" s="162"/>
      <c r="L182" s="34"/>
      <c r="M182" s="163" t="s">
        <v>1</v>
      </c>
      <c r="N182" s="164" t="s">
        <v>41</v>
      </c>
      <c r="O182" s="62"/>
      <c r="P182" s="165">
        <f t="shared" si="11"/>
        <v>0</v>
      </c>
      <c r="Q182" s="165">
        <v>0</v>
      </c>
      <c r="R182" s="165">
        <f t="shared" si="12"/>
        <v>0</v>
      </c>
      <c r="S182" s="165">
        <v>0</v>
      </c>
      <c r="T182" s="166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324</v>
      </c>
      <c r="AT182" s="167" t="s">
        <v>204</v>
      </c>
      <c r="AU182" s="167" t="s">
        <v>91</v>
      </c>
      <c r="AY182" s="18" t="s">
        <v>203</v>
      </c>
      <c r="BE182" s="168">
        <f t="shared" si="14"/>
        <v>0</v>
      </c>
      <c r="BF182" s="168">
        <f t="shared" si="15"/>
        <v>0</v>
      </c>
      <c r="BG182" s="168">
        <f t="shared" si="16"/>
        <v>0</v>
      </c>
      <c r="BH182" s="168">
        <f t="shared" si="17"/>
        <v>0</v>
      </c>
      <c r="BI182" s="168">
        <f t="shared" si="18"/>
        <v>0</v>
      </c>
      <c r="BJ182" s="18" t="s">
        <v>91</v>
      </c>
      <c r="BK182" s="168">
        <f t="shared" si="19"/>
        <v>0</v>
      </c>
      <c r="BL182" s="18" t="s">
        <v>324</v>
      </c>
      <c r="BM182" s="167" t="s">
        <v>364</v>
      </c>
    </row>
    <row r="183" spans="1:65" s="2" customFormat="1" ht="24.2" customHeight="1">
      <c r="A183" s="33"/>
      <c r="B183" s="154"/>
      <c r="C183" s="155" t="s">
        <v>377</v>
      </c>
      <c r="D183" s="155" t="s">
        <v>204</v>
      </c>
      <c r="E183" s="156" t="s">
        <v>1892</v>
      </c>
      <c r="F183" s="157" t="s">
        <v>1893</v>
      </c>
      <c r="G183" s="158" t="s">
        <v>671</v>
      </c>
      <c r="H183" s="159">
        <v>1</v>
      </c>
      <c r="I183" s="160"/>
      <c r="J183" s="161">
        <f t="shared" si="10"/>
        <v>0</v>
      </c>
      <c r="K183" s="162"/>
      <c r="L183" s="34"/>
      <c r="M183" s="163" t="s">
        <v>1</v>
      </c>
      <c r="N183" s="164" t="s">
        <v>41</v>
      </c>
      <c r="O183" s="62"/>
      <c r="P183" s="165">
        <f t="shared" si="11"/>
        <v>0</v>
      </c>
      <c r="Q183" s="165">
        <v>0</v>
      </c>
      <c r="R183" s="165">
        <f t="shared" si="12"/>
        <v>0</v>
      </c>
      <c r="S183" s="165">
        <v>0</v>
      </c>
      <c r="T183" s="166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324</v>
      </c>
      <c r="AT183" s="167" t="s">
        <v>204</v>
      </c>
      <c r="AU183" s="167" t="s">
        <v>91</v>
      </c>
      <c r="AY183" s="18" t="s">
        <v>203</v>
      </c>
      <c r="BE183" s="168">
        <f t="shared" si="14"/>
        <v>0</v>
      </c>
      <c r="BF183" s="168">
        <f t="shared" si="15"/>
        <v>0</v>
      </c>
      <c r="BG183" s="168">
        <f t="shared" si="16"/>
        <v>0</v>
      </c>
      <c r="BH183" s="168">
        <f t="shared" si="17"/>
        <v>0</v>
      </c>
      <c r="BI183" s="168">
        <f t="shared" si="18"/>
        <v>0</v>
      </c>
      <c r="BJ183" s="18" t="s">
        <v>91</v>
      </c>
      <c r="BK183" s="168">
        <f t="shared" si="19"/>
        <v>0</v>
      </c>
      <c r="BL183" s="18" t="s">
        <v>324</v>
      </c>
      <c r="BM183" s="167" t="s">
        <v>367</v>
      </c>
    </row>
    <row r="184" spans="1:65" s="2" customFormat="1" ht="24.2" customHeight="1">
      <c r="A184" s="33"/>
      <c r="B184" s="154"/>
      <c r="C184" s="155" t="s">
        <v>290</v>
      </c>
      <c r="D184" s="155" t="s">
        <v>204</v>
      </c>
      <c r="E184" s="156" t="s">
        <v>1894</v>
      </c>
      <c r="F184" s="157" t="s">
        <v>1895</v>
      </c>
      <c r="G184" s="158" t="s">
        <v>671</v>
      </c>
      <c r="H184" s="159">
        <v>1</v>
      </c>
      <c r="I184" s="160"/>
      <c r="J184" s="161">
        <f t="shared" si="10"/>
        <v>0</v>
      </c>
      <c r="K184" s="162"/>
      <c r="L184" s="34"/>
      <c r="M184" s="163" t="s">
        <v>1</v>
      </c>
      <c r="N184" s="164" t="s">
        <v>41</v>
      </c>
      <c r="O184" s="62"/>
      <c r="P184" s="165">
        <f t="shared" si="11"/>
        <v>0</v>
      </c>
      <c r="Q184" s="165">
        <v>0</v>
      </c>
      <c r="R184" s="165">
        <f t="shared" si="12"/>
        <v>0</v>
      </c>
      <c r="S184" s="165">
        <v>0</v>
      </c>
      <c r="T184" s="166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324</v>
      </c>
      <c r="AT184" s="167" t="s">
        <v>204</v>
      </c>
      <c r="AU184" s="167" t="s">
        <v>91</v>
      </c>
      <c r="AY184" s="18" t="s">
        <v>203</v>
      </c>
      <c r="BE184" s="168">
        <f t="shared" si="14"/>
        <v>0</v>
      </c>
      <c r="BF184" s="168">
        <f t="shared" si="15"/>
        <v>0</v>
      </c>
      <c r="BG184" s="168">
        <f t="shared" si="16"/>
        <v>0</v>
      </c>
      <c r="BH184" s="168">
        <f t="shared" si="17"/>
        <v>0</v>
      </c>
      <c r="BI184" s="168">
        <f t="shared" si="18"/>
        <v>0</v>
      </c>
      <c r="BJ184" s="18" t="s">
        <v>91</v>
      </c>
      <c r="BK184" s="168">
        <f t="shared" si="19"/>
        <v>0</v>
      </c>
      <c r="BL184" s="18" t="s">
        <v>324</v>
      </c>
      <c r="BM184" s="167" t="s">
        <v>371</v>
      </c>
    </row>
    <row r="185" spans="1:65" s="2" customFormat="1" ht="37.9" customHeight="1">
      <c r="A185" s="33"/>
      <c r="B185" s="154"/>
      <c r="C185" s="155" t="s">
        <v>384</v>
      </c>
      <c r="D185" s="155" t="s">
        <v>204</v>
      </c>
      <c r="E185" s="156" t="s">
        <v>1896</v>
      </c>
      <c r="F185" s="157" t="s">
        <v>1897</v>
      </c>
      <c r="G185" s="158" t="s">
        <v>671</v>
      </c>
      <c r="H185" s="159">
        <v>1</v>
      </c>
      <c r="I185" s="160"/>
      <c r="J185" s="161">
        <f t="shared" si="10"/>
        <v>0</v>
      </c>
      <c r="K185" s="162"/>
      <c r="L185" s="34"/>
      <c r="M185" s="163" t="s">
        <v>1</v>
      </c>
      <c r="N185" s="164" t="s">
        <v>41</v>
      </c>
      <c r="O185" s="62"/>
      <c r="P185" s="165">
        <f t="shared" si="11"/>
        <v>0</v>
      </c>
      <c r="Q185" s="165">
        <v>0</v>
      </c>
      <c r="R185" s="165">
        <f t="shared" si="12"/>
        <v>0</v>
      </c>
      <c r="S185" s="165">
        <v>0</v>
      </c>
      <c r="T185" s="166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324</v>
      </c>
      <c r="AT185" s="167" t="s">
        <v>204</v>
      </c>
      <c r="AU185" s="167" t="s">
        <v>91</v>
      </c>
      <c r="AY185" s="18" t="s">
        <v>203</v>
      </c>
      <c r="BE185" s="168">
        <f t="shared" si="14"/>
        <v>0</v>
      </c>
      <c r="BF185" s="168">
        <f t="shared" si="15"/>
        <v>0</v>
      </c>
      <c r="BG185" s="168">
        <f t="shared" si="16"/>
        <v>0</v>
      </c>
      <c r="BH185" s="168">
        <f t="shared" si="17"/>
        <v>0</v>
      </c>
      <c r="BI185" s="168">
        <f t="shared" si="18"/>
        <v>0</v>
      </c>
      <c r="BJ185" s="18" t="s">
        <v>91</v>
      </c>
      <c r="BK185" s="168">
        <f t="shared" si="19"/>
        <v>0</v>
      </c>
      <c r="BL185" s="18" t="s">
        <v>324</v>
      </c>
      <c r="BM185" s="167" t="s">
        <v>376</v>
      </c>
    </row>
    <row r="186" spans="1:65" s="2" customFormat="1" ht="37.9" customHeight="1">
      <c r="A186" s="33"/>
      <c r="B186" s="154"/>
      <c r="C186" s="155" t="s">
        <v>294</v>
      </c>
      <c r="D186" s="155" t="s">
        <v>204</v>
      </c>
      <c r="E186" s="156" t="s">
        <v>1898</v>
      </c>
      <c r="F186" s="157" t="s">
        <v>1899</v>
      </c>
      <c r="G186" s="158" t="s">
        <v>671</v>
      </c>
      <c r="H186" s="159">
        <v>1</v>
      </c>
      <c r="I186" s="160"/>
      <c r="J186" s="161">
        <f t="shared" si="10"/>
        <v>0</v>
      </c>
      <c r="K186" s="162"/>
      <c r="L186" s="34"/>
      <c r="M186" s="163" t="s">
        <v>1</v>
      </c>
      <c r="N186" s="164" t="s">
        <v>41</v>
      </c>
      <c r="O186" s="62"/>
      <c r="P186" s="165">
        <f t="shared" si="11"/>
        <v>0</v>
      </c>
      <c r="Q186" s="165">
        <v>0</v>
      </c>
      <c r="R186" s="165">
        <f t="shared" si="12"/>
        <v>0</v>
      </c>
      <c r="S186" s="165">
        <v>0</v>
      </c>
      <c r="T186" s="166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324</v>
      </c>
      <c r="AT186" s="167" t="s">
        <v>204</v>
      </c>
      <c r="AU186" s="167" t="s">
        <v>91</v>
      </c>
      <c r="AY186" s="18" t="s">
        <v>203</v>
      </c>
      <c r="BE186" s="168">
        <f t="shared" si="14"/>
        <v>0</v>
      </c>
      <c r="BF186" s="168">
        <f t="shared" si="15"/>
        <v>0</v>
      </c>
      <c r="BG186" s="168">
        <f t="shared" si="16"/>
        <v>0</v>
      </c>
      <c r="BH186" s="168">
        <f t="shared" si="17"/>
        <v>0</v>
      </c>
      <c r="BI186" s="168">
        <f t="shared" si="18"/>
        <v>0</v>
      </c>
      <c r="BJ186" s="18" t="s">
        <v>91</v>
      </c>
      <c r="BK186" s="168">
        <f t="shared" si="19"/>
        <v>0</v>
      </c>
      <c r="BL186" s="18" t="s">
        <v>324</v>
      </c>
      <c r="BM186" s="167" t="s">
        <v>380</v>
      </c>
    </row>
    <row r="187" spans="1:65" s="2" customFormat="1" ht="24.2" customHeight="1">
      <c r="A187" s="33"/>
      <c r="B187" s="154"/>
      <c r="C187" s="155" t="s">
        <v>393</v>
      </c>
      <c r="D187" s="155" t="s">
        <v>204</v>
      </c>
      <c r="E187" s="156" t="s">
        <v>1900</v>
      </c>
      <c r="F187" s="157" t="s">
        <v>1901</v>
      </c>
      <c r="G187" s="158" t="s">
        <v>671</v>
      </c>
      <c r="H187" s="159">
        <v>1</v>
      </c>
      <c r="I187" s="160"/>
      <c r="J187" s="161">
        <f t="shared" si="10"/>
        <v>0</v>
      </c>
      <c r="K187" s="162"/>
      <c r="L187" s="34"/>
      <c r="M187" s="163" t="s">
        <v>1</v>
      </c>
      <c r="N187" s="164" t="s">
        <v>41</v>
      </c>
      <c r="O187" s="62"/>
      <c r="P187" s="165">
        <f t="shared" si="11"/>
        <v>0</v>
      </c>
      <c r="Q187" s="165">
        <v>0</v>
      </c>
      <c r="R187" s="165">
        <f t="shared" si="12"/>
        <v>0</v>
      </c>
      <c r="S187" s="165">
        <v>0</v>
      </c>
      <c r="T187" s="166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324</v>
      </c>
      <c r="AT187" s="167" t="s">
        <v>204</v>
      </c>
      <c r="AU187" s="167" t="s">
        <v>91</v>
      </c>
      <c r="AY187" s="18" t="s">
        <v>203</v>
      </c>
      <c r="BE187" s="168">
        <f t="shared" si="14"/>
        <v>0</v>
      </c>
      <c r="BF187" s="168">
        <f t="shared" si="15"/>
        <v>0</v>
      </c>
      <c r="BG187" s="168">
        <f t="shared" si="16"/>
        <v>0</v>
      </c>
      <c r="BH187" s="168">
        <f t="shared" si="17"/>
        <v>0</v>
      </c>
      <c r="BI187" s="168">
        <f t="shared" si="18"/>
        <v>0</v>
      </c>
      <c r="BJ187" s="18" t="s">
        <v>91</v>
      </c>
      <c r="BK187" s="168">
        <f t="shared" si="19"/>
        <v>0</v>
      </c>
      <c r="BL187" s="18" t="s">
        <v>324</v>
      </c>
      <c r="BM187" s="167" t="s">
        <v>383</v>
      </c>
    </row>
    <row r="188" spans="1:65" s="2" customFormat="1" ht="49.15" customHeight="1">
      <c r="A188" s="33"/>
      <c r="B188" s="154"/>
      <c r="C188" s="155" t="s">
        <v>297</v>
      </c>
      <c r="D188" s="155" t="s">
        <v>204</v>
      </c>
      <c r="E188" s="156" t="s">
        <v>1902</v>
      </c>
      <c r="F188" s="157" t="s">
        <v>1903</v>
      </c>
      <c r="G188" s="158" t="s">
        <v>671</v>
      </c>
      <c r="H188" s="159">
        <v>2</v>
      </c>
      <c r="I188" s="160"/>
      <c r="J188" s="161">
        <f t="shared" si="10"/>
        <v>0</v>
      </c>
      <c r="K188" s="162"/>
      <c r="L188" s="34"/>
      <c r="M188" s="163" t="s">
        <v>1</v>
      </c>
      <c r="N188" s="164" t="s">
        <v>41</v>
      </c>
      <c r="O188" s="62"/>
      <c r="P188" s="165">
        <f t="shared" si="11"/>
        <v>0</v>
      </c>
      <c r="Q188" s="165">
        <v>0</v>
      </c>
      <c r="R188" s="165">
        <f t="shared" si="12"/>
        <v>0</v>
      </c>
      <c r="S188" s="165">
        <v>0</v>
      </c>
      <c r="T188" s="166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324</v>
      </c>
      <c r="AT188" s="167" t="s">
        <v>204</v>
      </c>
      <c r="AU188" s="167" t="s">
        <v>91</v>
      </c>
      <c r="AY188" s="18" t="s">
        <v>203</v>
      </c>
      <c r="BE188" s="168">
        <f t="shared" si="14"/>
        <v>0</v>
      </c>
      <c r="BF188" s="168">
        <f t="shared" si="15"/>
        <v>0</v>
      </c>
      <c r="BG188" s="168">
        <f t="shared" si="16"/>
        <v>0</v>
      </c>
      <c r="BH188" s="168">
        <f t="shared" si="17"/>
        <v>0</v>
      </c>
      <c r="BI188" s="168">
        <f t="shared" si="18"/>
        <v>0</v>
      </c>
      <c r="BJ188" s="18" t="s">
        <v>91</v>
      </c>
      <c r="BK188" s="168">
        <f t="shared" si="19"/>
        <v>0</v>
      </c>
      <c r="BL188" s="18" t="s">
        <v>324</v>
      </c>
      <c r="BM188" s="167" t="s">
        <v>387</v>
      </c>
    </row>
    <row r="189" spans="1:65" s="2" customFormat="1" ht="49.15" customHeight="1">
      <c r="A189" s="33"/>
      <c r="B189" s="154"/>
      <c r="C189" s="155" t="s">
        <v>402</v>
      </c>
      <c r="D189" s="155" t="s">
        <v>204</v>
      </c>
      <c r="E189" s="156" t="s">
        <v>1904</v>
      </c>
      <c r="F189" s="157" t="s">
        <v>1905</v>
      </c>
      <c r="G189" s="158" t="s">
        <v>671</v>
      </c>
      <c r="H189" s="159">
        <v>10</v>
      </c>
      <c r="I189" s="160"/>
      <c r="J189" s="161">
        <f t="shared" si="10"/>
        <v>0</v>
      </c>
      <c r="K189" s="162"/>
      <c r="L189" s="34"/>
      <c r="M189" s="163" t="s">
        <v>1</v>
      </c>
      <c r="N189" s="164" t="s">
        <v>41</v>
      </c>
      <c r="O189" s="62"/>
      <c r="P189" s="165">
        <f t="shared" si="11"/>
        <v>0</v>
      </c>
      <c r="Q189" s="165">
        <v>0</v>
      </c>
      <c r="R189" s="165">
        <f t="shared" si="12"/>
        <v>0</v>
      </c>
      <c r="S189" s="165">
        <v>0</v>
      </c>
      <c r="T189" s="166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324</v>
      </c>
      <c r="AT189" s="167" t="s">
        <v>204</v>
      </c>
      <c r="AU189" s="167" t="s">
        <v>91</v>
      </c>
      <c r="AY189" s="18" t="s">
        <v>203</v>
      </c>
      <c r="BE189" s="168">
        <f t="shared" si="14"/>
        <v>0</v>
      </c>
      <c r="BF189" s="168">
        <f t="shared" si="15"/>
        <v>0</v>
      </c>
      <c r="BG189" s="168">
        <f t="shared" si="16"/>
        <v>0</v>
      </c>
      <c r="BH189" s="168">
        <f t="shared" si="17"/>
        <v>0</v>
      </c>
      <c r="BI189" s="168">
        <f t="shared" si="18"/>
        <v>0</v>
      </c>
      <c r="BJ189" s="18" t="s">
        <v>91</v>
      </c>
      <c r="BK189" s="168">
        <f t="shared" si="19"/>
        <v>0</v>
      </c>
      <c r="BL189" s="18" t="s">
        <v>324</v>
      </c>
      <c r="BM189" s="167" t="s">
        <v>390</v>
      </c>
    </row>
    <row r="190" spans="1:65" s="2" customFormat="1" ht="16.5" customHeight="1">
      <c r="A190" s="33"/>
      <c r="B190" s="154"/>
      <c r="C190" s="155" t="s">
        <v>301</v>
      </c>
      <c r="D190" s="155" t="s">
        <v>204</v>
      </c>
      <c r="E190" s="156" t="s">
        <v>1906</v>
      </c>
      <c r="F190" s="157" t="s">
        <v>1907</v>
      </c>
      <c r="G190" s="158" t="s">
        <v>671</v>
      </c>
      <c r="H190" s="159">
        <v>1</v>
      </c>
      <c r="I190" s="160"/>
      <c r="J190" s="161">
        <f t="shared" si="10"/>
        <v>0</v>
      </c>
      <c r="K190" s="162"/>
      <c r="L190" s="34"/>
      <c r="M190" s="163" t="s">
        <v>1</v>
      </c>
      <c r="N190" s="164" t="s">
        <v>41</v>
      </c>
      <c r="O190" s="62"/>
      <c r="P190" s="165">
        <f t="shared" si="11"/>
        <v>0</v>
      </c>
      <c r="Q190" s="165">
        <v>0</v>
      </c>
      <c r="R190" s="165">
        <f t="shared" si="12"/>
        <v>0</v>
      </c>
      <c r="S190" s="165">
        <v>0</v>
      </c>
      <c r="T190" s="166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324</v>
      </c>
      <c r="AT190" s="167" t="s">
        <v>204</v>
      </c>
      <c r="AU190" s="167" t="s">
        <v>91</v>
      </c>
      <c r="AY190" s="18" t="s">
        <v>203</v>
      </c>
      <c r="BE190" s="168">
        <f t="shared" si="14"/>
        <v>0</v>
      </c>
      <c r="BF190" s="168">
        <f t="shared" si="15"/>
        <v>0</v>
      </c>
      <c r="BG190" s="168">
        <f t="shared" si="16"/>
        <v>0</v>
      </c>
      <c r="BH190" s="168">
        <f t="shared" si="17"/>
        <v>0</v>
      </c>
      <c r="BI190" s="168">
        <f t="shared" si="18"/>
        <v>0</v>
      </c>
      <c r="BJ190" s="18" t="s">
        <v>91</v>
      </c>
      <c r="BK190" s="168">
        <f t="shared" si="19"/>
        <v>0</v>
      </c>
      <c r="BL190" s="18" t="s">
        <v>324</v>
      </c>
      <c r="BM190" s="167" t="s">
        <v>396</v>
      </c>
    </row>
    <row r="191" spans="1:65" s="2" customFormat="1" ht="55.5" customHeight="1">
      <c r="A191" s="33"/>
      <c r="B191" s="154"/>
      <c r="C191" s="155" t="s">
        <v>409</v>
      </c>
      <c r="D191" s="155" t="s">
        <v>204</v>
      </c>
      <c r="E191" s="156" t="s">
        <v>1908</v>
      </c>
      <c r="F191" s="157" t="s">
        <v>1909</v>
      </c>
      <c r="G191" s="158" t="s">
        <v>671</v>
      </c>
      <c r="H191" s="159">
        <v>1</v>
      </c>
      <c r="I191" s="160"/>
      <c r="J191" s="161">
        <f t="shared" si="10"/>
        <v>0</v>
      </c>
      <c r="K191" s="162"/>
      <c r="L191" s="34"/>
      <c r="M191" s="163" t="s">
        <v>1</v>
      </c>
      <c r="N191" s="164" t="s">
        <v>41</v>
      </c>
      <c r="O191" s="62"/>
      <c r="P191" s="165">
        <f t="shared" si="11"/>
        <v>0</v>
      </c>
      <c r="Q191" s="165">
        <v>0</v>
      </c>
      <c r="R191" s="165">
        <f t="shared" si="12"/>
        <v>0</v>
      </c>
      <c r="S191" s="165">
        <v>0</v>
      </c>
      <c r="T191" s="166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324</v>
      </c>
      <c r="AT191" s="167" t="s">
        <v>204</v>
      </c>
      <c r="AU191" s="167" t="s">
        <v>91</v>
      </c>
      <c r="AY191" s="18" t="s">
        <v>203</v>
      </c>
      <c r="BE191" s="168">
        <f t="shared" si="14"/>
        <v>0</v>
      </c>
      <c r="BF191" s="168">
        <f t="shared" si="15"/>
        <v>0</v>
      </c>
      <c r="BG191" s="168">
        <f t="shared" si="16"/>
        <v>0</v>
      </c>
      <c r="BH191" s="168">
        <f t="shared" si="17"/>
        <v>0</v>
      </c>
      <c r="BI191" s="168">
        <f t="shared" si="18"/>
        <v>0</v>
      </c>
      <c r="BJ191" s="18" t="s">
        <v>91</v>
      </c>
      <c r="BK191" s="168">
        <f t="shared" si="19"/>
        <v>0</v>
      </c>
      <c r="BL191" s="18" t="s">
        <v>324</v>
      </c>
      <c r="BM191" s="167" t="s">
        <v>399</v>
      </c>
    </row>
    <row r="192" spans="1:65" s="2" customFormat="1" ht="24.2" customHeight="1">
      <c r="A192" s="33"/>
      <c r="B192" s="154"/>
      <c r="C192" s="155" t="s">
        <v>304</v>
      </c>
      <c r="D192" s="155" t="s">
        <v>204</v>
      </c>
      <c r="E192" s="156" t="s">
        <v>1910</v>
      </c>
      <c r="F192" s="157" t="s">
        <v>1911</v>
      </c>
      <c r="G192" s="158" t="s">
        <v>671</v>
      </c>
      <c r="H192" s="159">
        <v>1</v>
      </c>
      <c r="I192" s="160"/>
      <c r="J192" s="161">
        <f t="shared" si="10"/>
        <v>0</v>
      </c>
      <c r="K192" s="162"/>
      <c r="L192" s="34"/>
      <c r="M192" s="163" t="s">
        <v>1</v>
      </c>
      <c r="N192" s="164" t="s">
        <v>41</v>
      </c>
      <c r="O192" s="62"/>
      <c r="P192" s="165">
        <f t="shared" si="11"/>
        <v>0</v>
      </c>
      <c r="Q192" s="165">
        <v>0</v>
      </c>
      <c r="R192" s="165">
        <f t="shared" si="12"/>
        <v>0</v>
      </c>
      <c r="S192" s="165">
        <v>0</v>
      </c>
      <c r="T192" s="166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324</v>
      </c>
      <c r="AT192" s="167" t="s">
        <v>204</v>
      </c>
      <c r="AU192" s="167" t="s">
        <v>91</v>
      </c>
      <c r="AY192" s="18" t="s">
        <v>203</v>
      </c>
      <c r="BE192" s="168">
        <f t="shared" si="14"/>
        <v>0</v>
      </c>
      <c r="BF192" s="168">
        <f t="shared" si="15"/>
        <v>0</v>
      </c>
      <c r="BG192" s="168">
        <f t="shared" si="16"/>
        <v>0</v>
      </c>
      <c r="BH192" s="168">
        <f t="shared" si="17"/>
        <v>0</v>
      </c>
      <c r="BI192" s="168">
        <f t="shared" si="18"/>
        <v>0</v>
      </c>
      <c r="BJ192" s="18" t="s">
        <v>91</v>
      </c>
      <c r="BK192" s="168">
        <f t="shared" si="19"/>
        <v>0</v>
      </c>
      <c r="BL192" s="18" t="s">
        <v>324</v>
      </c>
      <c r="BM192" s="167" t="s">
        <v>405</v>
      </c>
    </row>
    <row r="193" spans="1:65" s="2" customFormat="1" ht="16.5" customHeight="1">
      <c r="A193" s="33"/>
      <c r="B193" s="154"/>
      <c r="C193" s="155" t="s">
        <v>416</v>
      </c>
      <c r="D193" s="155" t="s">
        <v>204</v>
      </c>
      <c r="E193" s="156" t="s">
        <v>1912</v>
      </c>
      <c r="F193" s="157" t="s">
        <v>1913</v>
      </c>
      <c r="G193" s="158" t="s">
        <v>671</v>
      </c>
      <c r="H193" s="159">
        <v>6</v>
      </c>
      <c r="I193" s="160"/>
      <c r="J193" s="161">
        <f t="shared" si="10"/>
        <v>0</v>
      </c>
      <c r="K193" s="162"/>
      <c r="L193" s="34"/>
      <c r="M193" s="163" t="s">
        <v>1</v>
      </c>
      <c r="N193" s="164" t="s">
        <v>41</v>
      </c>
      <c r="O193" s="62"/>
      <c r="P193" s="165">
        <f t="shared" si="11"/>
        <v>0</v>
      </c>
      <c r="Q193" s="165">
        <v>0</v>
      </c>
      <c r="R193" s="165">
        <f t="shared" si="12"/>
        <v>0</v>
      </c>
      <c r="S193" s="165">
        <v>0</v>
      </c>
      <c r="T193" s="166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7" t="s">
        <v>324</v>
      </c>
      <c r="AT193" s="167" t="s">
        <v>204</v>
      </c>
      <c r="AU193" s="167" t="s">
        <v>91</v>
      </c>
      <c r="AY193" s="18" t="s">
        <v>203</v>
      </c>
      <c r="BE193" s="168">
        <f t="shared" si="14"/>
        <v>0</v>
      </c>
      <c r="BF193" s="168">
        <f t="shared" si="15"/>
        <v>0</v>
      </c>
      <c r="BG193" s="168">
        <f t="shared" si="16"/>
        <v>0</v>
      </c>
      <c r="BH193" s="168">
        <f t="shared" si="17"/>
        <v>0</v>
      </c>
      <c r="BI193" s="168">
        <f t="shared" si="18"/>
        <v>0</v>
      </c>
      <c r="BJ193" s="18" t="s">
        <v>91</v>
      </c>
      <c r="BK193" s="168">
        <f t="shared" si="19"/>
        <v>0</v>
      </c>
      <c r="BL193" s="18" t="s">
        <v>324</v>
      </c>
      <c r="BM193" s="167" t="s">
        <v>408</v>
      </c>
    </row>
    <row r="194" spans="1:65" s="2" customFormat="1" ht="24.2" customHeight="1">
      <c r="A194" s="33"/>
      <c r="B194" s="154"/>
      <c r="C194" s="155" t="s">
        <v>310</v>
      </c>
      <c r="D194" s="155" t="s">
        <v>204</v>
      </c>
      <c r="E194" s="156" t="s">
        <v>1914</v>
      </c>
      <c r="F194" s="157" t="s">
        <v>1915</v>
      </c>
      <c r="G194" s="158" t="s">
        <v>671</v>
      </c>
      <c r="H194" s="159">
        <v>1</v>
      </c>
      <c r="I194" s="160"/>
      <c r="J194" s="161">
        <f t="shared" si="10"/>
        <v>0</v>
      </c>
      <c r="K194" s="162"/>
      <c r="L194" s="34"/>
      <c r="M194" s="163" t="s">
        <v>1</v>
      </c>
      <c r="N194" s="164" t="s">
        <v>41</v>
      </c>
      <c r="O194" s="62"/>
      <c r="P194" s="165">
        <f t="shared" si="11"/>
        <v>0</v>
      </c>
      <c r="Q194" s="165">
        <v>0</v>
      </c>
      <c r="R194" s="165">
        <f t="shared" si="12"/>
        <v>0</v>
      </c>
      <c r="S194" s="165">
        <v>0</v>
      </c>
      <c r="T194" s="166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7" t="s">
        <v>324</v>
      </c>
      <c r="AT194" s="167" t="s">
        <v>204</v>
      </c>
      <c r="AU194" s="167" t="s">
        <v>91</v>
      </c>
      <c r="AY194" s="18" t="s">
        <v>203</v>
      </c>
      <c r="BE194" s="168">
        <f t="shared" si="14"/>
        <v>0</v>
      </c>
      <c r="BF194" s="168">
        <f t="shared" si="15"/>
        <v>0</v>
      </c>
      <c r="BG194" s="168">
        <f t="shared" si="16"/>
        <v>0</v>
      </c>
      <c r="BH194" s="168">
        <f t="shared" si="17"/>
        <v>0</v>
      </c>
      <c r="BI194" s="168">
        <f t="shared" si="18"/>
        <v>0</v>
      </c>
      <c r="BJ194" s="18" t="s">
        <v>91</v>
      </c>
      <c r="BK194" s="168">
        <f t="shared" si="19"/>
        <v>0</v>
      </c>
      <c r="BL194" s="18" t="s">
        <v>324</v>
      </c>
      <c r="BM194" s="167" t="s">
        <v>412</v>
      </c>
    </row>
    <row r="195" spans="1:65" s="2" customFormat="1" ht="44.25" customHeight="1">
      <c r="A195" s="33"/>
      <c r="B195" s="154"/>
      <c r="C195" s="155" t="s">
        <v>423</v>
      </c>
      <c r="D195" s="155" t="s">
        <v>204</v>
      </c>
      <c r="E195" s="156" t="s">
        <v>1916</v>
      </c>
      <c r="F195" s="157" t="s">
        <v>1917</v>
      </c>
      <c r="G195" s="158" t="s">
        <v>671</v>
      </c>
      <c r="H195" s="159">
        <v>1</v>
      </c>
      <c r="I195" s="160"/>
      <c r="J195" s="161">
        <f t="shared" si="10"/>
        <v>0</v>
      </c>
      <c r="K195" s="162"/>
      <c r="L195" s="34"/>
      <c r="M195" s="163" t="s">
        <v>1</v>
      </c>
      <c r="N195" s="164" t="s">
        <v>41</v>
      </c>
      <c r="O195" s="62"/>
      <c r="P195" s="165">
        <f t="shared" si="11"/>
        <v>0</v>
      </c>
      <c r="Q195" s="165">
        <v>0</v>
      </c>
      <c r="R195" s="165">
        <f t="shared" si="12"/>
        <v>0</v>
      </c>
      <c r="S195" s="165">
        <v>0</v>
      </c>
      <c r="T195" s="166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324</v>
      </c>
      <c r="AT195" s="167" t="s">
        <v>204</v>
      </c>
      <c r="AU195" s="167" t="s">
        <v>91</v>
      </c>
      <c r="AY195" s="18" t="s">
        <v>203</v>
      </c>
      <c r="BE195" s="168">
        <f t="shared" si="14"/>
        <v>0</v>
      </c>
      <c r="BF195" s="168">
        <f t="shared" si="15"/>
        <v>0</v>
      </c>
      <c r="BG195" s="168">
        <f t="shared" si="16"/>
        <v>0</v>
      </c>
      <c r="BH195" s="168">
        <f t="shared" si="17"/>
        <v>0</v>
      </c>
      <c r="BI195" s="168">
        <f t="shared" si="18"/>
        <v>0</v>
      </c>
      <c r="BJ195" s="18" t="s">
        <v>91</v>
      </c>
      <c r="BK195" s="168">
        <f t="shared" si="19"/>
        <v>0</v>
      </c>
      <c r="BL195" s="18" t="s">
        <v>324</v>
      </c>
      <c r="BM195" s="167" t="s">
        <v>415</v>
      </c>
    </row>
    <row r="196" spans="1:65" s="2" customFormat="1" ht="44.25" customHeight="1">
      <c r="A196" s="33"/>
      <c r="B196" s="154"/>
      <c r="C196" s="155" t="s">
        <v>313</v>
      </c>
      <c r="D196" s="155" t="s">
        <v>204</v>
      </c>
      <c r="E196" s="156" t="s">
        <v>1918</v>
      </c>
      <c r="F196" s="157" t="s">
        <v>1919</v>
      </c>
      <c r="G196" s="158" t="s">
        <v>671</v>
      </c>
      <c r="H196" s="159">
        <v>1</v>
      </c>
      <c r="I196" s="160"/>
      <c r="J196" s="161">
        <f t="shared" si="10"/>
        <v>0</v>
      </c>
      <c r="K196" s="162"/>
      <c r="L196" s="34"/>
      <c r="M196" s="163" t="s">
        <v>1</v>
      </c>
      <c r="N196" s="164" t="s">
        <v>41</v>
      </c>
      <c r="O196" s="62"/>
      <c r="P196" s="165">
        <f t="shared" si="11"/>
        <v>0</v>
      </c>
      <c r="Q196" s="165">
        <v>0</v>
      </c>
      <c r="R196" s="165">
        <f t="shared" si="12"/>
        <v>0</v>
      </c>
      <c r="S196" s="165">
        <v>0</v>
      </c>
      <c r="T196" s="166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7" t="s">
        <v>324</v>
      </c>
      <c r="AT196" s="167" t="s">
        <v>204</v>
      </c>
      <c r="AU196" s="167" t="s">
        <v>91</v>
      </c>
      <c r="AY196" s="18" t="s">
        <v>203</v>
      </c>
      <c r="BE196" s="168">
        <f t="shared" si="14"/>
        <v>0</v>
      </c>
      <c r="BF196" s="168">
        <f t="shared" si="15"/>
        <v>0</v>
      </c>
      <c r="BG196" s="168">
        <f t="shared" si="16"/>
        <v>0</v>
      </c>
      <c r="BH196" s="168">
        <f t="shared" si="17"/>
        <v>0</v>
      </c>
      <c r="BI196" s="168">
        <f t="shared" si="18"/>
        <v>0</v>
      </c>
      <c r="BJ196" s="18" t="s">
        <v>91</v>
      </c>
      <c r="BK196" s="168">
        <f t="shared" si="19"/>
        <v>0</v>
      </c>
      <c r="BL196" s="18" t="s">
        <v>324</v>
      </c>
      <c r="BM196" s="167" t="s">
        <v>419</v>
      </c>
    </row>
    <row r="197" spans="1:65" s="2" customFormat="1" ht="24.2" customHeight="1">
      <c r="A197" s="33"/>
      <c r="B197" s="154"/>
      <c r="C197" s="155" t="s">
        <v>432</v>
      </c>
      <c r="D197" s="155" t="s">
        <v>204</v>
      </c>
      <c r="E197" s="156" t="s">
        <v>1920</v>
      </c>
      <c r="F197" s="157" t="s">
        <v>1921</v>
      </c>
      <c r="G197" s="158" t="s">
        <v>671</v>
      </c>
      <c r="H197" s="159">
        <v>1</v>
      </c>
      <c r="I197" s="160"/>
      <c r="J197" s="161">
        <f t="shared" si="10"/>
        <v>0</v>
      </c>
      <c r="K197" s="162"/>
      <c r="L197" s="34"/>
      <c r="M197" s="163" t="s">
        <v>1</v>
      </c>
      <c r="N197" s="164" t="s">
        <v>41</v>
      </c>
      <c r="O197" s="62"/>
      <c r="P197" s="165">
        <f t="shared" si="11"/>
        <v>0</v>
      </c>
      <c r="Q197" s="165">
        <v>0</v>
      </c>
      <c r="R197" s="165">
        <f t="shared" si="12"/>
        <v>0</v>
      </c>
      <c r="S197" s="165">
        <v>0</v>
      </c>
      <c r="T197" s="166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324</v>
      </c>
      <c r="AT197" s="167" t="s">
        <v>204</v>
      </c>
      <c r="AU197" s="167" t="s">
        <v>91</v>
      </c>
      <c r="AY197" s="18" t="s">
        <v>203</v>
      </c>
      <c r="BE197" s="168">
        <f t="shared" si="14"/>
        <v>0</v>
      </c>
      <c r="BF197" s="168">
        <f t="shared" si="15"/>
        <v>0</v>
      </c>
      <c r="BG197" s="168">
        <f t="shared" si="16"/>
        <v>0</v>
      </c>
      <c r="BH197" s="168">
        <f t="shared" si="17"/>
        <v>0</v>
      </c>
      <c r="BI197" s="168">
        <f t="shared" si="18"/>
        <v>0</v>
      </c>
      <c r="BJ197" s="18" t="s">
        <v>91</v>
      </c>
      <c r="BK197" s="168">
        <f t="shared" si="19"/>
        <v>0</v>
      </c>
      <c r="BL197" s="18" t="s">
        <v>324</v>
      </c>
      <c r="BM197" s="167" t="s">
        <v>422</v>
      </c>
    </row>
    <row r="198" spans="1:65" s="2" customFormat="1" ht="16.5" customHeight="1">
      <c r="A198" s="33"/>
      <c r="B198" s="154"/>
      <c r="C198" s="155" t="s">
        <v>317</v>
      </c>
      <c r="D198" s="155" t="s">
        <v>204</v>
      </c>
      <c r="E198" s="156" t="s">
        <v>1922</v>
      </c>
      <c r="F198" s="157" t="s">
        <v>1923</v>
      </c>
      <c r="G198" s="158" t="s">
        <v>1299</v>
      </c>
      <c r="H198" s="159">
        <v>100</v>
      </c>
      <c r="I198" s="160"/>
      <c r="J198" s="161">
        <f t="shared" si="10"/>
        <v>0</v>
      </c>
      <c r="K198" s="162"/>
      <c r="L198" s="34"/>
      <c r="M198" s="163" t="s">
        <v>1</v>
      </c>
      <c r="N198" s="164" t="s">
        <v>41</v>
      </c>
      <c r="O198" s="62"/>
      <c r="P198" s="165">
        <f t="shared" si="11"/>
        <v>0</v>
      </c>
      <c r="Q198" s="165">
        <v>0</v>
      </c>
      <c r="R198" s="165">
        <f t="shared" si="12"/>
        <v>0</v>
      </c>
      <c r="S198" s="165">
        <v>0</v>
      </c>
      <c r="T198" s="166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7" t="s">
        <v>324</v>
      </c>
      <c r="AT198" s="167" t="s">
        <v>204</v>
      </c>
      <c r="AU198" s="167" t="s">
        <v>91</v>
      </c>
      <c r="AY198" s="18" t="s">
        <v>203</v>
      </c>
      <c r="BE198" s="168">
        <f t="shared" si="14"/>
        <v>0</v>
      </c>
      <c r="BF198" s="168">
        <f t="shared" si="15"/>
        <v>0</v>
      </c>
      <c r="BG198" s="168">
        <f t="shared" si="16"/>
        <v>0</v>
      </c>
      <c r="BH198" s="168">
        <f t="shared" si="17"/>
        <v>0</v>
      </c>
      <c r="BI198" s="168">
        <f t="shared" si="18"/>
        <v>0</v>
      </c>
      <c r="BJ198" s="18" t="s">
        <v>91</v>
      </c>
      <c r="BK198" s="168">
        <f t="shared" si="19"/>
        <v>0</v>
      </c>
      <c r="BL198" s="18" t="s">
        <v>324</v>
      </c>
      <c r="BM198" s="167" t="s">
        <v>426</v>
      </c>
    </row>
    <row r="199" spans="1:65" s="2" customFormat="1" ht="24.2" customHeight="1">
      <c r="A199" s="33"/>
      <c r="B199" s="154"/>
      <c r="C199" s="155" t="s">
        <v>441</v>
      </c>
      <c r="D199" s="155" t="s">
        <v>204</v>
      </c>
      <c r="E199" s="156" t="s">
        <v>1924</v>
      </c>
      <c r="F199" s="157" t="s">
        <v>1925</v>
      </c>
      <c r="G199" s="158" t="s">
        <v>671</v>
      </c>
      <c r="H199" s="159">
        <v>1</v>
      </c>
      <c r="I199" s="160"/>
      <c r="J199" s="161">
        <f t="shared" si="10"/>
        <v>0</v>
      </c>
      <c r="K199" s="162"/>
      <c r="L199" s="34"/>
      <c r="M199" s="163" t="s">
        <v>1</v>
      </c>
      <c r="N199" s="164" t="s">
        <v>41</v>
      </c>
      <c r="O199" s="62"/>
      <c r="P199" s="165">
        <f t="shared" si="11"/>
        <v>0</v>
      </c>
      <c r="Q199" s="165">
        <v>0</v>
      </c>
      <c r="R199" s="165">
        <f t="shared" si="12"/>
        <v>0</v>
      </c>
      <c r="S199" s="165">
        <v>0</v>
      </c>
      <c r="T199" s="166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7" t="s">
        <v>324</v>
      </c>
      <c r="AT199" s="167" t="s">
        <v>204</v>
      </c>
      <c r="AU199" s="167" t="s">
        <v>91</v>
      </c>
      <c r="AY199" s="18" t="s">
        <v>203</v>
      </c>
      <c r="BE199" s="168">
        <f t="shared" si="14"/>
        <v>0</v>
      </c>
      <c r="BF199" s="168">
        <f t="shared" si="15"/>
        <v>0</v>
      </c>
      <c r="BG199" s="168">
        <f t="shared" si="16"/>
        <v>0</v>
      </c>
      <c r="BH199" s="168">
        <f t="shared" si="17"/>
        <v>0</v>
      </c>
      <c r="BI199" s="168">
        <f t="shared" si="18"/>
        <v>0</v>
      </c>
      <c r="BJ199" s="18" t="s">
        <v>91</v>
      </c>
      <c r="BK199" s="168">
        <f t="shared" si="19"/>
        <v>0</v>
      </c>
      <c r="BL199" s="18" t="s">
        <v>324</v>
      </c>
      <c r="BM199" s="167" t="s">
        <v>431</v>
      </c>
    </row>
    <row r="200" spans="1:65" s="2" customFormat="1" ht="44.25" customHeight="1">
      <c r="A200" s="33"/>
      <c r="B200" s="154"/>
      <c r="C200" s="155" t="s">
        <v>320</v>
      </c>
      <c r="D200" s="155" t="s">
        <v>204</v>
      </c>
      <c r="E200" s="156" t="s">
        <v>1926</v>
      </c>
      <c r="F200" s="157" t="s">
        <v>1927</v>
      </c>
      <c r="G200" s="158" t="s">
        <v>671</v>
      </c>
      <c r="H200" s="159">
        <v>1</v>
      </c>
      <c r="I200" s="160"/>
      <c r="J200" s="161">
        <f t="shared" si="10"/>
        <v>0</v>
      </c>
      <c r="K200" s="162"/>
      <c r="L200" s="34"/>
      <c r="M200" s="163" t="s">
        <v>1</v>
      </c>
      <c r="N200" s="164" t="s">
        <v>41</v>
      </c>
      <c r="O200" s="62"/>
      <c r="P200" s="165">
        <f t="shared" si="11"/>
        <v>0</v>
      </c>
      <c r="Q200" s="165">
        <v>0</v>
      </c>
      <c r="R200" s="165">
        <f t="shared" si="12"/>
        <v>0</v>
      </c>
      <c r="S200" s="165">
        <v>0</v>
      </c>
      <c r="T200" s="166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324</v>
      </c>
      <c r="AT200" s="167" t="s">
        <v>204</v>
      </c>
      <c r="AU200" s="167" t="s">
        <v>91</v>
      </c>
      <c r="AY200" s="18" t="s">
        <v>203</v>
      </c>
      <c r="BE200" s="168">
        <f t="shared" si="14"/>
        <v>0</v>
      </c>
      <c r="BF200" s="168">
        <f t="shared" si="15"/>
        <v>0</v>
      </c>
      <c r="BG200" s="168">
        <f t="shared" si="16"/>
        <v>0</v>
      </c>
      <c r="BH200" s="168">
        <f t="shared" si="17"/>
        <v>0</v>
      </c>
      <c r="BI200" s="168">
        <f t="shared" si="18"/>
        <v>0</v>
      </c>
      <c r="BJ200" s="18" t="s">
        <v>91</v>
      </c>
      <c r="BK200" s="168">
        <f t="shared" si="19"/>
        <v>0</v>
      </c>
      <c r="BL200" s="18" t="s">
        <v>324</v>
      </c>
      <c r="BM200" s="167" t="s">
        <v>435</v>
      </c>
    </row>
    <row r="201" spans="1:65" s="2" customFormat="1" ht="24.2" customHeight="1">
      <c r="A201" s="33"/>
      <c r="B201" s="154"/>
      <c r="C201" s="155" t="s">
        <v>450</v>
      </c>
      <c r="D201" s="155" t="s">
        <v>204</v>
      </c>
      <c r="E201" s="156" t="s">
        <v>1928</v>
      </c>
      <c r="F201" s="157" t="s">
        <v>1929</v>
      </c>
      <c r="G201" s="158" t="s">
        <v>671</v>
      </c>
      <c r="H201" s="159">
        <v>1</v>
      </c>
      <c r="I201" s="160"/>
      <c r="J201" s="161">
        <f t="shared" si="10"/>
        <v>0</v>
      </c>
      <c r="K201" s="162"/>
      <c r="L201" s="34"/>
      <c r="M201" s="163" t="s">
        <v>1</v>
      </c>
      <c r="N201" s="164" t="s">
        <v>41</v>
      </c>
      <c r="O201" s="62"/>
      <c r="P201" s="165">
        <f t="shared" si="11"/>
        <v>0</v>
      </c>
      <c r="Q201" s="165">
        <v>0</v>
      </c>
      <c r="R201" s="165">
        <f t="shared" si="12"/>
        <v>0</v>
      </c>
      <c r="S201" s="165">
        <v>0</v>
      </c>
      <c r="T201" s="166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7" t="s">
        <v>324</v>
      </c>
      <c r="AT201" s="167" t="s">
        <v>204</v>
      </c>
      <c r="AU201" s="167" t="s">
        <v>91</v>
      </c>
      <c r="AY201" s="18" t="s">
        <v>203</v>
      </c>
      <c r="BE201" s="168">
        <f t="shared" si="14"/>
        <v>0</v>
      </c>
      <c r="BF201" s="168">
        <f t="shared" si="15"/>
        <v>0</v>
      </c>
      <c r="BG201" s="168">
        <f t="shared" si="16"/>
        <v>0</v>
      </c>
      <c r="BH201" s="168">
        <f t="shared" si="17"/>
        <v>0</v>
      </c>
      <c r="BI201" s="168">
        <f t="shared" si="18"/>
        <v>0</v>
      </c>
      <c r="BJ201" s="18" t="s">
        <v>91</v>
      </c>
      <c r="BK201" s="168">
        <f t="shared" si="19"/>
        <v>0</v>
      </c>
      <c r="BL201" s="18" t="s">
        <v>324</v>
      </c>
      <c r="BM201" s="167" t="s">
        <v>438</v>
      </c>
    </row>
    <row r="202" spans="1:65" s="2" customFormat="1" ht="16.5" customHeight="1">
      <c r="A202" s="33"/>
      <c r="B202" s="154"/>
      <c r="C202" s="155" t="s">
        <v>324</v>
      </c>
      <c r="D202" s="155" t="s">
        <v>204</v>
      </c>
      <c r="E202" s="156" t="s">
        <v>1930</v>
      </c>
      <c r="F202" s="157" t="s">
        <v>1931</v>
      </c>
      <c r="G202" s="158" t="s">
        <v>671</v>
      </c>
      <c r="H202" s="159">
        <v>1</v>
      </c>
      <c r="I202" s="160"/>
      <c r="J202" s="161">
        <f t="shared" si="10"/>
        <v>0</v>
      </c>
      <c r="K202" s="162"/>
      <c r="L202" s="34"/>
      <c r="M202" s="163" t="s">
        <v>1</v>
      </c>
      <c r="N202" s="164" t="s">
        <v>41</v>
      </c>
      <c r="O202" s="62"/>
      <c r="P202" s="165">
        <f t="shared" si="11"/>
        <v>0</v>
      </c>
      <c r="Q202" s="165">
        <v>0</v>
      </c>
      <c r="R202" s="165">
        <f t="shared" si="12"/>
        <v>0</v>
      </c>
      <c r="S202" s="165">
        <v>0</v>
      </c>
      <c r="T202" s="166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7" t="s">
        <v>324</v>
      </c>
      <c r="AT202" s="167" t="s">
        <v>204</v>
      </c>
      <c r="AU202" s="167" t="s">
        <v>91</v>
      </c>
      <c r="AY202" s="18" t="s">
        <v>203</v>
      </c>
      <c r="BE202" s="168">
        <f t="shared" si="14"/>
        <v>0</v>
      </c>
      <c r="BF202" s="168">
        <f t="shared" si="15"/>
        <v>0</v>
      </c>
      <c r="BG202" s="168">
        <f t="shared" si="16"/>
        <v>0</v>
      </c>
      <c r="BH202" s="168">
        <f t="shared" si="17"/>
        <v>0</v>
      </c>
      <c r="BI202" s="168">
        <f t="shared" si="18"/>
        <v>0</v>
      </c>
      <c r="BJ202" s="18" t="s">
        <v>91</v>
      </c>
      <c r="BK202" s="168">
        <f t="shared" si="19"/>
        <v>0</v>
      </c>
      <c r="BL202" s="18" t="s">
        <v>324</v>
      </c>
      <c r="BM202" s="167" t="s">
        <v>444</v>
      </c>
    </row>
    <row r="203" spans="1:65" s="2" customFormat="1" ht="16.5" customHeight="1">
      <c r="A203" s="33"/>
      <c r="B203" s="154"/>
      <c r="C203" s="155" t="s">
        <v>457</v>
      </c>
      <c r="D203" s="155" t="s">
        <v>204</v>
      </c>
      <c r="E203" s="156" t="s">
        <v>1932</v>
      </c>
      <c r="F203" s="157" t="s">
        <v>1933</v>
      </c>
      <c r="G203" s="158" t="s">
        <v>671</v>
      </c>
      <c r="H203" s="159">
        <v>1</v>
      </c>
      <c r="I203" s="160"/>
      <c r="J203" s="161">
        <f t="shared" ref="J203:J234" si="20">ROUND(I203*H203,2)</f>
        <v>0</v>
      </c>
      <c r="K203" s="162"/>
      <c r="L203" s="34"/>
      <c r="M203" s="163" t="s">
        <v>1</v>
      </c>
      <c r="N203" s="164" t="s">
        <v>41</v>
      </c>
      <c r="O203" s="62"/>
      <c r="P203" s="165">
        <f t="shared" ref="P203:P234" si="21">O203*H203</f>
        <v>0</v>
      </c>
      <c r="Q203" s="165">
        <v>0</v>
      </c>
      <c r="R203" s="165">
        <f t="shared" ref="R203:R234" si="22">Q203*H203</f>
        <v>0</v>
      </c>
      <c r="S203" s="165">
        <v>0</v>
      </c>
      <c r="T203" s="166">
        <f t="shared" ref="T203:T234" si="23"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7" t="s">
        <v>324</v>
      </c>
      <c r="AT203" s="167" t="s">
        <v>204</v>
      </c>
      <c r="AU203" s="167" t="s">
        <v>91</v>
      </c>
      <c r="AY203" s="18" t="s">
        <v>203</v>
      </c>
      <c r="BE203" s="168">
        <f t="shared" ref="BE203:BE234" si="24">IF(N203="základná",J203,0)</f>
        <v>0</v>
      </c>
      <c r="BF203" s="168">
        <f t="shared" ref="BF203:BF234" si="25">IF(N203="znížená",J203,0)</f>
        <v>0</v>
      </c>
      <c r="BG203" s="168">
        <f t="shared" ref="BG203:BG234" si="26">IF(N203="zákl. prenesená",J203,0)</f>
        <v>0</v>
      </c>
      <c r="BH203" s="168">
        <f t="shared" ref="BH203:BH234" si="27">IF(N203="zníž. prenesená",J203,0)</f>
        <v>0</v>
      </c>
      <c r="BI203" s="168">
        <f t="shared" ref="BI203:BI234" si="28">IF(N203="nulová",J203,0)</f>
        <v>0</v>
      </c>
      <c r="BJ203" s="18" t="s">
        <v>91</v>
      </c>
      <c r="BK203" s="168">
        <f t="shared" ref="BK203:BK234" si="29">ROUND(I203*H203,2)</f>
        <v>0</v>
      </c>
      <c r="BL203" s="18" t="s">
        <v>324</v>
      </c>
      <c r="BM203" s="167" t="s">
        <v>447</v>
      </c>
    </row>
    <row r="204" spans="1:65" s="2" customFormat="1" ht="24.2" customHeight="1">
      <c r="A204" s="33"/>
      <c r="B204" s="154"/>
      <c r="C204" s="155" t="s">
        <v>327</v>
      </c>
      <c r="D204" s="155" t="s">
        <v>204</v>
      </c>
      <c r="E204" s="156" t="s">
        <v>1934</v>
      </c>
      <c r="F204" s="157" t="s">
        <v>1935</v>
      </c>
      <c r="G204" s="158" t="s">
        <v>671</v>
      </c>
      <c r="H204" s="159">
        <v>1</v>
      </c>
      <c r="I204" s="160"/>
      <c r="J204" s="161">
        <f t="shared" si="20"/>
        <v>0</v>
      </c>
      <c r="K204" s="162"/>
      <c r="L204" s="34"/>
      <c r="M204" s="163" t="s">
        <v>1</v>
      </c>
      <c r="N204" s="164" t="s">
        <v>41</v>
      </c>
      <c r="O204" s="62"/>
      <c r="P204" s="165">
        <f t="shared" si="21"/>
        <v>0</v>
      </c>
      <c r="Q204" s="165">
        <v>0</v>
      </c>
      <c r="R204" s="165">
        <f t="shared" si="22"/>
        <v>0</v>
      </c>
      <c r="S204" s="165">
        <v>0</v>
      </c>
      <c r="T204" s="166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324</v>
      </c>
      <c r="AT204" s="167" t="s">
        <v>204</v>
      </c>
      <c r="AU204" s="167" t="s">
        <v>91</v>
      </c>
      <c r="AY204" s="18" t="s">
        <v>203</v>
      </c>
      <c r="BE204" s="168">
        <f t="shared" si="24"/>
        <v>0</v>
      </c>
      <c r="BF204" s="168">
        <f t="shared" si="25"/>
        <v>0</v>
      </c>
      <c r="BG204" s="168">
        <f t="shared" si="26"/>
        <v>0</v>
      </c>
      <c r="BH204" s="168">
        <f t="shared" si="27"/>
        <v>0</v>
      </c>
      <c r="BI204" s="168">
        <f t="shared" si="28"/>
        <v>0</v>
      </c>
      <c r="BJ204" s="18" t="s">
        <v>91</v>
      </c>
      <c r="BK204" s="168">
        <f t="shared" si="29"/>
        <v>0</v>
      </c>
      <c r="BL204" s="18" t="s">
        <v>324</v>
      </c>
      <c r="BM204" s="167" t="s">
        <v>453</v>
      </c>
    </row>
    <row r="205" spans="1:65" s="2" customFormat="1" ht="33" customHeight="1">
      <c r="A205" s="33"/>
      <c r="B205" s="154"/>
      <c r="C205" s="155" t="s">
        <v>464</v>
      </c>
      <c r="D205" s="155" t="s">
        <v>204</v>
      </c>
      <c r="E205" s="156" t="s">
        <v>1936</v>
      </c>
      <c r="F205" s="157" t="s">
        <v>1937</v>
      </c>
      <c r="G205" s="158" t="s">
        <v>340</v>
      </c>
      <c r="H205" s="159">
        <v>1</v>
      </c>
      <c r="I205" s="160"/>
      <c r="J205" s="161">
        <f t="shared" si="20"/>
        <v>0</v>
      </c>
      <c r="K205" s="162"/>
      <c r="L205" s="34"/>
      <c r="M205" s="163" t="s">
        <v>1</v>
      </c>
      <c r="N205" s="164" t="s">
        <v>41</v>
      </c>
      <c r="O205" s="62"/>
      <c r="P205" s="165">
        <f t="shared" si="21"/>
        <v>0</v>
      </c>
      <c r="Q205" s="165">
        <v>0</v>
      </c>
      <c r="R205" s="165">
        <f t="shared" si="22"/>
        <v>0</v>
      </c>
      <c r="S205" s="165">
        <v>0</v>
      </c>
      <c r="T205" s="166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324</v>
      </c>
      <c r="AT205" s="167" t="s">
        <v>204</v>
      </c>
      <c r="AU205" s="167" t="s">
        <v>91</v>
      </c>
      <c r="AY205" s="18" t="s">
        <v>203</v>
      </c>
      <c r="BE205" s="168">
        <f t="shared" si="24"/>
        <v>0</v>
      </c>
      <c r="BF205" s="168">
        <f t="shared" si="25"/>
        <v>0</v>
      </c>
      <c r="BG205" s="168">
        <f t="shared" si="26"/>
        <v>0</v>
      </c>
      <c r="BH205" s="168">
        <f t="shared" si="27"/>
        <v>0</v>
      </c>
      <c r="BI205" s="168">
        <f t="shared" si="28"/>
        <v>0</v>
      </c>
      <c r="BJ205" s="18" t="s">
        <v>91</v>
      </c>
      <c r="BK205" s="168">
        <f t="shared" si="29"/>
        <v>0</v>
      </c>
      <c r="BL205" s="18" t="s">
        <v>324</v>
      </c>
      <c r="BM205" s="167" t="s">
        <v>456</v>
      </c>
    </row>
    <row r="206" spans="1:65" s="2" customFormat="1" ht="24.2" customHeight="1">
      <c r="A206" s="33"/>
      <c r="B206" s="154"/>
      <c r="C206" s="155" t="s">
        <v>331</v>
      </c>
      <c r="D206" s="155" t="s">
        <v>204</v>
      </c>
      <c r="E206" s="156" t="s">
        <v>1938</v>
      </c>
      <c r="F206" s="157" t="s">
        <v>1939</v>
      </c>
      <c r="G206" s="158" t="s">
        <v>340</v>
      </c>
      <c r="H206" s="159">
        <v>1</v>
      </c>
      <c r="I206" s="160"/>
      <c r="J206" s="161">
        <f t="shared" si="20"/>
        <v>0</v>
      </c>
      <c r="K206" s="162"/>
      <c r="L206" s="34"/>
      <c r="M206" s="163" t="s">
        <v>1</v>
      </c>
      <c r="N206" s="164" t="s">
        <v>41</v>
      </c>
      <c r="O206" s="62"/>
      <c r="P206" s="165">
        <f t="shared" si="21"/>
        <v>0</v>
      </c>
      <c r="Q206" s="165">
        <v>0</v>
      </c>
      <c r="R206" s="165">
        <f t="shared" si="22"/>
        <v>0</v>
      </c>
      <c r="S206" s="165">
        <v>0</v>
      </c>
      <c r="T206" s="166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324</v>
      </c>
      <c r="AT206" s="167" t="s">
        <v>204</v>
      </c>
      <c r="AU206" s="167" t="s">
        <v>91</v>
      </c>
      <c r="AY206" s="18" t="s">
        <v>203</v>
      </c>
      <c r="BE206" s="168">
        <f t="shared" si="24"/>
        <v>0</v>
      </c>
      <c r="BF206" s="168">
        <f t="shared" si="25"/>
        <v>0</v>
      </c>
      <c r="BG206" s="168">
        <f t="shared" si="26"/>
        <v>0</v>
      </c>
      <c r="BH206" s="168">
        <f t="shared" si="27"/>
        <v>0</v>
      </c>
      <c r="BI206" s="168">
        <f t="shared" si="28"/>
        <v>0</v>
      </c>
      <c r="BJ206" s="18" t="s">
        <v>91</v>
      </c>
      <c r="BK206" s="168">
        <f t="shared" si="29"/>
        <v>0</v>
      </c>
      <c r="BL206" s="18" t="s">
        <v>324</v>
      </c>
      <c r="BM206" s="167" t="s">
        <v>460</v>
      </c>
    </row>
    <row r="207" spans="1:65" s="2" customFormat="1" ht="16.5" customHeight="1">
      <c r="A207" s="33"/>
      <c r="B207" s="154"/>
      <c r="C207" s="155" t="s">
        <v>471</v>
      </c>
      <c r="D207" s="155" t="s">
        <v>204</v>
      </c>
      <c r="E207" s="156" t="s">
        <v>1940</v>
      </c>
      <c r="F207" s="157" t="s">
        <v>1941</v>
      </c>
      <c r="G207" s="158" t="s">
        <v>671</v>
      </c>
      <c r="H207" s="159">
        <v>1</v>
      </c>
      <c r="I207" s="160"/>
      <c r="J207" s="161">
        <f t="shared" si="20"/>
        <v>0</v>
      </c>
      <c r="K207" s="162"/>
      <c r="L207" s="34"/>
      <c r="M207" s="163" t="s">
        <v>1</v>
      </c>
      <c r="N207" s="164" t="s">
        <v>41</v>
      </c>
      <c r="O207" s="62"/>
      <c r="P207" s="165">
        <f t="shared" si="21"/>
        <v>0</v>
      </c>
      <c r="Q207" s="165">
        <v>0</v>
      </c>
      <c r="R207" s="165">
        <f t="shared" si="22"/>
        <v>0</v>
      </c>
      <c r="S207" s="165">
        <v>0</v>
      </c>
      <c r="T207" s="166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324</v>
      </c>
      <c r="AT207" s="167" t="s">
        <v>204</v>
      </c>
      <c r="AU207" s="167" t="s">
        <v>91</v>
      </c>
      <c r="AY207" s="18" t="s">
        <v>203</v>
      </c>
      <c r="BE207" s="168">
        <f t="shared" si="24"/>
        <v>0</v>
      </c>
      <c r="BF207" s="168">
        <f t="shared" si="25"/>
        <v>0</v>
      </c>
      <c r="BG207" s="168">
        <f t="shared" si="26"/>
        <v>0</v>
      </c>
      <c r="BH207" s="168">
        <f t="shared" si="27"/>
        <v>0</v>
      </c>
      <c r="BI207" s="168">
        <f t="shared" si="28"/>
        <v>0</v>
      </c>
      <c r="BJ207" s="18" t="s">
        <v>91</v>
      </c>
      <c r="BK207" s="168">
        <f t="shared" si="29"/>
        <v>0</v>
      </c>
      <c r="BL207" s="18" t="s">
        <v>324</v>
      </c>
      <c r="BM207" s="167" t="s">
        <v>463</v>
      </c>
    </row>
    <row r="208" spans="1:65" s="2" customFormat="1" ht="21.75" customHeight="1">
      <c r="A208" s="33"/>
      <c r="B208" s="154"/>
      <c r="C208" s="155" t="s">
        <v>334</v>
      </c>
      <c r="D208" s="155" t="s">
        <v>204</v>
      </c>
      <c r="E208" s="156" t="s">
        <v>1942</v>
      </c>
      <c r="F208" s="157" t="s">
        <v>1943</v>
      </c>
      <c r="G208" s="158" t="s">
        <v>671</v>
      </c>
      <c r="H208" s="159">
        <v>1</v>
      </c>
      <c r="I208" s="160"/>
      <c r="J208" s="161">
        <f t="shared" si="20"/>
        <v>0</v>
      </c>
      <c r="K208" s="162"/>
      <c r="L208" s="34"/>
      <c r="M208" s="163" t="s">
        <v>1</v>
      </c>
      <c r="N208" s="164" t="s">
        <v>41</v>
      </c>
      <c r="O208" s="62"/>
      <c r="P208" s="165">
        <f t="shared" si="21"/>
        <v>0</v>
      </c>
      <c r="Q208" s="165">
        <v>0</v>
      </c>
      <c r="R208" s="165">
        <f t="shared" si="22"/>
        <v>0</v>
      </c>
      <c r="S208" s="165">
        <v>0</v>
      </c>
      <c r="T208" s="166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7" t="s">
        <v>324</v>
      </c>
      <c r="AT208" s="167" t="s">
        <v>204</v>
      </c>
      <c r="AU208" s="167" t="s">
        <v>91</v>
      </c>
      <c r="AY208" s="18" t="s">
        <v>203</v>
      </c>
      <c r="BE208" s="168">
        <f t="shared" si="24"/>
        <v>0</v>
      </c>
      <c r="BF208" s="168">
        <f t="shared" si="25"/>
        <v>0</v>
      </c>
      <c r="BG208" s="168">
        <f t="shared" si="26"/>
        <v>0</v>
      </c>
      <c r="BH208" s="168">
        <f t="shared" si="27"/>
        <v>0</v>
      </c>
      <c r="BI208" s="168">
        <f t="shared" si="28"/>
        <v>0</v>
      </c>
      <c r="BJ208" s="18" t="s">
        <v>91</v>
      </c>
      <c r="BK208" s="168">
        <f t="shared" si="29"/>
        <v>0</v>
      </c>
      <c r="BL208" s="18" t="s">
        <v>324</v>
      </c>
      <c r="BM208" s="167" t="s">
        <v>467</v>
      </c>
    </row>
    <row r="209" spans="1:65" s="2" customFormat="1" ht="24.2" customHeight="1">
      <c r="A209" s="33"/>
      <c r="B209" s="154"/>
      <c r="C209" s="155" t="s">
        <v>478</v>
      </c>
      <c r="D209" s="155" t="s">
        <v>204</v>
      </c>
      <c r="E209" s="156" t="s">
        <v>1944</v>
      </c>
      <c r="F209" s="157" t="s">
        <v>1945</v>
      </c>
      <c r="G209" s="158" t="s">
        <v>671</v>
      </c>
      <c r="H209" s="159">
        <v>1</v>
      </c>
      <c r="I209" s="160"/>
      <c r="J209" s="161">
        <f t="shared" si="20"/>
        <v>0</v>
      </c>
      <c r="K209" s="162"/>
      <c r="L209" s="34"/>
      <c r="M209" s="163" t="s">
        <v>1</v>
      </c>
      <c r="N209" s="164" t="s">
        <v>41</v>
      </c>
      <c r="O209" s="62"/>
      <c r="P209" s="165">
        <f t="shared" si="21"/>
        <v>0</v>
      </c>
      <c r="Q209" s="165">
        <v>0</v>
      </c>
      <c r="R209" s="165">
        <f t="shared" si="22"/>
        <v>0</v>
      </c>
      <c r="S209" s="165">
        <v>0</v>
      </c>
      <c r="T209" s="166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7" t="s">
        <v>324</v>
      </c>
      <c r="AT209" s="167" t="s">
        <v>204</v>
      </c>
      <c r="AU209" s="167" t="s">
        <v>91</v>
      </c>
      <c r="AY209" s="18" t="s">
        <v>203</v>
      </c>
      <c r="BE209" s="168">
        <f t="shared" si="24"/>
        <v>0</v>
      </c>
      <c r="BF209" s="168">
        <f t="shared" si="25"/>
        <v>0</v>
      </c>
      <c r="BG209" s="168">
        <f t="shared" si="26"/>
        <v>0</v>
      </c>
      <c r="BH209" s="168">
        <f t="shared" si="27"/>
        <v>0</v>
      </c>
      <c r="BI209" s="168">
        <f t="shared" si="28"/>
        <v>0</v>
      </c>
      <c r="BJ209" s="18" t="s">
        <v>91</v>
      </c>
      <c r="BK209" s="168">
        <f t="shared" si="29"/>
        <v>0</v>
      </c>
      <c r="BL209" s="18" t="s">
        <v>324</v>
      </c>
      <c r="BM209" s="167" t="s">
        <v>470</v>
      </c>
    </row>
    <row r="210" spans="1:65" s="2" customFormat="1" ht="16.5" customHeight="1">
      <c r="A210" s="33"/>
      <c r="B210" s="154"/>
      <c r="C210" s="155" t="s">
        <v>341</v>
      </c>
      <c r="D210" s="155" t="s">
        <v>204</v>
      </c>
      <c r="E210" s="156" t="s">
        <v>1946</v>
      </c>
      <c r="F210" s="157" t="s">
        <v>1947</v>
      </c>
      <c r="G210" s="158" t="s">
        <v>671</v>
      </c>
      <c r="H210" s="159">
        <v>2</v>
      </c>
      <c r="I210" s="160"/>
      <c r="J210" s="161">
        <f t="shared" si="20"/>
        <v>0</v>
      </c>
      <c r="K210" s="162"/>
      <c r="L210" s="34"/>
      <c r="M210" s="163" t="s">
        <v>1</v>
      </c>
      <c r="N210" s="164" t="s">
        <v>41</v>
      </c>
      <c r="O210" s="62"/>
      <c r="P210" s="165">
        <f t="shared" si="21"/>
        <v>0</v>
      </c>
      <c r="Q210" s="165">
        <v>0</v>
      </c>
      <c r="R210" s="165">
        <f t="shared" si="22"/>
        <v>0</v>
      </c>
      <c r="S210" s="165">
        <v>0</v>
      </c>
      <c r="T210" s="166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324</v>
      </c>
      <c r="AT210" s="167" t="s">
        <v>204</v>
      </c>
      <c r="AU210" s="167" t="s">
        <v>91</v>
      </c>
      <c r="AY210" s="18" t="s">
        <v>203</v>
      </c>
      <c r="BE210" s="168">
        <f t="shared" si="24"/>
        <v>0</v>
      </c>
      <c r="BF210" s="168">
        <f t="shared" si="25"/>
        <v>0</v>
      </c>
      <c r="BG210" s="168">
        <f t="shared" si="26"/>
        <v>0</v>
      </c>
      <c r="BH210" s="168">
        <f t="shared" si="27"/>
        <v>0</v>
      </c>
      <c r="BI210" s="168">
        <f t="shared" si="28"/>
        <v>0</v>
      </c>
      <c r="BJ210" s="18" t="s">
        <v>91</v>
      </c>
      <c r="BK210" s="168">
        <f t="shared" si="29"/>
        <v>0</v>
      </c>
      <c r="BL210" s="18" t="s">
        <v>324</v>
      </c>
      <c r="BM210" s="167" t="s">
        <v>474</v>
      </c>
    </row>
    <row r="211" spans="1:65" s="2" customFormat="1" ht="16.5" customHeight="1">
      <c r="A211" s="33"/>
      <c r="B211" s="154"/>
      <c r="C211" s="155" t="s">
        <v>489</v>
      </c>
      <c r="D211" s="155" t="s">
        <v>204</v>
      </c>
      <c r="E211" s="156" t="s">
        <v>1948</v>
      </c>
      <c r="F211" s="157" t="s">
        <v>1949</v>
      </c>
      <c r="G211" s="158" t="s">
        <v>671</v>
      </c>
      <c r="H211" s="159">
        <v>2</v>
      </c>
      <c r="I211" s="160"/>
      <c r="J211" s="161">
        <f t="shared" si="20"/>
        <v>0</v>
      </c>
      <c r="K211" s="162"/>
      <c r="L211" s="34"/>
      <c r="M211" s="163" t="s">
        <v>1</v>
      </c>
      <c r="N211" s="164" t="s">
        <v>41</v>
      </c>
      <c r="O211" s="62"/>
      <c r="P211" s="165">
        <f t="shared" si="21"/>
        <v>0</v>
      </c>
      <c r="Q211" s="165">
        <v>0</v>
      </c>
      <c r="R211" s="165">
        <f t="shared" si="22"/>
        <v>0</v>
      </c>
      <c r="S211" s="165">
        <v>0</v>
      </c>
      <c r="T211" s="166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7" t="s">
        <v>324</v>
      </c>
      <c r="AT211" s="167" t="s">
        <v>204</v>
      </c>
      <c r="AU211" s="167" t="s">
        <v>91</v>
      </c>
      <c r="AY211" s="18" t="s">
        <v>203</v>
      </c>
      <c r="BE211" s="168">
        <f t="shared" si="24"/>
        <v>0</v>
      </c>
      <c r="BF211" s="168">
        <f t="shared" si="25"/>
        <v>0</v>
      </c>
      <c r="BG211" s="168">
        <f t="shared" si="26"/>
        <v>0</v>
      </c>
      <c r="BH211" s="168">
        <f t="shared" si="27"/>
        <v>0</v>
      </c>
      <c r="BI211" s="168">
        <f t="shared" si="28"/>
        <v>0</v>
      </c>
      <c r="BJ211" s="18" t="s">
        <v>91</v>
      </c>
      <c r="BK211" s="168">
        <f t="shared" si="29"/>
        <v>0</v>
      </c>
      <c r="BL211" s="18" t="s">
        <v>324</v>
      </c>
      <c r="BM211" s="167" t="s">
        <v>477</v>
      </c>
    </row>
    <row r="212" spans="1:65" s="2" customFormat="1" ht="16.5" customHeight="1">
      <c r="A212" s="33"/>
      <c r="B212" s="154"/>
      <c r="C212" s="155" t="s">
        <v>344</v>
      </c>
      <c r="D212" s="155" t="s">
        <v>204</v>
      </c>
      <c r="E212" s="156" t="s">
        <v>1950</v>
      </c>
      <c r="F212" s="157" t="s">
        <v>1951</v>
      </c>
      <c r="G212" s="158" t="s">
        <v>671</v>
      </c>
      <c r="H212" s="159">
        <v>4</v>
      </c>
      <c r="I212" s="160"/>
      <c r="J212" s="161">
        <f t="shared" si="20"/>
        <v>0</v>
      </c>
      <c r="K212" s="162"/>
      <c r="L212" s="34"/>
      <c r="M212" s="163" t="s">
        <v>1</v>
      </c>
      <c r="N212" s="164" t="s">
        <v>41</v>
      </c>
      <c r="O212" s="62"/>
      <c r="P212" s="165">
        <f t="shared" si="21"/>
        <v>0</v>
      </c>
      <c r="Q212" s="165">
        <v>0</v>
      </c>
      <c r="R212" s="165">
        <f t="shared" si="22"/>
        <v>0</v>
      </c>
      <c r="S212" s="165">
        <v>0</v>
      </c>
      <c r="T212" s="166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324</v>
      </c>
      <c r="AT212" s="167" t="s">
        <v>204</v>
      </c>
      <c r="AU212" s="167" t="s">
        <v>91</v>
      </c>
      <c r="AY212" s="18" t="s">
        <v>203</v>
      </c>
      <c r="BE212" s="168">
        <f t="shared" si="24"/>
        <v>0</v>
      </c>
      <c r="BF212" s="168">
        <f t="shared" si="25"/>
        <v>0</v>
      </c>
      <c r="BG212" s="168">
        <f t="shared" si="26"/>
        <v>0</v>
      </c>
      <c r="BH212" s="168">
        <f t="shared" si="27"/>
        <v>0</v>
      </c>
      <c r="BI212" s="168">
        <f t="shared" si="28"/>
        <v>0</v>
      </c>
      <c r="BJ212" s="18" t="s">
        <v>91</v>
      </c>
      <c r="BK212" s="168">
        <f t="shared" si="29"/>
        <v>0</v>
      </c>
      <c r="BL212" s="18" t="s">
        <v>324</v>
      </c>
      <c r="BM212" s="167" t="s">
        <v>481</v>
      </c>
    </row>
    <row r="213" spans="1:65" s="2" customFormat="1" ht="16.5" customHeight="1">
      <c r="A213" s="33"/>
      <c r="B213" s="154"/>
      <c r="C213" s="155" t="s">
        <v>1085</v>
      </c>
      <c r="D213" s="155" t="s">
        <v>204</v>
      </c>
      <c r="E213" s="156" t="s">
        <v>1952</v>
      </c>
      <c r="F213" s="157" t="s">
        <v>1953</v>
      </c>
      <c r="G213" s="158" t="s">
        <v>671</v>
      </c>
      <c r="H213" s="159">
        <v>10</v>
      </c>
      <c r="I213" s="160"/>
      <c r="J213" s="161">
        <f t="shared" si="20"/>
        <v>0</v>
      </c>
      <c r="K213" s="162"/>
      <c r="L213" s="34"/>
      <c r="M213" s="163" t="s">
        <v>1</v>
      </c>
      <c r="N213" s="164" t="s">
        <v>41</v>
      </c>
      <c r="O213" s="62"/>
      <c r="P213" s="165">
        <f t="shared" si="21"/>
        <v>0</v>
      </c>
      <c r="Q213" s="165">
        <v>0</v>
      </c>
      <c r="R213" s="165">
        <f t="shared" si="22"/>
        <v>0</v>
      </c>
      <c r="S213" s="165">
        <v>0</v>
      </c>
      <c r="T213" s="166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7" t="s">
        <v>324</v>
      </c>
      <c r="AT213" s="167" t="s">
        <v>204</v>
      </c>
      <c r="AU213" s="167" t="s">
        <v>91</v>
      </c>
      <c r="AY213" s="18" t="s">
        <v>203</v>
      </c>
      <c r="BE213" s="168">
        <f t="shared" si="24"/>
        <v>0</v>
      </c>
      <c r="BF213" s="168">
        <f t="shared" si="25"/>
        <v>0</v>
      </c>
      <c r="BG213" s="168">
        <f t="shared" si="26"/>
        <v>0</v>
      </c>
      <c r="BH213" s="168">
        <f t="shared" si="27"/>
        <v>0</v>
      </c>
      <c r="BI213" s="168">
        <f t="shared" si="28"/>
        <v>0</v>
      </c>
      <c r="BJ213" s="18" t="s">
        <v>91</v>
      </c>
      <c r="BK213" s="168">
        <f t="shared" si="29"/>
        <v>0</v>
      </c>
      <c r="BL213" s="18" t="s">
        <v>324</v>
      </c>
      <c r="BM213" s="167" t="s">
        <v>486</v>
      </c>
    </row>
    <row r="214" spans="1:65" s="2" customFormat="1" ht="16.5" customHeight="1">
      <c r="A214" s="33"/>
      <c r="B214" s="154"/>
      <c r="C214" s="155" t="s">
        <v>348</v>
      </c>
      <c r="D214" s="155" t="s">
        <v>204</v>
      </c>
      <c r="E214" s="156" t="s">
        <v>1954</v>
      </c>
      <c r="F214" s="157" t="s">
        <v>1955</v>
      </c>
      <c r="G214" s="158" t="s">
        <v>671</v>
      </c>
      <c r="H214" s="159">
        <v>4</v>
      </c>
      <c r="I214" s="160"/>
      <c r="J214" s="161">
        <f t="shared" si="20"/>
        <v>0</v>
      </c>
      <c r="K214" s="162"/>
      <c r="L214" s="34"/>
      <c r="M214" s="163" t="s">
        <v>1</v>
      </c>
      <c r="N214" s="164" t="s">
        <v>41</v>
      </c>
      <c r="O214" s="62"/>
      <c r="P214" s="165">
        <f t="shared" si="21"/>
        <v>0</v>
      </c>
      <c r="Q214" s="165">
        <v>0</v>
      </c>
      <c r="R214" s="165">
        <f t="shared" si="22"/>
        <v>0</v>
      </c>
      <c r="S214" s="165">
        <v>0</v>
      </c>
      <c r="T214" s="166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7" t="s">
        <v>324</v>
      </c>
      <c r="AT214" s="167" t="s">
        <v>204</v>
      </c>
      <c r="AU214" s="167" t="s">
        <v>91</v>
      </c>
      <c r="AY214" s="18" t="s">
        <v>203</v>
      </c>
      <c r="BE214" s="168">
        <f t="shared" si="24"/>
        <v>0</v>
      </c>
      <c r="BF214" s="168">
        <f t="shared" si="25"/>
        <v>0</v>
      </c>
      <c r="BG214" s="168">
        <f t="shared" si="26"/>
        <v>0</v>
      </c>
      <c r="BH214" s="168">
        <f t="shared" si="27"/>
        <v>0</v>
      </c>
      <c r="BI214" s="168">
        <f t="shared" si="28"/>
        <v>0</v>
      </c>
      <c r="BJ214" s="18" t="s">
        <v>91</v>
      </c>
      <c r="BK214" s="168">
        <f t="shared" si="29"/>
        <v>0</v>
      </c>
      <c r="BL214" s="18" t="s">
        <v>324</v>
      </c>
      <c r="BM214" s="167" t="s">
        <v>492</v>
      </c>
    </row>
    <row r="215" spans="1:65" s="2" customFormat="1" ht="16.5" customHeight="1">
      <c r="A215" s="33"/>
      <c r="B215" s="154"/>
      <c r="C215" s="155" t="s">
        <v>1092</v>
      </c>
      <c r="D215" s="155" t="s">
        <v>204</v>
      </c>
      <c r="E215" s="156" t="s">
        <v>1956</v>
      </c>
      <c r="F215" s="157" t="s">
        <v>1957</v>
      </c>
      <c r="G215" s="158" t="s">
        <v>671</v>
      </c>
      <c r="H215" s="159">
        <v>1</v>
      </c>
      <c r="I215" s="160"/>
      <c r="J215" s="161">
        <f t="shared" si="20"/>
        <v>0</v>
      </c>
      <c r="K215" s="162"/>
      <c r="L215" s="34"/>
      <c r="M215" s="163" t="s">
        <v>1</v>
      </c>
      <c r="N215" s="164" t="s">
        <v>41</v>
      </c>
      <c r="O215" s="62"/>
      <c r="P215" s="165">
        <f t="shared" si="21"/>
        <v>0</v>
      </c>
      <c r="Q215" s="165">
        <v>0</v>
      </c>
      <c r="R215" s="165">
        <f t="shared" si="22"/>
        <v>0</v>
      </c>
      <c r="S215" s="165">
        <v>0</v>
      </c>
      <c r="T215" s="166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324</v>
      </c>
      <c r="AT215" s="167" t="s">
        <v>204</v>
      </c>
      <c r="AU215" s="167" t="s">
        <v>91</v>
      </c>
      <c r="AY215" s="18" t="s">
        <v>203</v>
      </c>
      <c r="BE215" s="168">
        <f t="shared" si="24"/>
        <v>0</v>
      </c>
      <c r="BF215" s="168">
        <f t="shared" si="25"/>
        <v>0</v>
      </c>
      <c r="BG215" s="168">
        <f t="shared" si="26"/>
        <v>0</v>
      </c>
      <c r="BH215" s="168">
        <f t="shared" si="27"/>
        <v>0</v>
      </c>
      <c r="BI215" s="168">
        <f t="shared" si="28"/>
        <v>0</v>
      </c>
      <c r="BJ215" s="18" t="s">
        <v>91</v>
      </c>
      <c r="BK215" s="168">
        <f t="shared" si="29"/>
        <v>0</v>
      </c>
      <c r="BL215" s="18" t="s">
        <v>324</v>
      </c>
      <c r="BM215" s="167" t="s">
        <v>495</v>
      </c>
    </row>
    <row r="216" spans="1:65" s="2" customFormat="1" ht="16.5" customHeight="1">
      <c r="A216" s="33"/>
      <c r="B216" s="154"/>
      <c r="C216" s="155" t="s">
        <v>353</v>
      </c>
      <c r="D216" s="155" t="s">
        <v>204</v>
      </c>
      <c r="E216" s="156" t="s">
        <v>1958</v>
      </c>
      <c r="F216" s="157" t="s">
        <v>1959</v>
      </c>
      <c r="G216" s="158" t="s">
        <v>671</v>
      </c>
      <c r="H216" s="159">
        <v>32</v>
      </c>
      <c r="I216" s="160"/>
      <c r="J216" s="161">
        <f t="shared" si="20"/>
        <v>0</v>
      </c>
      <c r="K216" s="162"/>
      <c r="L216" s="34"/>
      <c r="M216" s="163" t="s">
        <v>1</v>
      </c>
      <c r="N216" s="164" t="s">
        <v>41</v>
      </c>
      <c r="O216" s="62"/>
      <c r="P216" s="165">
        <f t="shared" si="21"/>
        <v>0</v>
      </c>
      <c r="Q216" s="165">
        <v>0</v>
      </c>
      <c r="R216" s="165">
        <f t="shared" si="22"/>
        <v>0</v>
      </c>
      <c r="S216" s="165">
        <v>0</v>
      </c>
      <c r="T216" s="166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7" t="s">
        <v>324</v>
      </c>
      <c r="AT216" s="167" t="s">
        <v>204</v>
      </c>
      <c r="AU216" s="167" t="s">
        <v>91</v>
      </c>
      <c r="AY216" s="18" t="s">
        <v>203</v>
      </c>
      <c r="BE216" s="168">
        <f t="shared" si="24"/>
        <v>0</v>
      </c>
      <c r="BF216" s="168">
        <f t="shared" si="25"/>
        <v>0</v>
      </c>
      <c r="BG216" s="168">
        <f t="shared" si="26"/>
        <v>0</v>
      </c>
      <c r="BH216" s="168">
        <f t="shared" si="27"/>
        <v>0</v>
      </c>
      <c r="BI216" s="168">
        <f t="shared" si="28"/>
        <v>0</v>
      </c>
      <c r="BJ216" s="18" t="s">
        <v>91</v>
      </c>
      <c r="BK216" s="168">
        <f t="shared" si="29"/>
        <v>0</v>
      </c>
      <c r="BL216" s="18" t="s">
        <v>324</v>
      </c>
      <c r="BM216" s="167" t="s">
        <v>1355</v>
      </c>
    </row>
    <row r="217" spans="1:65" s="2" customFormat="1" ht="16.5" customHeight="1">
      <c r="A217" s="33"/>
      <c r="B217" s="154"/>
      <c r="C217" s="155" t="s">
        <v>1100</v>
      </c>
      <c r="D217" s="155" t="s">
        <v>204</v>
      </c>
      <c r="E217" s="156" t="s">
        <v>1960</v>
      </c>
      <c r="F217" s="157" t="s">
        <v>1961</v>
      </c>
      <c r="G217" s="158" t="s">
        <v>671</v>
      </c>
      <c r="H217" s="159">
        <v>20</v>
      </c>
      <c r="I217" s="160"/>
      <c r="J217" s="161">
        <f t="shared" si="20"/>
        <v>0</v>
      </c>
      <c r="K217" s="162"/>
      <c r="L217" s="34"/>
      <c r="M217" s="163" t="s">
        <v>1</v>
      </c>
      <c r="N217" s="164" t="s">
        <v>41</v>
      </c>
      <c r="O217" s="62"/>
      <c r="P217" s="165">
        <f t="shared" si="21"/>
        <v>0</v>
      </c>
      <c r="Q217" s="165">
        <v>0</v>
      </c>
      <c r="R217" s="165">
        <f t="shared" si="22"/>
        <v>0</v>
      </c>
      <c r="S217" s="165">
        <v>0</v>
      </c>
      <c r="T217" s="166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7" t="s">
        <v>324</v>
      </c>
      <c r="AT217" s="167" t="s">
        <v>204</v>
      </c>
      <c r="AU217" s="167" t="s">
        <v>91</v>
      </c>
      <c r="AY217" s="18" t="s">
        <v>203</v>
      </c>
      <c r="BE217" s="168">
        <f t="shared" si="24"/>
        <v>0</v>
      </c>
      <c r="BF217" s="168">
        <f t="shared" si="25"/>
        <v>0</v>
      </c>
      <c r="BG217" s="168">
        <f t="shared" si="26"/>
        <v>0</v>
      </c>
      <c r="BH217" s="168">
        <f t="shared" si="27"/>
        <v>0</v>
      </c>
      <c r="BI217" s="168">
        <f t="shared" si="28"/>
        <v>0</v>
      </c>
      <c r="BJ217" s="18" t="s">
        <v>91</v>
      </c>
      <c r="BK217" s="168">
        <f t="shared" si="29"/>
        <v>0</v>
      </c>
      <c r="BL217" s="18" t="s">
        <v>324</v>
      </c>
      <c r="BM217" s="167" t="s">
        <v>1356</v>
      </c>
    </row>
    <row r="218" spans="1:65" s="2" customFormat="1" ht="16.5" customHeight="1">
      <c r="A218" s="33"/>
      <c r="B218" s="154"/>
      <c r="C218" s="155" t="s">
        <v>357</v>
      </c>
      <c r="D218" s="155" t="s">
        <v>204</v>
      </c>
      <c r="E218" s="156" t="s">
        <v>1962</v>
      </c>
      <c r="F218" s="157" t="s">
        <v>1963</v>
      </c>
      <c r="G218" s="158" t="s">
        <v>671</v>
      </c>
      <c r="H218" s="159">
        <v>10</v>
      </c>
      <c r="I218" s="160"/>
      <c r="J218" s="161">
        <f t="shared" si="20"/>
        <v>0</v>
      </c>
      <c r="K218" s="162"/>
      <c r="L218" s="34"/>
      <c r="M218" s="163" t="s">
        <v>1</v>
      </c>
      <c r="N218" s="164" t="s">
        <v>41</v>
      </c>
      <c r="O218" s="62"/>
      <c r="P218" s="165">
        <f t="shared" si="21"/>
        <v>0</v>
      </c>
      <c r="Q218" s="165">
        <v>0</v>
      </c>
      <c r="R218" s="165">
        <f t="shared" si="22"/>
        <v>0</v>
      </c>
      <c r="S218" s="165">
        <v>0</v>
      </c>
      <c r="T218" s="166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324</v>
      </c>
      <c r="AT218" s="167" t="s">
        <v>204</v>
      </c>
      <c r="AU218" s="167" t="s">
        <v>91</v>
      </c>
      <c r="AY218" s="18" t="s">
        <v>203</v>
      </c>
      <c r="BE218" s="168">
        <f t="shared" si="24"/>
        <v>0</v>
      </c>
      <c r="BF218" s="168">
        <f t="shared" si="25"/>
        <v>0</v>
      </c>
      <c r="BG218" s="168">
        <f t="shared" si="26"/>
        <v>0</v>
      </c>
      <c r="BH218" s="168">
        <f t="shared" si="27"/>
        <v>0</v>
      </c>
      <c r="BI218" s="168">
        <f t="shared" si="28"/>
        <v>0</v>
      </c>
      <c r="BJ218" s="18" t="s">
        <v>91</v>
      </c>
      <c r="BK218" s="168">
        <f t="shared" si="29"/>
        <v>0</v>
      </c>
      <c r="BL218" s="18" t="s">
        <v>324</v>
      </c>
      <c r="BM218" s="167" t="s">
        <v>1357</v>
      </c>
    </row>
    <row r="219" spans="1:65" s="2" customFormat="1" ht="16.5" customHeight="1">
      <c r="A219" s="33"/>
      <c r="B219" s="154"/>
      <c r="C219" s="155" t="s">
        <v>1103</v>
      </c>
      <c r="D219" s="155" t="s">
        <v>204</v>
      </c>
      <c r="E219" s="156" t="s">
        <v>1964</v>
      </c>
      <c r="F219" s="157" t="s">
        <v>1965</v>
      </c>
      <c r="G219" s="158" t="s">
        <v>671</v>
      </c>
      <c r="H219" s="159">
        <v>4</v>
      </c>
      <c r="I219" s="160"/>
      <c r="J219" s="161">
        <f t="shared" si="20"/>
        <v>0</v>
      </c>
      <c r="K219" s="162"/>
      <c r="L219" s="34"/>
      <c r="M219" s="163" t="s">
        <v>1</v>
      </c>
      <c r="N219" s="164" t="s">
        <v>41</v>
      </c>
      <c r="O219" s="62"/>
      <c r="P219" s="165">
        <f t="shared" si="21"/>
        <v>0</v>
      </c>
      <c r="Q219" s="165">
        <v>0</v>
      </c>
      <c r="R219" s="165">
        <f t="shared" si="22"/>
        <v>0</v>
      </c>
      <c r="S219" s="165">
        <v>0</v>
      </c>
      <c r="T219" s="166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7" t="s">
        <v>324</v>
      </c>
      <c r="AT219" s="167" t="s">
        <v>204</v>
      </c>
      <c r="AU219" s="167" t="s">
        <v>91</v>
      </c>
      <c r="AY219" s="18" t="s">
        <v>203</v>
      </c>
      <c r="BE219" s="168">
        <f t="shared" si="24"/>
        <v>0</v>
      </c>
      <c r="BF219" s="168">
        <f t="shared" si="25"/>
        <v>0</v>
      </c>
      <c r="BG219" s="168">
        <f t="shared" si="26"/>
        <v>0</v>
      </c>
      <c r="BH219" s="168">
        <f t="shared" si="27"/>
        <v>0</v>
      </c>
      <c r="BI219" s="168">
        <f t="shared" si="28"/>
        <v>0</v>
      </c>
      <c r="BJ219" s="18" t="s">
        <v>91</v>
      </c>
      <c r="BK219" s="168">
        <f t="shared" si="29"/>
        <v>0</v>
      </c>
      <c r="BL219" s="18" t="s">
        <v>324</v>
      </c>
      <c r="BM219" s="167" t="s">
        <v>1358</v>
      </c>
    </row>
    <row r="220" spans="1:65" s="2" customFormat="1" ht="16.5" customHeight="1">
      <c r="A220" s="33"/>
      <c r="B220" s="154"/>
      <c r="C220" s="155" t="s">
        <v>360</v>
      </c>
      <c r="D220" s="155" t="s">
        <v>204</v>
      </c>
      <c r="E220" s="156" t="s">
        <v>1966</v>
      </c>
      <c r="F220" s="157" t="s">
        <v>1967</v>
      </c>
      <c r="G220" s="158" t="s">
        <v>671</v>
      </c>
      <c r="H220" s="159">
        <v>22</v>
      </c>
      <c r="I220" s="160"/>
      <c r="J220" s="161">
        <f t="shared" si="20"/>
        <v>0</v>
      </c>
      <c r="K220" s="162"/>
      <c r="L220" s="34"/>
      <c r="M220" s="163" t="s">
        <v>1</v>
      </c>
      <c r="N220" s="164" t="s">
        <v>41</v>
      </c>
      <c r="O220" s="62"/>
      <c r="P220" s="165">
        <f t="shared" si="21"/>
        <v>0</v>
      </c>
      <c r="Q220" s="165">
        <v>0</v>
      </c>
      <c r="R220" s="165">
        <f t="shared" si="22"/>
        <v>0</v>
      </c>
      <c r="S220" s="165">
        <v>0</v>
      </c>
      <c r="T220" s="166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324</v>
      </c>
      <c r="AT220" s="167" t="s">
        <v>204</v>
      </c>
      <c r="AU220" s="167" t="s">
        <v>91</v>
      </c>
      <c r="AY220" s="18" t="s">
        <v>203</v>
      </c>
      <c r="BE220" s="168">
        <f t="shared" si="24"/>
        <v>0</v>
      </c>
      <c r="BF220" s="168">
        <f t="shared" si="25"/>
        <v>0</v>
      </c>
      <c r="BG220" s="168">
        <f t="shared" si="26"/>
        <v>0</v>
      </c>
      <c r="BH220" s="168">
        <f t="shared" si="27"/>
        <v>0</v>
      </c>
      <c r="BI220" s="168">
        <f t="shared" si="28"/>
        <v>0</v>
      </c>
      <c r="BJ220" s="18" t="s">
        <v>91</v>
      </c>
      <c r="BK220" s="168">
        <f t="shared" si="29"/>
        <v>0</v>
      </c>
      <c r="BL220" s="18" t="s">
        <v>324</v>
      </c>
      <c r="BM220" s="167" t="s">
        <v>1359</v>
      </c>
    </row>
    <row r="221" spans="1:65" s="2" customFormat="1" ht="16.5" customHeight="1">
      <c r="A221" s="33"/>
      <c r="B221" s="154"/>
      <c r="C221" s="155" t="s">
        <v>1115</v>
      </c>
      <c r="D221" s="155" t="s">
        <v>204</v>
      </c>
      <c r="E221" s="156" t="s">
        <v>1968</v>
      </c>
      <c r="F221" s="157" t="s">
        <v>1969</v>
      </c>
      <c r="G221" s="158" t="s">
        <v>671</v>
      </c>
      <c r="H221" s="159">
        <v>14</v>
      </c>
      <c r="I221" s="160"/>
      <c r="J221" s="161">
        <f t="shared" si="20"/>
        <v>0</v>
      </c>
      <c r="K221" s="162"/>
      <c r="L221" s="34"/>
      <c r="M221" s="163" t="s">
        <v>1</v>
      </c>
      <c r="N221" s="164" t="s">
        <v>41</v>
      </c>
      <c r="O221" s="62"/>
      <c r="P221" s="165">
        <f t="shared" si="21"/>
        <v>0</v>
      </c>
      <c r="Q221" s="165">
        <v>0</v>
      </c>
      <c r="R221" s="165">
        <f t="shared" si="22"/>
        <v>0</v>
      </c>
      <c r="S221" s="165">
        <v>0</v>
      </c>
      <c r="T221" s="166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7" t="s">
        <v>324</v>
      </c>
      <c r="AT221" s="167" t="s">
        <v>204</v>
      </c>
      <c r="AU221" s="167" t="s">
        <v>91</v>
      </c>
      <c r="AY221" s="18" t="s">
        <v>203</v>
      </c>
      <c r="BE221" s="168">
        <f t="shared" si="24"/>
        <v>0</v>
      </c>
      <c r="BF221" s="168">
        <f t="shared" si="25"/>
        <v>0</v>
      </c>
      <c r="BG221" s="168">
        <f t="shared" si="26"/>
        <v>0</v>
      </c>
      <c r="BH221" s="168">
        <f t="shared" si="27"/>
        <v>0</v>
      </c>
      <c r="BI221" s="168">
        <f t="shared" si="28"/>
        <v>0</v>
      </c>
      <c r="BJ221" s="18" t="s">
        <v>91</v>
      </c>
      <c r="BK221" s="168">
        <f t="shared" si="29"/>
        <v>0</v>
      </c>
      <c r="BL221" s="18" t="s">
        <v>324</v>
      </c>
      <c r="BM221" s="167" t="s">
        <v>1360</v>
      </c>
    </row>
    <row r="222" spans="1:65" s="2" customFormat="1" ht="16.5" customHeight="1">
      <c r="A222" s="33"/>
      <c r="B222" s="154"/>
      <c r="C222" s="155" t="s">
        <v>364</v>
      </c>
      <c r="D222" s="155" t="s">
        <v>204</v>
      </c>
      <c r="E222" s="156" t="s">
        <v>1970</v>
      </c>
      <c r="F222" s="157" t="s">
        <v>1971</v>
      </c>
      <c r="G222" s="158" t="s">
        <v>671</v>
      </c>
      <c r="H222" s="159">
        <v>3</v>
      </c>
      <c r="I222" s="160"/>
      <c r="J222" s="161">
        <f t="shared" si="20"/>
        <v>0</v>
      </c>
      <c r="K222" s="162"/>
      <c r="L222" s="34"/>
      <c r="M222" s="163" t="s">
        <v>1</v>
      </c>
      <c r="N222" s="164" t="s">
        <v>41</v>
      </c>
      <c r="O222" s="62"/>
      <c r="P222" s="165">
        <f t="shared" si="21"/>
        <v>0</v>
      </c>
      <c r="Q222" s="165">
        <v>0</v>
      </c>
      <c r="R222" s="165">
        <f t="shared" si="22"/>
        <v>0</v>
      </c>
      <c r="S222" s="165">
        <v>0</v>
      </c>
      <c r="T222" s="166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7" t="s">
        <v>324</v>
      </c>
      <c r="AT222" s="167" t="s">
        <v>204</v>
      </c>
      <c r="AU222" s="167" t="s">
        <v>91</v>
      </c>
      <c r="AY222" s="18" t="s">
        <v>203</v>
      </c>
      <c r="BE222" s="168">
        <f t="shared" si="24"/>
        <v>0</v>
      </c>
      <c r="BF222" s="168">
        <f t="shared" si="25"/>
        <v>0</v>
      </c>
      <c r="BG222" s="168">
        <f t="shared" si="26"/>
        <v>0</v>
      </c>
      <c r="BH222" s="168">
        <f t="shared" si="27"/>
        <v>0</v>
      </c>
      <c r="BI222" s="168">
        <f t="shared" si="28"/>
        <v>0</v>
      </c>
      <c r="BJ222" s="18" t="s">
        <v>91</v>
      </c>
      <c r="BK222" s="168">
        <f t="shared" si="29"/>
        <v>0</v>
      </c>
      <c r="BL222" s="18" t="s">
        <v>324</v>
      </c>
      <c r="BM222" s="167" t="s">
        <v>1363</v>
      </c>
    </row>
    <row r="223" spans="1:65" s="2" customFormat="1" ht="16.5" customHeight="1">
      <c r="A223" s="33"/>
      <c r="B223" s="154"/>
      <c r="C223" s="155" t="s">
        <v>1123</v>
      </c>
      <c r="D223" s="155" t="s">
        <v>204</v>
      </c>
      <c r="E223" s="156" t="s">
        <v>1972</v>
      </c>
      <c r="F223" s="157" t="s">
        <v>1973</v>
      </c>
      <c r="G223" s="158" t="s">
        <v>671</v>
      </c>
      <c r="H223" s="159">
        <v>4</v>
      </c>
      <c r="I223" s="160"/>
      <c r="J223" s="161">
        <f t="shared" si="20"/>
        <v>0</v>
      </c>
      <c r="K223" s="162"/>
      <c r="L223" s="34"/>
      <c r="M223" s="163" t="s">
        <v>1</v>
      </c>
      <c r="N223" s="164" t="s">
        <v>41</v>
      </c>
      <c r="O223" s="62"/>
      <c r="P223" s="165">
        <f t="shared" si="21"/>
        <v>0</v>
      </c>
      <c r="Q223" s="165">
        <v>0</v>
      </c>
      <c r="R223" s="165">
        <f t="shared" si="22"/>
        <v>0</v>
      </c>
      <c r="S223" s="165">
        <v>0</v>
      </c>
      <c r="T223" s="166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7" t="s">
        <v>324</v>
      </c>
      <c r="AT223" s="167" t="s">
        <v>204</v>
      </c>
      <c r="AU223" s="167" t="s">
        <v>91</v>
      </c>
      <c r="AY223" s="18" t="s">
        <v>203</v>
      </c>
      <c r="BE223" s="168">
        <f t="shared" si="24"/>
        <v>0</v>
      </c>
      <c r="BF223" s="168">
        <f t="shared" si="25"/>
        <v>0</v>
      </c>
      <c r="BG223" s="168">
        <f t="shared" si="26"/>
        <v>0</v>
      </c>
      <c r="BH223" s="168">
        <f t="shared" si="27"/>
        <v>0</v>
      </c>
      <c r="BI223" s="168">
        <f t="shared" si="28"/>
        <v>0</v>
      </c>
      <c r="BJ223" s="18" t="s">
        <v>91</v>
      </c>
      <c r="BK223" s="168">
        <f t="shared" si="29"/>
        <v>0</v>
      </c>
      <c r="BL223" s="18" t="s">
        <v>324</v>
      </c>
      <c r="BM223" s="167" t="s">
        <v>1366</v>
      </c>
    </row>
    <row r="224" spans="1:65" s="2" customFormat="1" ht="16.5" customHeight="1">
      <c r="A224" s="33"/>
      <c r="B224" s="154"/>
      <c r="C224" s="155" t="s">
        <v>367</v>
      </c>
      <c r="D224" s="155" t="s">
        <v>204</v>
      </c>
      <c r="E224" s="156" t="s">
        <v>1974</v>
      </c>
      <c r="F224" s="157" t="s">
        <v>1975</v>
      </c>
      <c r="G224" s="158" t="s">
        <v>671</v>
      </c>
      <c r="H224" s="159">
        <v>1</v>
      </c>
      <c r="I224" s="160"/>
      <c r="J224" s="161">
        <f t="shared" si="20"/>
        <v>0</v>
      </c>
      <c r="K224" s="162"/>
      <c r="L224" s="34"/>
      <c r="M224" s="163" t="s">
        <v>1</v>
      </c>
      <c r="N224" s="164" t="s">
        <v>41</v>
      </c>
      <c r="O224" s="62"/>
      <c r="P224" s="165">
        <f t="shared" si="21"/>
        <v>0</v>
      </c>
      <c r="Q224" s="165">
        <v>0</v>
      </c>
      <c r="R224" s="165">
        <f t="shared" si="22"/>
        <v>0</v>
      </c>
      <c r="S224" s="165">
        <v>0</v>
      </c>
      <c r="T224" s="166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7" t="s">
        <v>324</v>
      </c>
      <c r="AT224" s="167" t="s">
        <v>204</v>
      </c>
      <c r="AU224" s="167" t="s">
        <v>91</v>
      </c>
      <c r="AY224" s="18" t="s">
        <v>203</v>
      </c>
      <c r="BE224" s="168">
        <f t="shared" si="24"/>
        <v>0</v>
      </c>
      <c r="BF224" s="168">
        <f t="shared" si="25"/>
        <v>0</v>
      </c>
      <c r="BG224" s="168">
        <f t="shared" si="26"/>
        <v>0</v>
      </c>
      <c r="BH224" s="168">
        <f t="shared" si="27"/>
        <v>0</v>
      </c>
      <c r="BI224" s="168">
        <f t="shared" si="28"/>
        <v>0</v>
      </c>
      <c r="BJ224" s="18" t="s">
        <v>91</v>
      </c>
      <c r="BK224" s="168">
        <f t="shared" si="29"/>
        <v>0</v>
      </c>
      <c r="BL224" s="18" t="s">
        <v>324</v>
      </c>
      <c r="BM224" s="167" t="s">
        <v>1369</v>
      </c>
    </row>
    <row r="225" spans="1:65" s="2" customFormat="1" ht="16.5" customHeight="1">
      <c r="A225" s="33"/>
      <c r="B225" s="154"/>
      <c r="C225" s="155" t="s">
        <v>1130</v>
      </c>
      <c r="D225" s="155" t="s">
        <v>204</v>
      </c>
      <c r="E225" s="156" t="s">
        <v>1976</v>
      </c>
      <c r="F225" s="157" t="s">
        <v>1977</v>
      </c>
      <c r="G225" s="158" t="s">
        <v>671</v>
      </c>
      <c r="H225" s="159">
        <v>1</v>
      </c>
      <c r="I225" s="160"/>
      <c r="J225" s="161">
        <f t="shared" si="20"/>
        <v>0</v>
      </c>
      <c r="K225" s="162"/>
      <c r="L225" s="34"/>
      <c r="M225" s="163" t="s">
        <v>1</v>
      </c>
      <c r="N225" s="164" t="s">
        <v>41</v>
      </c>
      <c r="O225" s="62"/>
      <c r="P225" s="165">
        <f t="shared" si="21"/>
        <v>0</v>
      </c>
      <c r="Q225" s="165">
        <v>0</v>
      </c>
      <c r="R225" s="165">
        <f t="shared" si="22"/>
        <v>0</v>
      </c>
      <c r="S225" s="165">
        <v>0</v>
      </c>
      <c r="T225" s="166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7" t="s">
        <v>324</v>
      </c>
      <c r="AT225" s="167" t="s">
        <v>204</v>
      </c>
      <c r="AU225" s="167" t="s">
        <v>91</v>
      </c>
      <c r="AY225" s="18" t="s">
        <v>203</v>
      </c>
      <c r="BE225" s="168">
        <f t="shared" si="24"/>
        <v>0</v>
      </c>
      <c r="BF225" s="168">
        <f t="shared" si="25"/>
        <v>0</v>
      </c>
      <c r="BG225" s="168">
        <f t="shared" si="26"/>
        <v>0</v>
      </c>
      <c r="BH225" s="168">
        <f t="shared" si="27"/>
        <v>0</v>
      </c>
      <c r="BI225" s="168">
        <f t="shared" si="28"/>
        <v>0</v>
      </c>
      <c r="BJ225" s="18" t="s">
        <v>91</v>
      </c>
      <c r="BK225" s="168">
        <f t="shared" si="29"/>
        <v>0</v>
      </c>
      <c r="BL225" s="18" t="s">
        <v>324</v>
      </c>
      <c r="BM225" s="167" t="s">
        <v>1372</v>
      </c>
    </row>
    <row r="226" spans="1:65" s="2" customFormat="1" ht="16.5" customHeight="1">
      <c r="A226" s="33"/>
      <c r="B226" s="154"/>
      <c r="C226" s="155" t="s">
        <v>371</v>
      </c>
      <c r="D226" s="155" t="s">
        <v>204</v>
      </c>
      <c r="E226" s="156" t="s">
        <v>1978</v>
      </c>
      <c r="F226" s="157" t="s">
        <v>1979</v>
      </c>
      <c r="G226" s="158" t="s">
        <v>671</v>
      </c>
      <c r="H226" s="159">
        <v>9</v>
      </c>
      <c r="I226" s="160"/>
      <c r="J226" s="161">
        <f t="shared" si="20"/>
        <v>0</v>
      </c>
      <c r="K226" s="162"/>
      <c r="L226" s="34"/>
      <c r="M226" s="163" t="s">
        <v>1</v>
      </c>
      <c r="N226" s="164" t="s">
        <v>41</v>
      </c>
      <c r="O226" s="62"/>
      <c r="P226" s="165">
        <f t="shared" si="21"/>
        <v>0</v>
      </c>
      <c r="Q226" s="165">
        <v>0</v>
      </c>
      <c r="R226" s="165">
        <f t="shared" si="22"/>
        <v>0</v>
      </c>
      <c r="S226" s="165">
        <v>0</v>
      </c>
      <c r="T226" s="166">
        <f t="shared" si="2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7" t="s">
        <v>324</v>
      </c>
      <c r="AT226" s="167" t="s">
        <v>204</v>
      </c>
      <c r="AU226" s="167" t="s">
        <v>91</v>
      </c>
      <c r="AY226" s="18" t="s">
        <v>203</v>
      </c>
      <c r="BE226" s="168">
        <f t="shared" si="24"/>
        <v>0</v>
      </c>
      <c r="BF226" s="168">
        <f t="shared" si="25"/>
        <v>0</v>
      </c>
      <c r="BG226" s="168">
        <f t="shared" si="26"/>
        <v>0</v>
      </c>
      <c r="BH226" s="168">
        <f t="shared" si="27"/>
        <v>0</v>
      </c>
      <c r="BI226" s="168">
        <f t="shared" si="28"/>
        <v>0</v>
      </c>
      <c r="BJ226" s="18" t="s">
        <v>91</v>
      </c>
      <c r="BK226" s="168">
        <f t="shared" si="29"/>
        <v>0</v>
      </c>
      <c r="BL226" s="18" t="s">
        <v>324</v>
      </c>
      <c r="BM226" s="167" t="s">
        <v>1373</v>
      </c>
    </row>
    <row r="227" spans="1:65" s="2" customFormat="1" ht="16.5" customHeight="1">
      <c r="A227" s="33"/>
      <c r="B227" s="154"/>
      <c r="C227" s="155" t="s">
        <v>1139</v>
      </c>
      <c r="D227" s="155" t="s">
        <v>204</v>
      </c>
      <c r="E227" s="156" t="s">
        <v>1980</v>
      </c>
      <c r="F227" s="157" t="s">
        <v>1981</v>
      </c>
      <c r="G227" s="158" t="s">
        <v>671</v>
      </c>
      <c r="H227" s="159">
        <v>11</v>
      </c>
      <c r="I227" s="160"/>
      <c r="J227" s="161">
        <f t="shared" si="20"/>
        <v>0</v>
      </c>
      <c r="K227" s="162"/>
      <c r="L227" s="34"/>
      <c r="M227" s="163" t="s">
        <v>1</v>
      </c>
      <c r="N227" s="164" t="s">
        <v>41</v>
      </c>
      <c r="O227" s="62"/>
      <c r="P227" s="165">
        <f t="shared" si="21"/>
        <v>0</v>
      </c>
      <c r="Q227" s="165">
        <v>0</v>
      </c>
      <c r="R227" s="165">
        <f t="shared" si="22"/>
        <v>0</v>
      </c>
      <c r="S227" s="165">
        <v>0</v>
      </c>
      <c r="T227" s="166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7" t="s">
        <v>324</v>
      </c>
      <c r="AT227" s="167" t="s">
        <v>204</v>
      </c>
      <c r="AU227" s="167" t="s">
        <v>91</v>
      </c>
      <c r="AY227" s="18" t="s">
        <v>203</v>
      </c>
      <c r="BE227" s="168">
        <f t="shared" si="24"/>
        <v>0</v>
      </c>
      <c r="BF227" s="168">
        <f t="shared" si="25"/>
        <v>0</v>
      </c>
      <c r="BG227" s="168">
        <f t="shared" si="26"/>
        <v>0</v>
      </c>
      <c r="BH227" s="168">
        <f t="shared" si="27"/>
        <v>0</v>
      </c>
      <c r="BI227" s="168">
        <f t="shared" si="28"/>
        <v>0</v>
      </c>
      <c r="BJ227" s="18" t="s">
        <v>91</v>
      </c>
      <c r="BK227" s="168">
        <f t="shared" si="29"/>
        <v>0</v>
      </c>
      <c r="BL227" s="18" t="s">
        <v>324</v>
      </c>
      <c r="BM227" s="167" t="s">
        <v>1376</v>
      </c>
    </row>
    <row r="228" spans="1:65" s="2" customFormat="1" ht="16.5" customHeight="1">
      <c r="A228" s="33"/>
      <c r="B228" s="154"/>
      <c r="C228" s="155" t="s">
        <v>376</v>
      </c>
      <c r="D228" s="155" t="s">
        <v>204</v>
      </c>
      <c r="E228" s="156" t="s">
        <v>1982</v>
      </c>
      <c r="F228" s="157" t="s">
        <v>1983</v>
      </c>
      <c r="G228" s="158" t="s">
        <v>671</v>
      </c>
      <c r="H228" s="159">
        <v>1</v>
      </c>
      <c r="I228" s="160"/>
      <c r="J228" s="161">
        <f t="shared" si="20"/>
        <v>0</v>
      </c>
      <c r="K228" s="162"/>
      <c r="L228" s="34"/>
      <c r="M228" s="163" t="s">
        <v>1</v>
      </c>
      <c r="N228" s="164" t="s">
        <v>41</v>
      </c>
      <c r="O228" s="62"/>
      <c r="P228" s="165">
        <f t="shared" si="21"/>
        <v>0</v>
      </c>
      <c r="Q228" s="165">
        <v>0</v>
      </c>
      <c r="R228" s="165">
        <f t="shared" si="22"/>
        <v>0</v>
      </c>
      <c r="S228" s="165">
        <v>0</v>
      </c>
      <c r="T228" s="166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7" t="s">
        <v>324</v>
      </c>
      <c r="AT228" s="167" t="s">
        <v>204</v>
      </c>
      <c r="AU228" s="167" t="s">
        <v>91</v>
      </c>
      <c r="AY228" s="18" t="s">
        <v>203</v>
      </c>
      <c r="BE228" s="168">
        <f t="shared" si="24"/>
        <v>0</v>
      </c>
      <c r="BF228" s="168">
        <f t="shared" si="25"/>
        <v>0</v>
      </c>
      <c r="BG228" s="168">
        <f t="shared" si="26"/>
        <v>0</v>
      </c>
      <c r="BH228" s="168">
        <f t="shared" si="27"/>
        <v>0</v>
      </c>
      <c r="BI228" s="168">
        <f t="shared" si="28"/>
        <v>0</v>
      </c>
      <c r="BJ228" s="18" t="s">
        <v>91</v>
      </c>
      <c r="BK228" s="168">
        <f t="shared" si="29"/>
        <v>0</v>
      </c>
      <c r="BL228" s="18" t="s">
        <v>324</v>
      </c>
      <c r="BM228" s="167" t="s">
        <v>1379</v>
      </c>
    </row>
    <row r="229" spans="1:65" s="2" customFormat="1" ht="16.5" customHeight="1">
      <c r="A229" s="33"/>
      <c r="B229" s="154"/>
      <c r="C229" s="155" t="s">
        <v>1147</v>
      </c>
      <c r="D229" s="155" t="s">
        <v>204</v>
      </c>
      <c r="E229" s="156" t="s">
        <v>1984</v>
      </c>
      <c r="F229" s="157" t="s">
        <v>1985</v>
      </c>
      <c r="G229" s="158" t="s">
        <v>671</v>
      </c>
      <c r="H229" s="159">
        <v>1</v>
      </c>
      <c r="I229" s="160"/>
      <c r="J229" s="161">
        <f t="shared" si="20"/>
        <v>0</v>
      </c>
      <c r="K229" s="162"/>
      <c r="L229" s="34"/>
      <c r="M229" s="163" t="s">
        <v>1</v>
      </c>
      <c r="N229" s="164" t="s">
        <v>41</v>
      </c>
      <c r="O229" s="62"/>
      <c r="P229" s="165">
        <f t="shared" si="21"/>
        <v>0</v>
      </c>
      <c r="Q229" s="165">
        <v>0</v>
      </c>
      <c r="R229" s="165">
        <f t="shared" si="22"/>
        <v>0</v>
      </c>
      <c r="S229" s="165">
        <v>0</v>
      </c>
      <c r="T229" s="166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7" t="s">
        <v>324</v>
      </c>
      <c r="AT229" s="167" t="s">
        <v>204</v>
      </c>
      <c r="AU229" s="167" t="s">
        <v>91</v>
      </c>
      <c r="AY229" s="18" t="s">
        <v>203</v>
      </c>
      <c r="BE229" s="168">
        <f t="shared" si="24"/>
        <v>0</v>
      </c>
      <c r="BF229" s="168">
        <f t="shared" si="25"/>
        <v>0</v>
      </c>
      <c r="BG229" s="168">
        <f t="shared" si="26"/>
        <v>0</v>
      </c>
      <c r="BH229" s="168">
        <f t="shared" si="27"/>
        <v>0</v>
      </c>
      <c r="BI229" s="168">
        <f t="shared" si="28"/>
        <v>0</v>
      </c>
      <c r="BJ229" s="18" t="s">
        <v>91</v>
      </c>
      <c r="BK229" s="168">
        <f t="shared" si="29"/>
        <v>0</v>
      </c>
      <c r="BL229" s="18" t="s">
        <v>324</v>
      </c>
      <c r="BM229" s="167" t="s">
        <v>1380</v>
      </c>
    </row>
    <row r="230" spans="1:65" s="2" customFormat="1" ht="16.5" customHeight="1">
      <c r="A230" s="33"/>
      <c r="B230" s="154"/>
      <c r="C230" s="155" t="s">
        <v>380</v>
      </c>
      <c r="D230" s="155" t="s">
        <v>204</v>
      </c>
      <c r="E230" s="156" t="s">
        <v>1986</v>
      </c>
      <c r="F230" s="157" t="s">
        <v>1987</v>
      </c>
      <c r="G230" s="158" t="s">
        <v>671</v>
      </c>
      <c r="H230" s="159">
        <v>1</v>
      </c>
      <c r="I230" s="160"/>
      <c r="J230" s="161">
        <f t="shared" si="20"/>
        <v>0</v>
      </c>
      <c r="K230" s="162"/>
      <c r="L230" s="34"/>
      <c r="M230" s="163" t="s">
        <v>1</v>
      </c>
      <c r="N230" s="164" t="s">
        <v>41</v>
      </c>
      <c r="O230" s="62"/>
      <c r="P230" s="165">
        <f t="shared" si="21"/>
        <v>0</v>
      </c>
      <c r="Q230" s="165">
        <v>0</v>
      </c>
      <c r="R230" s="165">
        <f t="shared" si="22"/>
        <v>0</v>
      </c>
      <c r="S230" s="165">
        <v>0</v>
      </c>
      <c r="T230" s="166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7" t="s">
        <v>324</v>
      </c>
      <c r="AT230" s="167" t="s">
        <v>204</v>
      </c>
      <c r="AU230" s="167" t="s">
        <v>91</v>
      </c>
      <c r="AY230" s="18" t="s">
        <v>203</v>
      </c>
      <c r="BE230" s="168">
        <f t="shared" si="24"/>
        <v>0</v>
      </c>
      <c r="BF230" s="168">
        <f t="shared" si="25"/>
        <v>0</v>
      </c>
      <c r="BG230" s="168">
        <f t="shared" si="26"/>
        <v>0</v>
      </c>
      <c r="BH230" s="168">
        <f t="shared" si="27"/>
        <v>0</v>
      </c>
      <c r="BI230" s="168">
        <f t="shared" si="28"/>
        <v>0</v>
      </c>
      <c r="BJ230" s="18" t="s">
        <v>91</v>
      </c>
      <c r="BK230" s="168">
        <f t="shared" si="29"/>
        <v>0</v>
      </c>
      <c r="BL230" s="18" t="s">
        <v>324</v>
      </c>
      <c r="BM230" s="167" t="s">
        <v>1381</v>
      </c>
    </row>
    <row r="231" spans="1:65" s="2" customFormat="1" ht="16.5" customHeight="1">
      <c r="A231" s="33"/>
      <c r="B231" s="154"/>
      <c r="C231" s="155" t="s">
        <v>1157</v>
      </c>
      <c r="D231" s="155" t="s">
        <v>204</v>
      </c>
      <c r="E231" s="156" t="s">
        <v>1988</v>
      </c>
      <c r="F231" s="157" t="s">
        <v>1989</v>
      </c>
      <c r="G231" s="158" t="s">
        <v>671</v>
      </c>
      <c r="H231" s="159">
        <v>1</v>
      </c>
      <c r="I231" s="160"/>
      <c r="J231" s="161">
        <f t="shared" si="20"/>
        <v>0</v>
      </c>
      <c r="K231" s="162"/>
      <c r="L231" s="34"/>
      <c r="M231" s="163" t="s">
        <v>1</v>
      </c>
      <c r="N231" s="164" t="s">
        <v>41</v>
      </c>
      <c r="O231" s="62"/>
      <c r="P231" s="165">
        <f t="shared" si="21"/>
        <v>0</v>
      </c>
      <c r="Q231" s="165">
        <v>0</v>
      </c>
      <c r="R231" s="165">
        <f t="shared" si="22"/>
        <v>0</v>
      </c>
      <c r="S231" s="165">
        <v>0</v>
      </c>
      <c r="T231" s="166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7" t="s">
        <v>324</v>
      </c>
      <c r="AT231" s="167" t="s">
        <v>204</v>
      </c>
      <c r="AU231" s="167" t="s">
        <v>91</v>
      </c>
      <c r="AY231" s="18" t="s">
        <v>203</v>
      </c>
      <c r="BE231" s="168">
        <f t="shared" si="24"/>
        <v>0</v>
      </c>
      <c r="BF231" s="168">
        <f t="shared" si="25"/>
        <v>0</v>
      </c>
      <c r="BG231" s="168">
        <f t="shared" si="26"/>
        <v>0</v>
      </c>
      <c r="BH231" s="168">
        <f t="shared" si="27"/>
        <v>0</v>
      </c>
      <c r="BI231" s="168">
        <f t="shared" si="28"/>
        <v>0</v>
      </c>
      <c r="BJ231" s="18" t="s">
        <v>91</v>
      </c>
      <c r="BK231" s="168">
        <f t="shared" si="29"/>
        <v>0</v>
      </c>
      <c r="BL231" s="18" t="s">
        <v>324</v>
      </c>
      <c r="BM231" s="167" t="s">
        <v>1382</v>
      </c>
    </row>
    <row r="232" spans="1:65" s="2" customFormat="1" ht="16.5" customHeight="1">
      <c r="A232" s="33"/>
      <c r="B232" s="154"/>
      <c r="C232" s="155" t="s">
        <v>383</v>
      </c>
      <c r="D232" s="155" t="s">
        <v>204</v>
      </c>
      <c r="E232" s="156" t="s">
        <v>1990</v>
      </c>
      <c r="F232" s="157" t="s">
        <v>1991</v>
      </c>
      <c r="G232" s="158" t="s">
        <v>671</v>
      </c>
      <c r="H232" s="159">
        <v>3</v>
      </c>
      <c r="I232" s="160"/>
      <c r="J232" s="161">
        <f t="shared" si="20"/>
        <v>0</v>
      </c>
      <c r="K232" s="162"/>
      <c r="L232" s="34"/>
      <c r="M232" s="163" t="s">
        <v>1</v>
      </c>
      <c r="N232" s="164" t="s">
        <v>41</v>
      </c>
      <c r="O232" s="62"/>
      <c r="P232" s="165">
        <f t="shared" si="21"/>
        <v>0</v>
      </c>
      <c r="Q232" s="165">
        <v>0</v>
      </c>
      <c r="R232" s="165">
        <f t="shared" si="22"/>
        <v>0</v>
      </c>
      <c r="S232" s="165">
        <v>0</v>
      </c>
      <c r="T232" s="166">
        <f t="shared" si="2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7" t="s">
        <v>324</v>
      </c>
      <c r="AT232" s="167" t="s">
        <v>204</v>
      </c>
      <c r="AU232" s="167" t="s">
        <v>91</v>
      </c>
      <c r="AY232" s="18" t="s">
        <v>203</v>
      </c>
      <c r="BE232" s="168">
        <f t="shared" si="24"/>
        <v>0</v>
      </c>
      <c r="BF232" s="168">
        <f t="shared" si="25"/>
        <v>0</v>
      </c>
      <c r="BG232" s="168">
        <f t="shared" si="26"/>
        <v>0</v>
      </c>
      <c r="BH232" s="168">
        <f t="shared" si="27"/>
        <v>0</v>
      </c>
      <c r="BI232" s="168">
        <f t="shared" si="28"/>
        <v>0</v>
      </c>
      <c r="BJ232" s="18" t="s">
        <v>91</v>
      </c>
      <c r="BK232" s="168">
        <f t="shared" si="29"/>
        <v>0</v>
      </c>
      <c r="BL232" s="18" t="s">
        <v>324</v>
      </c>
      <c r="BM232" s="167" t="s">
        <v>1383</v>
      </c>
    </row>
    <row r="233" spans="1:65" s="2" customFormat="1" ht="16.5" customHeight="1">
      <c r="A233" s="33"/>
      <c r="B233" s="154"/>
      <c r="C233" s="155" t="s">
        <v>1165</v>
      </c>
      <c r="D233" s="155" t="s">
        <v>204</v>
      </c>
      <c r="E233" s="156" t="s">
        <v>1992</v>
      </c>
      <c r="F233" s="157" t="s">
        <v>1993</v>
      </c>
      <c r="G233" s="158" t="s">
        <v>671</v>
      </c>
      <c r="H233" s="159">
        <v>1</v>
      </c>
      <c r="I233" s="160"/>
      <c r="J233" s="161">
        <f t="shared" si="20"/>
        <v>0</v>
      </c>
      <c r="K233" s="162"/>
      <c r="L233" s="34"/>
      <c r="M233" s="163" t="s">
        <v>1</v>
      </c>
      <c r="N233" s="164" t="s">
        <v>41</v>
      </c>
      <c r="O233" s="62"/>
      <c r="P233" s="165">
        <f t="shared" si="21"/>
        <v>0</v>
      </c>
      <c r="Q233" s="165">
        <v>0</v>
      </c>
      <c r="R233" s="165">
        <f t="shared" si="22"/>
        <v>0</v>
      </c>
      <c r="S233" s="165">
        <v>0</v>
      </c>
      <c r="T233" s="166">
        <f t="shared" si="2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7" t="s">
        <v>324</v>
      </c>
      <c r="AT233" s="167" t="s">
        <v>204</v>
      </c>
      <c r="AU233" s="167" t="s">
        <v>91</v>
      </c>
      <c r="AY233" s="18" t="s">
        <v>203</v>
      </c>
      <c r="BE233" s="168">
        <f t="shared" si="24"/>
        <v>0</v>
      </c>
      <c r="BF233" s="168">
        <f t="shared" si="25"/>
        <v>0</v>
      </c>
      <c r="BG233" s="168">
        <f t="shared" si="26"/>
        <v>0</v>
      </c>
      <c r="BH233" s="168">
        <f t="shared" si="27"/>
        <v>0</v>
      </c>
      <c r="BI233" s="168">
        <f t="shared" si="28"/>
        <v>0</v>
      </c>
      <c r="BJ233" s="18" t="s">
        <v>91</v>
      </c>
      <c r="BK233" s="168">
        <f t="shared" si="29"/>
        <v>0</v>
      </c>
      <c r="BL233" s="18" t="s">
        <v>324</v>
      </c>
      <c r="BM233" s="167" t="s">
        <v>1384</v>
      </c>
    </row>
    <row r="234" spans="1:65" s="2" customFormat="1" ht="16.5" customHeight="1">
      <c r="A234" s="33"/>
      <c r="B234" s="154"/>
      <c r="C234" s="155" t="s">
        <v>387</v>
      </c>
      <c r="D234" s="155" t="s">
        <v>204</v>
      </c>
      <c r="E234" s="156" t="s">
        <v>1994</v>
      </c>
      <c r="F234" s="157" t="s">
        <v>1995</v>
      </c>
      <c r="G234" s="158" t="s">
        <v>671</v>
      </c>
      <c r="H234" s="159">
        <v>1</v>
      </c>
      <c r="I234" s="160"/>
      <c r="J234" s="161">
        <f t="shared" si="20"/>
        <v>0</v>
      </c>
      <c r="K234" s="162"/>
      <c r="L234" s="34"/>
      <c r="M234" s="163" t="s">
        <v>1</v>
      </c>
      <c r="N234" s="164" t="s">
        <v>41</v>
      </c>
      <c r="O234" s="62"/>
      <c r="P234" s="165">
        <f t="shared" si="21"/>
        <v>0</v>
      </c>
      <c r="Q234" s="165">
        <v>0</v>
      </c>
      <c r="R234" s="165">
        <f t="shared" si="22"/>
        <v>0</v>
      </c>
      <c r="S234" s="165">
        <v>0</v>
      </c>
      <c r="T234" s="166">
        <f t="shared" si="2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7" t="s">
        <v>324</v>
      </c>
      <c r="AT234" s="167" t="s">
        <v>204</v>
      </c>
      <c r="AU234" s="167" t="s">
        <v>91</v>
      </c>
      <c r="AY234" s="18" t="s">
        <v>203</v>
      </c>
      <c r="BE234" s="168">
        <f t="shared" si="24"/>
        <v>0</v>
      </c>
      <c r="BF234" s="168">
        <f t="shared" si="25"/>
        <v>0</v>
      </c>
      <c r="BG234" s="168">
        <f t="shared" si="26"/>
        <v>0</v>
      </c>
      <c r="BH234" s="168">
        <f t="shared" si="27"/>
        <v>0</v>
      </c>
      <c r="BI234" s="168">
        <f t="shared" si="28"/>
        <v>0</v>
      </c>
      <c r="BJ234" s="18" t="s">
        <v>91</v>
      </c>
      <c r="BK234" s="168">
        <f t="shared" si="29"/>
        <v>0</v>
      </c>
      <c r="BL234" s="18" t="s">
        <v>324</v>
      </c>
      <c r="BM234" s="167" t="s">
        <v>1385</v>
      </c>
    </row>
    <row r="235" spans="1:65" s="2" customFormat="1" ht="16.5" customHeight="1">
      <c r="A235" s="33"/>
      <c r="B235" s="154"/>
      <c r="C235" s="155" t="s">
        <v>1174</v>
      </c>
      <c r="D235" s="155" t="s">
        <v>204</v>
      </c>
      <c r="E235" s="156" t="s">
        <v>1996</v>
      </c>
      <c r="F235" s="157" t="s">
        <v>1997</v>
      </c>
      <c r="G235" s="158" t="s">
        <v>671</v>
      </c>
      <c r="H235" s="159">
        <v>8</v>
      </c>
      <c r="I235" s="160"/>
      <c r="J235" s="161">
        <f t="shared" ref="J235:J263" si="30">ROUND(I235*H235,2)</f>
        <v>0</v>
      </c>
      <c r="K235" s="162"/>
      <c r="L235" s="34"/>
      <c r="M235" s="163" t="s">
        <v>1</v>
      </c>
      <c r="N235" s="164" t="s">
        <v>41</v>
      </c>
      <c r="O235" s="62"/>
      <c r="P235" s="165">
        <f t="shared" ref="P235:P263" si="31">O235*H235</f>
        <v>0</v>
      </c>
      <c r="Q235" s="165">
        <v>0</v>
      </c>
      <c r="R235" s="165">
        <f t="shared" ref="R235:R263" si="32">Q235*H235</f>
        <v>0</v>
      </c>
      <c r="S235" s="165">
        <v>0</v>
      </c>
      <c r="T235" s="166">
        <f t="shared" ref="T235:T263" si="33"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7" t="s">
        <v>324</v>
      </c>
      <c r="AT235" s="167" t="s">
        <v>204</v>
      </c>
      <c r="AU235" s="167" t="s">
        <v>91</v>
      </c>
      <c r="AY235" s="18" t="s">
        <v>203</v>
      </c>
      <c r="BE235" s="168">
        <f t="shared" ref="BE235:BE263" si="34">IF(N235="základná",J235,0)</f>
        <v>0</v>
      </c>
      <c r="BF235" s="168">
        <f t="shared" ref="BF235:BF263" si="35">IF(N235="znížená",J235,0)</f>
        <v>0</v>
      </c>
      <c r="BG235" s="168">
        <f t="shared" ref="BG235:BG263" si="36">IF(N235="zákl. prenesená",J235,0)</f>
        <v>0</v>
      </c>
      <c r="BH235" s="168">
        <f t="shared" ref="BH235:BH263" si="37">IF(N235="zníž. prenesená",J235,0)</f>
        <v>0</v>
      </c>
      <c r="BI235" s="168">
        <f t="shared" ref="BI235:BI263" si="38">IF(N235="nulová",J235,0)</f>
        <v>0</v>
      </c>
      <c r="BJ235" s="18" t="s">
        <v>91</v>
      </c>
      <c r="BK235" s="168">
        <f t="shared" ref="BK235:BK263" si="39">ROUND(I235*H235,2)</f>
        <v>0</v>
      </c>
      <c r="BL235" s="18" t="s">
        <v>324</v>
      </c>
      <c r="BM235" s="167" t="s">
        <v>1388</v>
      </c>
    </row>
    <row r="236" spans="1:65" s="2" customFormat="1" ht="16.5" customHeight="1">
      <c r="A236" s="33"/>
      <c r="B236" s="154"/>
      <c r="C236" s="155" t="s">
        <v>390</v>
      </c>
      <c r="D236" s="155" t="s">
        <v>204</v>
      </c>
      <c r="E236" s="156" t="s">
        <v>1998</v>
      </c>
      <c r="F236" s="157" t="s">
        <v>1999</v>
      </c>
      <c r="G236" s="158" t="s">
        <v>671</v>
      </c>
      <c r="H236" s="159">
        <v>6</v>
      </c>
      <c r="I236" s="160"/>
      <c r="J236" s="161">
        <f t="shared" si="30"/>
        <v>0</v>
      </c>
      <c r="K236" s="162"/>
      <c r="L236" s="34"/>
      <c r="M236" s="163" t="s">
        <v>1</v>
      </c>
      <c r="N236" s="164" t="s">
        <v>41</v>
      </c>
      <c r="O236" s="62"/>
      <c r="P236" s="165">
        <f t="shared" si="31"/>
        <v>0</v>
      </c>
      <c r="Q236" s="165">
        <v>0</v>
      </c>
      <c r="R236" s="165">
        <f t="shared" si="32"/>
        <v>0</v>
      </c>
      <c r="S236" s="165">
        <v>0</v>
      </c>
      <c r="T236" s="166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7" t="s">
        <v>324</v>
      </c>
      <c r="AT236" s="167" t="s">
        <v>204</v>
      </c>
      <c r="AU236" s="167" t="s">
        <v>91</v>
      </c>
      <c r="AY236" s="18" t="s">
        <v>203</v>
      </c>
      <c r="BE236" s="168">
        <f t="shared" si="34"/>
        <v>0</v>
      </c>
      <c r="BF236" s="168">
        <f t="shared" si="35"/>
        <v>0</v>
      </c>
      <c r="BG236" s="168">
        <f t="shared" si="36"/>
        <v>0</v>
      </c>
      <c r="BH236" s="168">
        <f t="shared" si="37"/>
        <v>0</v>
      </c>
      <c r="BI236" s="168">
        <f t="shared" si="38"/>
        <v>0</v>
      </c>
      <c r="BJ236" s="18" t="s">
        <v>91</v>
      </c>
      <c r="BK236" s="168">
        <f t="shared" si="39"/>
        <v>0</v>
      </c>
      <c r="BL236" s="18" t="s">
        <v>324</v>
      </c>
      <c r="BM236" s="167" t="s">
        <v>1391</v>
      </c>
    </row>
    <row r="237" spans="1:65" s="2" customFormat="1" ht="16.5" customHeight="1">
      <c r="A237" s="33"/>
      <c r="B237" s="154"/>
      <c r="C237" s="155" t="s">
        <v>1183</v>
      </c>
      <c r="D237" s="155" t="s">
        <v>204</v>
      </c>
      <c r="E237" s="156" t="s">
        <v>2000</v>
      </c>
      <c r="F237" s="157" t="s">
        <v>2001</v>
      </c>
      <c r="G237" s="158" t="s">
        <v>671</v>
      </c>
      <c r="H237" s="159">
        <v>8</v>
      </c>
      <c r="I237" s="160"/>
      <c r="J237" s="161">
        <f t="shared" si="30"/>
        <v>0</v>
      </c>
      <c r="K237" s="162"/>
      <c r="L237" s="34"/>
      <c r="M237" s="163" t="s">
        <v>1</v>
      </c>
      <c r="N237" s="164" t="s">
        <v>41</v>
      </c>
      <c r="O237" s="62"/>
      <c r="P237" s="165">
        <f t="shared" si="31"/>
        <v>0</v>
      </c>
      <c r="Q237" s="165">
        <v>0</v>
      </c>
      <c r="R237" s="165">
        <f t="shared" si="32"/>
        <v>0</v>
      </c>
      <c r="S237" s="165">
        <v>0</v>
      </c>
      <c r="T237" s="166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7" t="s">
        <v>324</v>
      </c>
      <c r="AT237" s="167" t="s">
        <v>204</v>
      </c>
      <c r="AU237" s="167" t="s">
        <v>91</v>
      </c>
      <c r="AY237" s="18" t="s">
        <v>203</v>
      </c>
      <c r="BE237" s="168">
        <f t="shared" si="34"/>
        <v>0</v>
      </c>
      <c r="BF237" s="168">
        <f t="shared" si="35"/>
        <v>0</v>
      </c>
      <c r="BG237" s="168">
        <f t="shared" si="36"/>
        <v>0</v>
      </c>
      <c r="BH237" s="168">
        <f t="shared" si="37"/>
        <v>0</v>
      </c>
      <c r="BI237" s="168">
        <f t="shared" si="38"/>
        <v>0</v>
      </c>
      <c r="BJ237" s="18" t="s">
        <v>91</v>
      </c>
      <c r="BK237" s="168">
        <f t="shared" si="39"/>
        <v>0</v>
      </c>
      <c r="BL237" s="18" t="s">
        <v>324</v>
      </c>
      <c r="BM237" s="167" t="s">
        <v>1394</v>
      </c>
    </row>
    <row r="238" spans="1:65" s="2" customFormat="1" ht="16.5" customHeight="1">
      <c r="A238" s="33"/>
      <c r="B238" s="154"/>
      <c r="C238" s="155" t="s">
        <v>396</v>
      </c>
      <c r="D238" s="155" t="s">
        <v>204</v>
      </c>
      <c r="E238" s="156" t="s">
        <v>2002</v>
      </c>
      <c r="F238" s="157" t="s">
        <v>2003</v>
      </c>
      <c r="G238" s="158" t="s">
        <v>671</v>
      </c>
      <c r="H238" s="159">
        <v>5</v>
      </c>
      <c r="I238" s="160"/>
      <c r="J238" s="161">
        <f t="shared" si="30"/>
        <v>0</v>
      </c>
      <c r="K238" s="162"/>
      <c r="L238" s="34"/>
      <c r="M238" s="163" t="s">
        <v>1</v>
      </c>
      <c r="N238" s="164" t="s">
        <v>41</v>
      </c>
      <c r="O238" s="62"/>
      <c r="P238" s="165">
        <f t="shared" si="31"/>
        <v>0</v>
      </c>
      <c r="Q238" s="165">
        <v>0</v>
      </c>
      <c r="R238" s="165">
        <f t="shared" si="32"/>
        <v>0</v>
      </c>
      <c r="S238" s="165">
        <v>0</v>
      </c>
      <c r="T238" s="166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7" t="s">
        <v>324</v>
      </c>
      <c r="AT238" s="167" t="s">
        <v>204</v>
      </c>
      <c r="AU238" s="167" t="s">
        <v>91</v>
      </c>
      <c r="AY238" s="18" t="s">
        <v>203</v>
      </c>
      <c r="BE238" s="168">
        <f t="shared" si="34"/>
        <v>0</v>
      </c>
      <c r="BF238" s="168">
        <f t="shared" si="35"/>
        <v>0</v>
      </c>
      <c r="BG238" s="168">
        <f t="shared" si="36"/>
        <v>0</v>
      </c>
      <c r="BH238" s="168">
        <f t="shared" si="37"/>
        <v>0</v>
      </c>
      <c r="BI238" s="168">
        <f t="shared" si="38"/>
        <v>0</v>
      </c>
      <c r="BJ238" s="18" t="s">
        <v>91</v>
      </c>
      <c r="BK238" s="168">
        <f t="shared" si="39"/>
        <v>0</v>
      </c>
      <c r="BL238" s="18" t="s">
        <v>324</v>
      </c>
      <c r="BM238" s="167" t="s">
        <v>1397</v>
      </c>
    </row>
    <row r="239" spans="1:65" s="2" customFormat="1" ht="16.5" customHeight="1">
      <c r="A239" s="33"/>
      <c r="B239" s="154"/>
      <c r="C239" s="155" t="s">
        <v>1193</v>
      </c>
      <c r="D239" s="155" t="s">
        <v>204</v>
      </c>
      <c r="E239" s="156" t="s">
        <v>2004</v>
      </c>
      <c r="F239" s="157" t="s">
        <v>2005</v>
      </c>
      <c r="G239" s="158" t="s">
        <v>671</v>
      </c>
      <c r="H239" s="159">
        <v>12</v>
      </c>
      <c r="I239" s="160"/>
      <c r="J239" s="161">
        <f t="shared" si="30"/>
        <v>0</v>
      </c>
      <c r="K239" s="162"/>
      <c r="L239" s="34"/>
      <c r="M239" s="163" t="s">
        <v>1</v>
      </c>
      <c r="N239" s="164" t="s">
        <v>41</v>
      </c>
      <c r="O239" s="62"/>
      <c r="P239" s="165">
        <f t="shared" si="31"/>
        <v>0</v>
      </c>
      <c r="Q239" s="165">
        <v>0</v>
      </c>
      <c r="R239" s="165">
        <f t="shared" si="32"/>
        <v>0</v>
      </c>
      <c r="S239" s="165">
        <v>0</v>
      </c>
      <c r="T239" s="166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7" t="s">
        <v>324</v>
      </c>
      <c r="AT239" s="167" t="s">
        <v>204</v>
      </c>
      <c r="AU239" s="167" t="s">
        <v>91</v>
      </c>
      <c r="AY239" s="18" t="s">
        <v>203</v>
      </c>
      <c r="BE239" s="168">
        <f t="shared" si="34"/>
        <v>0</v>
      </c>
      <c r="BF239" s="168">
        <f t="shared" si="35"/>
        <v>0</v>
      </c>
      <c r="BG239" s="168">
        <f t="shared" si="36"/>
        <v>0</v>
      </c>
      <c r="BH239" s="168">
        <f t="shared" si="37"/>
        <v>0</v>
      </c>
      <c r="BI239" s="168">
        <f t="shared" si="38"/>
        <v>0</v>
      </c>
      <c r="BJ239" s="18" t="s">
        <v>91</v>
      </c>
      <c r="BK239" s="168">
        <f t="shared" si="39"/>
        <v>0</v>
      </c>
      <c r="BL239" s="18" t="s">
        <v>324</v>
      </c>
      <c r="BM239" s="167" t="s">
        <v>1398</v>
      </c>
    </row>
    <row r="240" spans="1:65" s="2" customFormat="1" ht="16.5" customHeight="1">
      <c r="A240" s="33"/>
      <c r="B240" s="154"/>
      <c r="C240" s="155" t="s">
        <v>399</v>
      </c>
      <c r="D240" s="155" t="s">
        <v>204</v>
      </c>
      <c r="E240" s="156" t="s">
        <v>2006</v>
      </c>
      <c r="F240" s="157" t="s">
        <v>2007</v>
      </c>
      <c r="G240" s="158" t="s">
        <v>671</v>
      </c>
      <c r="H240" s="159">
        <v>2</v>
      </c>
      <c r="I240" s="160"/>
      <c r="J240" s="161">
        <f t="shared" si="30"/>
        <v>0</v>
      </c>
      <c r="K240" s="162"/>
      <c r="L240" s="34"/>
      <c r="M240" s="163" t="s">
        <v>1</v>
      </c>
      <c r="N240" s="164" t="s">
        <v>41</v>
      </c>
      <c r="O240" s="62"/>
      <c r="P240" s="165">
        <f t="shared" si="31"/>
        <v>0</v>
      </c>
      <c r="Q240" s="165">
        <v>0</v>
      </c>
      <c r="R240" s="165">
        <f t="shared" si="32"/>
        <v>0</v>
      </c>
      <c r="S240" s="165">
        <v>0</v>
      </c>
      <c r="T240" s="166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7" t="s">
        <v>324</v>
      </c>
      <c r="AT240" s="167" t="s">
        <v>204</v>
      </c>
      <c r="AU240" s="167" t="s">
        <v>91</v>
      </c>
      <c r="AY240" s="18" t="s">
        <v>203</v>
      </c>
      <c r="BE240" s="168">
        <f t="shared" si="34"/>
        <v>0</v>
      </c>
      <c r="BF240" s="168">
        <f t="shared" si="35"/>
        <v>0</v>
      </c>
      <c r="BG240" s="168">
        <f t="shared" si="36"/>
        <v>0</v>
      </c>
      <c r="BH240" s="168">
        <f t="shared" si="37"/>
        <v>0</v>
      </c>
      <c r="BI240" s="168">
        <f t="shared" si="38"/>
        <v>0</v>
      </c>
      <c r="BJ240" s="18" t="s">
        <v>91</v>
      </c>
      <c r="BK240" s="168">
        <f t="shared" si="39"/>
        <v>0</v>
      </c>
      <c r="BL240" s="18" t="s">
        <v>324</v>
      </c>
      <c r="BM240" s="167" t="s">
        <v>1399</v>
      </c>
    </row>
    <row r="241" spans="1:65" s="2" customFormat="1" ht="16.5" customHeight="1">
      <c r="A241" s="33"/>
      <c r="B241" s="154"/>
      <c r="C241" s="155" t="s">
        <v>1202</v>
      </c>
      <c r="D241" s="155" t="s">
        <v>204</v>
      </c>
      <c r="E241" s="156" t="s">
        <v>2008</v>
      </c>
      <c r="F241" s="157" t="s">
        <v>2009</v>
      </c>
      <c r="G241" s="158" t="s">
        <v>671</v>
      </c>
      <c r="H241" s="159">
        <v>65</v>
      </c>
      <c r="I241" s="160"/>
      <c r="J241" s="161">
        <f t="shared" si="30"/>
        <v>0</v>
      </c>
      <c r="K241" s="162"/>
      <c r="L241" s="34"/>
      <c r="M241" s="163" t="s">
        <v>1</v>
      </c>
      <c r="N241" s="164" t="s">
        <v>41</v>
      </c>
      <c r="O241" s="62"/>
      <c r="P241" s="165">
        <f t="shared" si="31"/>
        <v>0</v>
      </c>
      <c r="Q241" s="165">
        <v>0</v>
      </c>
      <c r="R241" s="165">
        <f t="shared" si="32"/>
        <v>0</v>
      </c>
      <c r="S241" s="165">
        <v>0</v>
      </c>
      <c r="T241" s="166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7" t="s">
        <v>324</v>
      </c>
      <c r="AT241" s="167" t="s">
        <v>204</v>
      </c>
      <c r="AU241" s="167" t="s">
        <v>91</v>
      </c>
      <c r="AY241" s="18" t="s">
        <v>203</v>
      </c>
      <c r="BE241" s="168">
        <f t="shared" si="34"/>
        <v>0</v>
      </c>
      <c r="BF241" s="168">
        <f t="shared" si="35"/>
        <v>0</v>
      </c>
      <c r="BG241" s="168">
        <f t="shared" si="36"/>
        <v>0</v>
      </c>
      <c r="BH241" s="168">
        <f t="shared" si="37"/>
        <v>0</v>
      </c>
      <c r="BI241" s="168">
        <f t="shared" si="38"/>
        <v>0</v>
      </c>
      <c r="BJ241" s="18" t="s">
        <v>91</v>
      </c>
      <c r="BK241" s="168">
        <f t="shared" si="39"/>
        <v>0</v>
      </c>
      <c r="BL241" s="18" t="s">
        <v>324</v>
      </c>
      <c r="BM241" s="167" t="s">
        <v>1400</v>
      </c>
    </row>
    <row r="242" spans="1:65" s="2" customFormat="1" ht="16.5" customHeight="1">
      <c r="A242" s="33"/>
      <c r="B242" s="154"/>
      <c r="C242" s="155" t="s">
        <v>405</v>
      </c>
      <c r="D242" s="155" t="s">
        <v>204</v>
      </c>
      <c r="E242" s="156" t="s">
        <v>2010</v>
      </c>
      <c r="F242" s="157" t="s">
        <v>2011</v>
      </c>
      <c r="G242" s="158" t="s">
        <v>671</v>
      </c>
      <c r="H242" s="159">
        <v>10</v>
      </c>
      <c r="I242" s="160"/>
      <c r="J242" s="161">
        <f t="shared" si="30"/>
        <v>0</v>
      </c>
      <c r="K242" s="162"/>
      <c r="L242" s="34"/>
      <c r="M242" s="163" t="s">
        <v>1</v>
      </c>
      <c r="N242" s="164" t="s">
        <v>41</v>
      </c>
      <c r="O242" s="62"/>
      <c r="P242" s="165">
        <f t="shared" si="31"/>
        <v>0</v>
      </c>
      <c r="Q242" s="165">
        <v>0</v>
      </c>
      <c r="R242" s="165">
        <f t="shared" si="32"/>
        <v>0</v>
      </c>
      <c r="S242" s="165">
        <v>0</v>
      </c>
      <c r="T242" s="166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7" t="s">
        <v>324</v>
      </c>
      <c r="AT242" s="167" t="s">
        <v>204</v>
      </c>
      <c r="AU242" s="167" t="s">
        <v>91</v>
      </c>
      <c r="AY242" s="18" t="s">
        <v>203</v>
      </c>
      <c r="BE242" s="168">
        <f t="shared" si="34"/>
        <v>0</v>
      </c>
      <c r="BF242" s="168">
        <f t="shared" si="35"/>
        <v>0</v>
      </c>
      <c r="BG242" s="168">
        <f t="shared" si="36"/>
        <v>0</v>
      </c>
      <c r="BH242" s="168">
        <f t="shared" si="37"/>
        <v>0</v>
      </c>
      <c r="BI242" s="168">
        <f t="shared" si="38"/>
        <v>0</v>
      </c>
      <c r="BJ242" s="18" t="s">
        <v>91</v>
      </c>
      <c r="BK242" s="168">
        <f t="shared" si="39"/>
        <v>0</v>
      </c>
      <c r="BL242" s="18" t="s">
        <v>324</v>
      </c>
      <c r="BM242" s="167" t="s">
        <v>1404</v>
      </c>
    </row>
    <row r="243" spans="1:65" s="2" customFormat="1" ht="16.5" customHeight="1">
      <c r="A243" s="33"/>
      <c r="B243" s="154"/>
      <c r="C243" s="155" t="s">
        <v>1215</v>
      </c>
      <c r="D243" s="155" t="s">
        <v>204</v>
      </c>
      <c r="E243" s="156" t="s">
        <v>2012</v>
      </c>
      <c r="F243" s="157" t="s">
        <v>2013</v>
      </c>
      <c r="G243" s="158" t="s">
        <v>671</v>
      </c>
      <c r="H243" s="159">
        <v>28</v>
      </c>
      <c r="I243" s="160"/>
      <c r="J243" s="161">
        <f t="shared" si="30"/>
        <v>0</v>
      </c>
      <c r="K243" s="162"/>
      <c r="L243" s="34"/>
      <c r="M243" s="163" t="s">
        <v>1</v>
      </c>
      <c r="N243" s="164" t="s">
        <v>41</v>
      </c>
      <c r="O243" s="62"/>
      <c r="P243" s="165">
        <f t="shared" si="31"/>
        <v>0</v>
      </c>
      <c r="Q243" s="165">
        <v>0</v>
      </c>
      <c r="R243" s="165">
        <f t="shared" si="32"/>
        <v>0</v>
      </c>
      <c r="S243" s="165">
        <v>0</v>
      </c>
      <c r="T243" s="166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7" t="s">
        <v>324</v>
      </c>
      <c r="AT243" s="167" t="s">
        <v>204</v>
      </c>
      <c r="AU243" s="167" t="s">
        <v>91</v>
      </c>
      <c r="AY243" s="18" t="s">
        <v>203</v>
      </c>
      <c r="BE243" s="168">
        <f t="shared" si="34"/>
        <v>0</v>
      </c>
      <c r="BF243" s="168">
        <f t="shared" si="35"/>
        <v>0</v>
      </c>
      <c r="BG243" s="168">
        <f t="shared" si="36"/>
        <v>0</v>
      </c>
      <c r="BH243" s="168">
        <f t="shared" si="37"/>
        <v>0</v>
      </c>
      <c r="BI243" s="168">
        <f t="shared" si="38"/>
        <v>0</v>
      </c>
      <c r="BJ243" s="18" t="s">
        <v>91</v>
      </c>
      <c r="BK243" s="168">
        <f t="shared" si="39"/>
        <v>0</v>
      </c>
      <c r="BL243" s="18" t="s">
        <v>324</v>
      </c>
      <c r="BM243" s="167" t="s">
        <v>1407</v>
      </c>
    </row>
    <row r="244" spans="1:65" s="2" customFormat="1" ht="16.5" customHeight="1">
      <c r="A244" s="33"/>
      <c r="B244" s="154"/>
      <c r="C244" s="155" t="s">
        <v>408</v>
      </c>
      <c r="D244" s="155" t="s">
        <v>204</v>
      </c>
      <c r="E244" s="156" t="s">
        <v>2014</v>
      </c>
      <c r="F244" s="157" t="s">
        <v>2015</v>
      </c>
      <c r="G244" s="158" t="s">
        <v>671</v>
      </c>
      <c r="H244" s="159">
        <v>10</v>
      </c>
      <c r="I244" s="160"/>
      <c r="J244" s="161">
        <f t="shared" si="30"/>
        <v>0</v>
      </c>
      <c r="K244" s="162"/>
      <c r="L244" s="34"/>
      <c r="M244" s="163" t="s">
        <v>1</v>
      </c>
      <c r="N244" s="164" t="s">
        <v>41</v>
      </c>
      <c r="O244" s="62"/>
      <c r="P244" s="165">
        <f t="shared" si="31"/>
        <v>0</v>
      </c>
      <c r="Q244" s="165">
        <v>0</v>
      </c>
      <c r="R244" s="165">
        <f t="shared" si="32"/>
        <v>0</v>
      </c>
      <c r="S244" s="165">
        <v>0</v>
      </c>
      <c r="T244" s="166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7" t="s">
        <v>324</v>
      </c>
      <c r="AT244" s="167" t="s">
        <v>204</v>
      </c>
      <c r="AU244" s="167" t="s">
        <v>91</v>
      </c>
      <c r="AY244" s="18" t="s">
        <v>203</v>
      </c>
      <c r="BE244" s="168">
        <f t="shared" si="34"/>
        <v>0</v>
      </c>
      <c r="BF244" s="168">
        <f t="shared" si="35"/>
        <v>0</v>
      </c>
      <c r="BG244" s="168">
        <f t="shared" si="36"/>
        <v>0</v>
      </c>
      <c r="BH244" s="168">
        <f t="shared" si="37"/>
        <v>0</v>
      </c>
      <c r="BI244" s="168">
        <f t="shared" si="38"/>
        <v>0</v>
      </c>
      <c r="BJ244" s="18" t="s">
        <v>91</v>
      </c>
      <c r="BK244" s="168">
        <f t="shared" si="39"/>
        <v>0</v>
      </c>
      <c r="BL244" s="18" t="s">
        <v>324</v>
      </c>
      <c r="BM244" s="167" t="s">
        <v>1410</v>
      </c>
    </row>
    <row r="245" spans="1:65" s="2" customFormat="1" ht="16.5" customHeight="1">
      <c r="A245" s="33"/>
      <c r="B245" s="154"/>
      <c r="C245" s="155" t="s">
        <v>1224</v>
      </c>
      <c r="D245" s="155" t="s">
        <v>204</v>
      </c>
      <c r="E245" s="156" t="s">
        <v>2016</v>
      </c>
      <c r="F245" s="157" t="s">
        <v>2017</v>
      </c>
      <c r="G245" s="158" t="s">
        <v>671</v>
      </c>
      <c r="H245" s="159">
        <v>6</v>
      </c>
      <c r="I245" s="160"/>
      <c r="J245" s="161">
        <f t="shared" si="30"/>
        <v>0</v>
      </c>
      <c r="K245" s="162"/>
      <c r="L245" s="34"/>
      <c r="M245" s="163" t="s">
        <v>1</v>
      </c>
      <c r="N245" s="164" t="s">
        <v>41</v>
      </c>
      <c r="O245" s="62"/>
      <c r="P245" s="165">
        <f t="shared" si="31"/>
        <v>0</v>
      </c>
      <c r="Q245" s="165">
        <v>0</v>
      </c>
      <c r="R245" s="165">
        <f t="shared" si="32"/>
        <v>0</v>
      </c>
      <c r="S245" s="165">
        <v>0</v>
      </c>
      <c r="T245" s="166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7" t="s">
        <v>324</v>
      </c>
      <c r="AT245" s="167" t="s">
        <v>204</v>
      </c>
      <c r="AU245" s="167" t="s">
        <v>91</v>
      </c>
      <c r="AY245" s="18" t="s">
        <v>203</v>
      </c>
      <c r="BE245" s="168">
        <f t="shared" si="34"/>
        <v>0</v>
      </c>
      <c r="BF245" s="168">
        <f t="shared" si="35"/>
        <v>0</v>
      </c>
      <c r="BG245" s="168">
        <f t="shared" si="36"/>
        <v>0</v>
      </c>
      <c r="BH245" s="168">
        <f t="shared" si="37"/>
        <v>0</v>
      </c>
      <c r="BI245" s="168">
        <f t="shared" si="38"/>
        <v>0</v>
      </c>
      <c r="BJ245" s="18" t="s">
        <v>91</v>
      </c>
      <c r="BK245" s="168">
        <f t="shared" si="39"/>
        <v>0</v>
      </c>
      <c r="BL245" s="18" t="s">
        <v>324</v>
      </c>
      <c r="BM245" s="167" t="s">
        <v>1411</v>
      </c>
    </row>
    <row r="246" spans="1:65" s="2" customFormat="1" ht="16.5" customHeight="1">
      <c r="A246" s="33"/>
      <c r="B246" s="154"/>
      <c r="C246" s="155" t="s">
        <v>412</v>
      </c>
      <c r="D246" s="155" t="s">
        <v>204</v>
      </c>
      <c r="E246" s="156" t="s">
        <v>2018</v>
      </c>
      <c r="F246" s="157" t="s">
        <v>2019</v>
      </c>
      <c r="G246" s="158" t="s">
        <v>671</v>
      </c>
      <c r="H246" s="159">
        <v>4</v>
      </c>
      <c r="I246" s="160"/>
      <c r="J246" s="161">
        <f t="shared" si="30"/>
        <v>0</v>
      </c>
      <c r="K246" s="162"/>
      <c r="L246" s="34"/>
      <c r="M246" s="163" t="s">
        <v>1</v>
      </c>
      <c r="N246" s="164" t="s">
        <v>41</v>
      </c>
      <c r="O246" s="62"/>
      <c r="P246" s="165">
        <f t="shared" si="31"/>
        <v>0</v>
      </c>
      <c r="Q246" s="165">
        <v>0</v>
      </c>
      <c r="R246" s="165">
        <f t="shared" si="32"/>
        <v>0</v>
      </c>
      <c r="S246" s="165">
        <v>0</v>
      </c>
      <c r="T246" s="166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7" t="s">
        <v>324</v>
      </c>
      <c r="AT246" s="167" t="s">
        <v>204</v>
      </c>
      <c r="AU246" s="167" t="s">
        <v>91</v>
      </c>
      <c r="AY246" s="18" t="s">
        <v>203</v>
      </c>
      <c r="BE246" s="168">
        <f t="shared" si="34"/>
        <v>0</v>
      </c>
      <c r="BF246" s="168">
        <f t="shared" si="35"/>
        <v>0</v>
      </c>
      <c r="BG246" s="168">
        <f t="shared" si="36"/>
        <v>0</v>
      </c>
      <c r="BH246" s="168">
        <f t="shared" si="37"/>
        <v>0</v>
      </c>
      <c r="BI246" s="168">
        <f t="shared" si="38"/>
        <v>0</v>
      </c>
      <c r="BJ246" s="18" t="s">
        <v>91</v>
      </c>
      <c r="BK246" s="168">
        <f t="shared" si="39"/>
        <v>0</v>
      </c>
      <c r="BL246" s="18" t="s">
        <v>324</v>
      </c>
      <c r="BM246" s="167" t="s">
        <v>1412</v>
      </c>
    </row>
    <row r="247" spans="1:65" s="2" customFormat="1" ht="21.75" customHeight="1">
      <c r="A247" s="33"/>
      <c r="B247" s="154"/>
      <c r="C247" s="155" t="s">
        <v>1417</v>
      </c>
      <c r="D247" s="155" t="s">
        <v>204</v>
      </c>
      <c r="E247" s="156" t="s">
        <v>2020</v>
      </c>
      <c r="F247" s="157" t="s">
        <v>2021</v>
      </c>
      <c r="G247" s="158" t="s">
        <v>671</v>
      </c>
      <c r="H247" s="159">
        <v>7</v>
      </c>
      <c r="I247" s="160"/>
      <c r="J247" s="161">
        <f t="shared" si="30"/>
        <v>0</v>
      </c>
      <c r="K247" s="162"/>
      <c r="L247" s="34"/>
      <c r="M247" s="163" t="s">
        <v>1</v>
      </c>
      <c r="N247" s="164" t="s">
        <v>41</v>
      </c>
      <c r="O247" s="62"/>
      <c r="P247" s="165">
        <f t="shared" si="31"/>
        <v>0</v>
      </c>
      <c r="Q247" s="165">
        <v>0</v>
      </c>
      <c r="R247" s="165">
        <f t="shared" si="32"/>
        <v>0</v>
      </c>
      <c r="S247" s="165">
        <v>0</v>
      </c>
      <c r="T247" s="166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7" t="s">
        <v>324</v>
      </c>
      <c r="AT247" s="167" t="s">
        <v>204</v>
      </c>
      <c r="AU247" s="167" t="s">
        <v>91</v>
      </c>
      <c r="AY247" s="18" t="s">
        <v>203</v>
      </c>
      <c r="BE247" s="168">
        <f t="shared" si="34"/>
        <v>0</v>
      </c>
      <c r="BF247" s="168">
        <f t="shared" si="35"/>
        <v>0</v>
      </c>
      <c r="BG247" s="168">
        <f t="shared" si="36"/>
        <v>0</v>
      </c>
      <c r="BH247" s="168">
        <f t="shared" si="37"/>
        <v>0</v>
      </c>
      <c r="BI247" s="168">
        <f t="shared" si="38"/>
        <v>0</v>
      </c>
      <c r="BJ247" s="18" t="s">
        <v>91</v>
      </c>
      <c r="BK247" s="168">
        <f t="shared" si="39"/>
        <v>0</v>
      </c>
      <c r="BL247" s="18" t="s">
        <v>324</v>
      </c>
      <c r="BM247" s="167" t="s">
        <v>1415</v>
      </c>
    </row>
    <row r="248" spans="1:65" s="2" customFormat="1" ht="16.5" customHeight="1">
      <c r="A248" s="33"/>
      <c r="B248" s="154"/>
      <c r="C248" s="155" t="s">
        <v>415</v>
      </c>
      <c r="D248" s="155" t="s">
        <v>204</v>
      </c>
      <c r="E248" s="156" t="s">
        <v>2022</v>
      </c>
      <c r="F248" s="157" t="s">
        <v>2023</v>
      </c>
      <c r="G248" s="158" t="s">
        <v>671</v>
      </c>
      <c r="H248" s="159">
        <v>1</v>
      </c>
      <c r="I248" s="160"/>
      <c r="J248" s="161">
        <f t="shared" si="30"/>
        <v>0</v>
      </c>
      <c r="K248" s="162"/>
      <c r="L248" s="34"/>
      <c r="M248" s="163" t="s">
        <v>1</v>
      </c>
      <c r="N248" s="164" t="s">
        <v>41</v>
      </c>
      <c r="O248" s="62"/>
      <c r="P248" s="165">
        <f t="shared" si="31"/>
        <v>0</v>
      </c>
      <c r="Q248" s="165">
        <v>0</v>
      </c>
      <c r="R248" s="165">
        <f t="shared" si="32"/>
        <v>0</v>
      </c>
      <c r="S248" s="165">
        <v>0</v>
      </c>
      <c r="T248" s="166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7" t="s">
        <v>324</v>
      </c>
      <c r="AT248" s="167" t="s">
        <v>204</v>
      </c>
      <c r="AU248" s="167" t="s">
        <v>91</v>
      </c>
      <c r="AY248" s="18" t="s">
        <v>203</v>
      </c>
      <c r="BE248" s="168">
        <f t="shared" si="34"/>
        <v>0</v>
      </c>
      <c r="BF248" s="168">
        <f t="shared" si="35"/>
        <v>0</v>
      </c>
      <c r="BG248" s="168">
        <f t="shared" si="36"/>
        <v>0</v>
      </c>
      <c r="BH248" s="168">
        <f t="shared" si="37"/>
        <v>0</v>
      </c>
      <c r="BI248" s="168">
        <f t="shared" si="38"/>
        <v>0</v>
      </c>
      <c r="BJ248" s="18" t="s">
        <v>91</v>
      </c>
      <c r="BK248" s="168">
        <f t="shared" si="39"/>
        <v>0</v>
      </c>
      <c r="BL248" s="18" t="s">
        <v>324</v>
      </c>
      <c r="BM248" s="167" t="s">
        <v>1416</v>
      </c>
    </row>
    <row r="249" spans="1:65" s="2" customFormat="1" ht="16.5" customHeight="1">
      <c r="A249" s="33"/>
      <c r="B249" s="154"/>
      <c r="C249" s="155" t="s">
        <v>1424</v>
      </c>
      <c r="D249" s="155" t="s">
        <v>204</v>
      </c>
      <c r="E249" s="156" t="s">
        <v>2024</v>
      </c>
      <c r="F249" s="157" t="s">
        <v>2025</v>
      </c>
      <c r="G249" s="158" t="s">
        <v>671</v>
      </c>
      <c r="H249" s="159">
        <v>1</v>
      </c>
      <c r="I249" s="160"/>
      <c r="J249" s="161">
        <f t="shared" si="30"/>
        <v>0</v>
      </c>
      <c r="K249" s="162"/>
      <c r="L249" s="34"/>
      <c r="M249" s="163" t="s">
        <v>1</v>
      </c>
      <c r="N249" s="164" t="s">
        <v>41</v>
      </c>
      <c r="O249" s="62"/>
      <c r="P249" s="165">
        <f t="shared" si="31"/>
        <v>0</v>
      </c>
      <c r="Q249" s="165">
        <v>0</v>
      </c>
      <c r="R249" s="165">
        <f t="shared" si="32"/>
        <v>0</v>
      </c>
      <c r="S249" s="165">
        <v>0</v>
      </c>
      <c r="T249" s="166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7" t="s">
        <v>324</v>
      </c>
      <c r="AT249" s="167" t="s">
        <v>204</v>
      </c>
      <c r="AU249" s="167" t="s">
        <v>91</v>
      </c>
      <c r="AY249" s="18" t="s">
        <v>203</v>
      </c>
      <c r="BE249" s="168">
        <f t="shared" si="34"/>
        <v>0</v>
      </c>
      <c r="BF249" s="168">
        <f t="shared" si="35"/>
        <v>0</v>
      </c>
      <c r="BG249" s="168">
        <f t="shared" si="36"/>
        <v>0</v>
      </c>
      <c r="BH249" s="168">
        <f t="shared" si="37"/>
        <v>0</v>
      </c>
      <c r="BI249" s="168">
        <f t="shared" si="38"/>
        <v>0</v>
      </c>
      <c r="BJ249" s="18" t="s">
        <v>91</v>
      </c>
      <c r="BK249" s="168">
        <f t="shared" si="39"/>
        <v>0</v>
      </c>
      <c r="BL249" s="18" t="s">
        <v>324</v>
      </c>
      <c r="BM249" s="167" t="s">
        <v>1420</v>
      </c>
    </row>
    <row r="250" spans="1:65" s="2" customFormat="1" ht="16.5" customHeight="1">
      <c r="A250" s="33"/>
      <c r="B250" s="154"/>
      <c r="C250" s="155" t="s">
        <v>419</v>
      </c>
      <c r="D250" s="155" t="s">
        <v>204</v>
      </c>
      <c r="E250" s="156" t="s">
        <v>2026</v>
      </c>
      <c r="F250" s="157" t="s">
        <v>2027</v>
      </c>
      <c r="G250" s="158" t="s">
        <v>671</v>
      </c>
      <c r="H250" s="159">
        <v>2</v>
      </c>
      <c r="I250" s="160"/>
      <c r="J250" s="161">
        <f t="shared" si="30"/>
        <v>0</v>
      </c>
      <c r="K250" s="162"/>
      <c r="L250" s="34"/>
      <c r="M250" s="163" t="s">
        <v>1</v>
      </c>
      <c r="N250" s="164" t="s">
        <v>41</v>
      </c>
      <c r="O250" s="62"/>
      <c r="P250" s="165">
        <f t="shared" si="31"/>
        <v>0</v>
      </c>
      <c r="Q250" s="165">
        <v>0</v>
      </c>
      <c r="R250" s="165">
        <f t="shared" si="32"/>
        <v>0</v>
      </c>
      <c r="S250" s="165">
        <v>0</v>
      </c>
      <c r="T250" s="166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7" t="s">
        <v>324</v>
      </c>
      <c r="AT250" s="167" t="s">
        <v>204</v>
      </c>
      <c r="AU250" s="167" t="s">
        <v>91</v>
      </c>
      <c r="AY250" s="18" t="s">
        <v>203</v>
      </c>
      <c r="BE250" s="168">
        <f t="shared" si="34"/>
        <v>0</v>
      </c>
      <c r="BF250" s="168">
        <f t="shared" si="35"/>
        <v>0</v>
      </c>
      <c r="BG250" s="168">
        <f t="shared" si="36"/>
        <v>0</v>
      </c>
      <c r="BH250" s="168">
        <f t="shared" si="37"/>
        <v>0</v>
      </c>
      <c r="BI250" s="168">
        <f t="shared" si="38"/>
        <v>0</v>
      </c>
      <c r="BJ250" s="18" t="s">
        <v>91</v>
      </c>
      <c r="BK250" s="168">
        <f t="shared" si="39"/>
        <v>0</v>
      </c>
      <c r="BL250" s="18" t="s">
        <v>324</v>
      </c>
      <c r="BM250" s="167" t="s">
        <v>1423</v>
      </c>
    </row>
    <row r="251" spans="1:65" s="2" customFormat="1" ht="16.5" customHeight="1">
      <c r="A251" s="33"/>
      <c r="B251" s="154"/>
      <c r="C251" s="155" t="s">
        <v>1429</v>
      </c>
      <c r="D251" s="155" t="s">
        <v>204</v>
      </c>
      <c r="E251" s="156" t="s">
        <v>2028</v>
      </c>
      <c r="F251" s="157" t="s">
        <v>2029</v>
      </c>
      <c r="G251" s="158" t="s">
        <v>671</v>
      </c>
      <c r="H251" s="159">
        <v>2</v>
      </c>
      <c r="I251" s="160"/>
      <c r="J251" s="161">
        <f t="shared" si="30"/>
        <v>0</v>
      </c>
      <c r="K251" s="162"/>
      <c r="L251" s="34"/>
      <c r="M251" s="163" t="s">
        <v>1</v>
      </c>
      <c r="N251" s="164" t="s">
        <v>41</v>
      </c>
      <c r="O251" s="62"/>
      <c r="P251" s="165">
        <f t="shared" si="31"/>
        <v>0</v>
      </c>
      <c r="Q251" s="165">
        <v>0</v>
      </c>
      <c r="R251" s="165">
        <f t="shared" si="32"/>
        <v>0</v>
      </c>
      <c r="S251" s="165">
        <v>0</v>
      </c>
      <c r="T251" s="166">
        <f t="shared" si="3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7" t="s">
        <v>324</v>
      </c>
      <c r="AT251" s="167" t="s">
        <v>204</v>
      </c>
      <c r="AU251" s="167" t="s">
        <v>91</v>
      </c>
      <c r="AY251" s="18" t="s">
        <v>203</v>
      </c>
      <c r="BE251" s="168">
        <f t="shared" si="34"/>
        <v>0</v>
      </c>
      <c r="BF251" s="168">
        <f t="shared" si="35"/>
        <v>0</v>
      </c>
      <c r="BG251" s="168">
        <f t="shared" si="36"/>
        <v>0</v>
      </c>
      <c r="BH251" s="168">
        <f t="shared" si="37"/>
        <v>0</v>
      </c>
      <c r="BI251" s="168">
        <f t="shared" si="38"/>
        <v>0</v>
      </c>
      <c r="BJ251" s="18" t="s">
        <v>91</v>
      </c>
      <c r="BK251" s="168">
        <f t="shared" si="39"/>
        <v>0</v>
      </c>
      <c r="BL251" s="18" t="s">
        <v>324</v>
      </c>
      <c r="BM251" s="167" t="s">
        <v>1427</v>
      </c>
    </row>
    <row r="252" spans="1:65" s="2" customFormat="1" ht="16.5" customHeight="1">
      <c r="A252" s="33"/>
      <c r="B252" s="154"/>
      <c r="C252" s="155" t="s">
        <v>422</v>
      </c>
      <c r="D252" s="155" t="s">
        <v>204</v>
      </c>
      <c r="E252" s="156" t="s">
        <v>2030</v>
      </c>
      <c r="F252" s="157" t="s">
        <v>2031</v>
      </c>
      <c r="G252" s="158" t="s">
        <v>671</v>
      </c>
      <c r="H252" s="159">
        <v>1</v>
      </c>
      <c r="I252" s="160"/>
      <c r="J252" s="161">
        <f t="shared" si="30"/>
        <v>0</v>
      </c>
      <c r="K252" s="162"/>
      <c r="L252" s="34"/>
      <c r="M252" s="163" t="s">
        <v>1</v>
      </c>
      <c r="N252" s="164" t="s">
        <v>41</v>
      </c>
      <c r="O252" s="62"/>
      <c r="P252" s="165">
        <f t="shared" si="31"/>
        <v>0</v>
      </c>
      <c r="Q252" s="165">
        <v>0</v>
      </c>
      <c r="R252" s="165">
        <f t="shared" si="32"/>
        <v>0</v>
      </c>
      <c r="S252" s="165">
        <v>0</v>
      </c>
      <c r="T252" s="166">
        <f t="shared" si="3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7" t="s">
        <v>324</v>
      </c>
      <c r="AT252" s="167" t="s">
        <v>204</v>
      </c>
      <c r="AU252" s="167" t="s">
        <v>91</v>
      </c>
      <c r="AY252" s="18" t="s">
        <v>203</v>
      </c>
      <c r="BE252" s="168">
        <f t="shared" si="34"/>
        <v>0</v>
      </c>
      <c r="BF252" s="168">
        <f t="shared" si="35"/>
        <v>0</v>
      </c>
      <c r="BG252" s="168">
        <f t="shared" si="36"/>
        <v>0</v>
      </c>
      <c r="BH252" s="168">
        <f t="shared" si="37"/>
        <v>0</v>
      </c>
      <c r="BI252" s="168">
        <f t="shared" si="38"/>
        <v>0</v>
      </c>
      <c r="BJ252" s="18" t="s">
        <v>91</v>
      </c>
      <c r="BK252" s="168">
        <f t="shared" si="39"/>
        <v>0</v>
      </c>
      <c r="BL252" s="18" t="s">
        <v>324</v>
      </c>
      <c r="BM252" s="167" t="s">
        <v>1428</v>
      </c>
    </row>
    <row r="253" spans="1:65" s="2" customFormat="1" ht="16.5" customHeight="1">
      <c r="A253" s="33"/>
      <c r="B253" s="154"/>
      <c r="C253" s="155" t="s">
        <v>1435</v>
      </c>
      <c r="D253" s="155" t="s">
        <v>204</v>
      </c>
      <c r="E253" s="156" t="s">
        <v>2032</v>
      </c>
      <c r="F253" s="157" t="s">
        <v>2033</v>
      </c>
      <c r="G253" s="158" t="s">
        <v>671</v>
      </c>
      <c r="H253" s="159">
        <v>1</v>
      </c>
      <c r="I253" s="160"/>
      <c r="J253" s="161">
        <f t="shared" si="30"/>
        <v>0</v>
      </c>
      <c r="K253" s="162"/>
      <c r="L253" s="34"/>
      <c r="M253" s="163" t="s">
        <v>1</v>
      </c>
      <c r="N253" s="164" t="s">
        <v>41</v>
      </c>
      <c r="O253" s="62"/>
      <c r="P253" s="165">
        <f t="shared" si="31"/>
        <v>0</v>
      </c>
      <c r="Q253" s="165">
        <v>0</v>
      </c>
      <c r="R253" s="165">
        <f t="shared" si="32"/>
        <v>0</v>
      </c>
      <c r="S253" s="165">
        <v>0</v>
      </c>
      <c r="T253" s="166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7" t="s">
        <v>324</v>
      </c>
      <c r="AT253" s="167" t="s">
        <v>204</v>
      </c>
      <c r="AU253" s="167" t="s">
        <v>91</v>
      </c>
      <c r="AY253" s="18" t="s">
        <v>203</v>
      </c>
      <c r="BE253" s="168">
        <f t="shared" si="34"/>
        <v>0</v>
      </c>
      <c r="BF253" s="168">
        <f t="shared" si="35"/>
        <v>0</v>
      </c>
      <c r="BG253" s="168">
        <f t="shared" si="36"/>
        <v>0</v>
      </c>
      <c r="BH253" s="168">
        <f t="shared" si="37"/>
        <v>0</v>
      </c>
      <c r="BI253" s="168">
        <f t="shared" si="38"/>
        <v>0</v>
      </c>
      <c r="BJ253" s="18" t="s">
        <v>91</v>
      </c>
      <c r="BK253" s="168">
        <f t="shared" si="39"/>
        <v>0</v>
      </c>
      <c r="BL253" s="18" t="s">
        <v>324</v>
      </c>
      <c r="BM253" s="167" t="s">
        <v>1430</v>
      </c>
    </row>
    <row r="254" spans="1:65" s="2" customFormat="1" ht="16.5" customHeight="1">
      <c r="A254" s="33"/>
      <c r="B254" s="154"/>
      <c r="C254" s="155" t="s">
        <v>426</v>
      </c>
      <c r="D254" s="155" t="s">
        <v>204</v>
      </c>
      <c r="E254" s="156" t="s">
        <v>2034</v>
      </c>
      <c r="F254" s="157" t="s">
        <v>2035</v>
      </c>
      <c r="G254" s="158" t="s">
        <v>671</v>
      </c>
      <c r="H254" s="159">
        <v>1</v>
      </c>
      <c r="I254" s="160"/>
      <c r="J254" s="161">
        <f t="shared" si="30"/>
        <v>0</v>
      </c>
      <c r="K254" s="162"/>
      <c r="L254" s="34"/>
      <c r="M254" s="163" t="s">
        <v>1</v>
      </c>
      <c r="N254" s="164" t="s">
        <v>41</v>
      </c>
      <c r="O254" s="62"/>
      <c r="P254" s="165">
        <f t="shared" si="31"/>
        <v>0</v>
      </c>
      <c r="Q254" s="165">
        <v>0</v>
      </c>
      <c r="R254" s="165">
        <f t="shared" si="32"/>
        <v>0</v>
      </c>
      <c r="S254" s="165">
        <v>0</v>
      </c>
      <c r="T254" s="166">
        <f t="shared" si="3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7" t="s">
        <v>324</v>
      </c>
      <c r="AT254" s="167" t="s">
        <v>204</v>
      </c>
      <c r="AU254" s="167" t="s">
        <v>91</v>
      </c>
      <c r="AY254" s="18" t="s">
        <v>203</v>
      </c>
      <c r="BE254" s="168">
        <f t="shared" si="34"/>
        <v>0</v>
      </c>
      <c r="BF254" s="168">
        <f t="shared" si="35"/>
        <v>0</v>
      </c>
      <c r="BG254" s="168">
        <f t="shared" si="36"/>
        <v>0</v>
      </c>
      <c r="BH254" s="168">
        <f t="shared" si="37"/>
        <v>0</v>
      </c>
      <c r="BI254" s="168">
        <f t="shared" si="38"/>
        <v>0</v>
      </c>
      <c r="BJ254" s="18" t="s">
        <v>91</v>
      </c>
      <c r="BK254" s="168">
        <f t="shared" si="39"/>
        <v>0</v>
      </c>
      <c r="BL254" s="18" t="s">
        <v>324</v>
      </c>
      <c r="BM254" s="167" t="s">
        <v>1434</v>
      </c>
    </row>
    <row r="255" spans="1:65" s="2" customFormat="1" ht="16.5" customHeight="1">
      <c r="A255" s="33"/>
      <c r="B255" s="154"/>
      <c r="C255" s="155" t="s">
        <v>1438</v>
      </c>
      <c r="D255" s="155" t="s">
        <v>204</v>
      </c>
      <c r="E255" s="156" t="s">
        <v>2036</v>
      </c>
      <c r="F255" s="157" t="s">
        <v>2037</v>
      </c>
      <c r="G255" s="158" t="s">
        <v>671</v>
      </c>
      <c r="H255" s="159">
        <v>6</v>
      </c>
      <c r="I255" s="160"/>
      <c r="J255" s="161">
        <f t="shared" si="30"/>
        <v>0</v>
      </c>
      <c r="K255" s="162"/>
      <c r="L255" s="34"/>
      <c r="M255" s="163" t="s">
        <v>1</v>
      </c>
      <c r="N255" s="164" t="s">
        <v>41</v>
      </c>
      <c r="O255" s="62"/>
      <c r="P255" s="165">
        <f t="shared" si="31"/>
        <v>0</v>
      </c>
      <c r="Q255" s="165">
        <v>0</v>
      </c>
      <c r="R255" s="165">
        <f t="shared" si="32"/>
        <v>0</v>
      </c>
      <c r="S255" s="165">
        <v>0</v>
      </c>
      <c r="T255" s="166">
        <f t="shared" si="3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7" t="s">
        <v>324</v>
      </c>
      <c r="AT255" s="167" t="s">
        <v>204</v>
      </c>
      <c r="AU255" s="167" t="s">
        <v>91</v>
      </c>
      <c r="AY255" s="18" t="s">
        <v>203</v>
      </c>
      <c r="BE255" s="168">
        <f t="shared" si="34"/>
        <v>0</v>
      </c>
      <c r="BF255" s="168">
        <f t="shared" si="35"/>
        <v>0</v>
      </c>
      <c r="BG255" s="168">
        <f t="shared" si="36"/>
        <v>0</v>
      </c>
      <c r="BH255" s="168">
        <f t="shared" si="37"/>
        <v>0</v>
      </c>
      <c r="BI255" s="168">
        <f t="shared" si="38"/>
        <v>0</v>
      </c>
      <c r="BJ255" s="18" t="s">
        <v>91</v>
      </c>
      <c r="BK255" s="168">
        <f t="shared" si="39"/>
        <v>0</v>
      </c>
      <c r="BL255" s="18" t="s">
        <v>324</v>
      </c>
      <c r="BM255" s="167" t="s">
        <v>1436</v>
      </c>
    </row>
    <row r="256" spans="1:65" s="2" customFormat="1" ht="16.5" customHeight="1">
      <c r="A256" s="33"/>
      <c r="B256" s="154"/>
      <c r="C256" s="155" t="s">
        <v>431</v>
      </c>
      <c r="D256" s="155" t="s">
        <v>204</v>
      </c>
      <c r="E256" s="156" t="s">
        <v>2038</v>
      </c>
      <c r="F256" s="157" t="s">
        <v>2039</v>
      </c>
      <c r="G256" s="158" t="s">
        <v>671</v>
      </c>
      <c r="H256" s="159">
        <v>3</v>
      </c>
      <c r="I256" s="160"/>
      <c r="J256" s="161">
        <f t="shared" si="30"/>
        <v>0</v>
      </c>
      <c r="K256" s="162"/>
      <c r="L256" s="34"/>
      <c r="M256" s="163" t="s">
        <v>1</v>
      </c>
      <c r="N256" s="164" t="s">
        <v>41</v>
      </c>
      <c r="O256" s="62"/>
      <c r="P256" s="165">
        <f t="shared" si="31"/>
        <v>0</v>
      </c>
      <c r="Q256" s="165">
        <v>0</v>
      </c>
      <c r="R256" s="165">
        <f t="shared" si="32"/>
        <v>0</v>
      </c>
      <c r="S256" s="165">
        <v>0</v>
      </c>
      <c r="T256" s="166">
        <f t="shared" si="3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7" t="s">
        <v>324</v>
      </c>
      <c r="AT256" s="167" t="s">
        <v>204</v>
      </c>
      <c r="AU256" s="167" t="s">
        <v>91</v>
      </c>
      <c r="AY256" s="18" t="s">
        <v>203</v>
      </c>
      <c r="BE256" s="168">
        <f t="shared" si="34"/>
        <v>0</v>
      </c>
      <c r="BF256" s="168">
        <f t="shared" si="35"/>
        <v>0</v>
      </c>
      <c r="BG256" s="168">
        <f t="shared" si="36"/>
        <v>0</v>
      </c>
      <c r="BH256" s="168">
        <f t="shared" si="37"/>
        <v>0</v>
      </c>
      <c r="BI256" s="168">
        <f t="shared" si="38"/>
        <v>0</v>
      </c>
      <c r="BJ256" s="18" t="s">
        <v>91</v>
      </c>
      <c r="BK256" s="168">
        <f t="shared" si="39"/>
        <v>0</v>
      </c>
      <c r="BL256" s="18" t="s">
        <v>324</v>
      </c>
      <c r="BM256" s="167" t="s">
        <v>1437</v>
      </c>
    </row>
    <row r="257" spans="1:65" s="2" customFormat="1" ht="16.5" customHeight="1">
      <c r="A257" s="33"/>
      <c r="B257" s="154"/>
      <c r="C257" s="155" t="s">
        <v>1443</v>
      </c>
      <c r="D257" s="155" t="s">
        <v>204</v>
      </c>
      <c r="E257" s="156" t="s">
        <v>2040</v>
      </c>
      <c r="F257" s="157" t="s">
        <v>2041</v>
      </c>
      <c r="G257" s="158" t="s">
        <v>671</v>
      </c>
      <c r="H257" s="159">
        <v>1</v>
      </c>
      <c r="I257" s="160"/>
      <c r="J257" s="161">
        <f t="shared" si="30"/>
        <v>0</v>
      </c>
      <c r="K257" s="162"/>
      <c r="L257" s="34"/>
      <c r="M257" s="163" t="s">
        <v>1</v>
      </c>
      <c r="N257" s="164" t="s">
        <v>41</v>
      </c>
      <c r="O257" s="62"/>
      <c r="P257" s="165">
        <f t="shared" si="31"/>
        <v>0</v>
      </c>
      <c r="Q257" s="165">
        <v>0</v>
      </c>
      <c r="R257" s="165">
        <f t="shared" si="32"/>
        <v>0</v>
      </c>
      <c r="S257" s="165">
        <v>0</v>
      </c>
      <c r="T257" s="166">
        <f t="shared" si="3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7" t="s">
        <v>324</v>
      </c>
      <c r="AT257" s="167" t="s">
        <v>204</v>
      </c>
      <c r="AU257" s="167" t="s">
        <v>91</v>
      </c>
      <c r="AY257" s="18" t="s">
        <v>203</v>
      </c>
      <c r="BE257" s="168">
        <f t="shared" si="34"/>
        <v>0</v>
      </c>
      <c r="BF257" s="168">
        <f t="shared" si="35"/>
        <v>0</v>
      </c>
      <c r="BG257" s="168">
        <f t="shared" si="36"/>
        <v>0</v>
      </c>
      <c r="BH257" s="168">
        <f t="shared" si="37"/>
        <v>0</v>
      </c>
      <c r="BI257" s="168">
        <f t="shared" si="38"/>
        <v>0</v>
      </c>
      <c r="BJ257" s="18" t="s">
        <v>91</v>
      </c>
      <c r="BK257" s="168">
        <f t="shared" si="39"/>
        <v>0</v>
      </c>
      <c r="BL257" s="18" t="s">
        <v>324</v>
      </c>
      <c r="BM257" s="167" t="s">
        <v>1439</v>
      </c>
    </row>
    <row r="258" spans="1:65" s="2" customFormat="1" ht="16.5" customHeight="1">
      <c r="A258" s="33"/>
      <c r="B258" s="154"/>
      <c r="C258" s="155" t="s">
        <v>435</v>
      </c>
      <c r="D258" s="155" t="s">
        <v>204</v>
      </c>
      <c r="E258" s="156" t="s">
        <v>2042</v>
      </c>
      <c r="F258" s="157" t="s">
        <v>2043</v>
      </c>
      <c r="G258" s="158" t="s">
        <v>671</v>
      </c>
      <c r="H258" s="159">
        <v>1</v>
      </c>
      <c r="I258" s="160"/>
      <c r="J258" s="161">
        <f t="shared" si="30"/>
        <v>0</v>
      </c>
      <c r="K258" s="162"/>
      <c r="L258" s="34"/>
      <c r="M258" s="163" t="s">
        <v>1</v>
      </c>
      <c r="N258" s="164" t="s">
        <v>41</v>
      </c>
      <c r="O258" s="62"/>
      <c r="P258" s="165">
        <f t="shared" si="31"/>
        <v>0</v>
      </c>
      <c r="Q258" s="165">
        <v>0</v>
      </c>
      <c r="R258" s="165">
        <f t="shared" si="32"/>
        <v>0</v>
      </c>
      <c r="S258" s="165">
        <v>0</v>
      </c>
      <c r="T258" s="166">
        <f t="shared" si="3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7" t="s">
        <v>324</v>
      </c>
      <c r="AT258" s="167" t="s">
        <v>204</v>
      </c>
      <c r="AU258" s="167" t="s">
        <v>91</v>
      </c>
      <c r="AY258" s="18" t="s">
        <v>203</v>
      </c>
      <c r="BE258" s="168">
        <f t="shared" si="34"/>
        <v>0</v>
      </c>
      <c r="BF258" s="168">
        <f t="shared" si="35"/>
        <v>0</v>
      </c>
      <c r="BG258" s="168">
        <f t="shared" si="36"/>
        <v>0</v>
      </c>
      <c r="BH258" s="168">
        <f t="shared" si="37"/>
        <v>0</v>
      </c>
      <c r="BI258" s="168">
        <f t="shared" si="38"/>
        <v>0</v>
      </c>
      <c r="BJ258" s="18" t="s">
        <v>91</v>
      </c>
      <c r="BK258" s="168">
        <f t="shared" si="39"/>
        <v>0</v>
      </c>
      <c r="BL258" s="18" t="s">
        <v>324</v>
      </c>
      <c r="BM258" s="167" t="s">
        <v>1440</v>
      </c>
    </row>
    <row r="259" spans="1:65" s="2" customFormat="1" ht="16.5" customHeight="1">
      <c r="A259" s="33"/>
      <c r="B259" s="154"/>
      <c r="C259" s="155" t="s">
        <v>1450</v>
      </c>
      <c r="D259" s="155" t="s">
        <v>204</v>
      </c>
      <c r="E259" s="156" t="s">
        <v>2044</v>
      </c>
      <c r="F259" s="157" t="s">
        <v>2045</v>
      </c>
      <c r="G259" s="158" t="s">
        <v>671</v>
      </c>
      <c r="H259" s="159">
        <v>2</v>
      </c>
      <c r="I259" s="160"/>
      <c r="J259" s="161">
        <f t="shared" si="30"/>
        <v>0</v>
      </c>
      <c r="K259" s="162"/>
      <c r="L259" s="34"/>
      <c r="M259" s="163" t="s">
        <v>1</v>
      </c>
      <c r="N259" s="164" t="s">
        <v>41</v>
      </c>
      <c r="O259" s="62"/>
      <c r="P259" s="165">
        <f t="shared" si="31"/>
        <v>0</v>
      </c>
      <c r="Q259" s="165">
        <v>0</v>
      </c>
      <c r="R259" s="165">
        <f t="shared" si="32"/>
        <v>0</v>
      </c>
      <c r="S259" s="165">
        <v>0</v>
      </c>
      <c r="T259" s="166">
        <f t="shared" si="3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7" t="s">
        <v>324</v>
      </c>
      <c r="AT259" s="167" t="s">
        <v>204</v>
      </c>
      <c r="AU259" s="167" t="s">
        <v>91</v>
      </c>
      <c r="AY259" s="18" t="s">
        <v>203</v>
      </c>
      <c r="BE259" s="168">
        <f t="shared" si="34"/>
        <v>0</v>
      </c>
      <c r="BF259" s="168">
        <f t="shared" si="35"/>
        <v>0</v>
      </c>
      <c r="BG259" s="168">
        <f t="shared" si="36"/>
        <v>0</v>
      </c>
      <c r="BH259" s="168">
        <f t="shared" si="37"/>
        <v>0</v>
      </c>
      <c r="BI259" s="168">
        <f t="shared" si="38"/>
        <v>0</v>
      </c>
      <c r="BJ259" s="18" t="s">
        <v>91</v>
      </c>
      <c r="BK259" s="168">
        <f t="shared" si="39"/>
        <v>0</v>
      </c>
      <c r="BL259" s="18" t="s">
        <v>324</v>
      </c>
      <c r="BM259" s="167" t="s">
        <v>1446</v>
      </c>
    </row>
    <row r="260" spans="1:65" s="2" customFormat="1" ht="16.5" customHeight="1">
      <c r="A260" s="33"/>
      <c r="B260" s="154"/>
      <c r="C260" s="155" t="s">
        <v>438</v>
      </c>
      <c r="D260" s="155" t="s">
        <v>204</v>
      </c>
      <c r="E260" s="156" t="s">
        <v>2046</v>
      </c>
      <c r="F260" s="157" t="s">
        <v>2047</v>
      </c>
      <c r="G260" s="158" t="s">
        <v>2048</v>
      </c>
      <c r="H260" s="159">
        <v>3</v>
      </c>
      <c r="I260" s="160"/>
      <c r="J260" s="161">
        <f t="shared" si="30"/>
        <v>0</v>
      </c>
      <c r="K260" s="162"/>
      <c r="L260" s="34"/>
      <c r="M260" s="163" t="s">
        <v>1</v>
      </c>
      <c r="N260" s="164" t="s">
        <v>41</v>
      </c>
      <c r="O260" s="62"/>
      <c r="P260" s="165">
        <f t="shared" si="31"/>
        <v>0</v>
      </c>
      <c r="Q260" s="165">
        <v>0</v>
      </c>
      <c r="R260" s="165">
        <f t="shared" si="32"/>
        <v>0</v>
      </c>
      <c r="S260" s="165">
        <v>0</v>
      </c>
      <c r="T260" s="166">
        <f t="shared" si="3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7" t="s">
        <v>324</v>
      </c>
      <c r="AT260" s="167" t="s">
        <v>204</v>
      </c>
      <c r="AU260" s="167" t="s">
        <v>91</v>
      </c>
      <c r="AY260" s="18" t="s">
        <v>203</v>
      </c>
      <c r="BE260" s="168">
        <f t="shared" si="34"/>
        <v>0</v>
      </c>
      <c r="BF260" s="168">
        <f t="shared" si="35"/>
        <v>0</v>
      </c>
      <c r="BG260" s="168">
        <f t="shared" si="36"/>
        <v>0</v>
      </c>
      <c r="BH260" s="168">
        <f t="shared" si="37"/>
        <v>0</v>
      </c>
      <c r="BI260" s="168">
        <f t="shared" si="38"/>
        <v>0</v>
      </c>
      <c r="BJ260" s="18" t="s">
        <v>91</v>
      </c>
      <c r="BK260" s="168">
        <f t="shared" si="39"/>
        <v>0</v>
      </c>
      <c r="BL260" s="18" t="s">
        <v>324</v>
      </c>
      <c r="BM260" s="167" t="s">
        <v>1449</v>
      </c>
    </row>
    <row r="261" spans="1:65" s="2" customFormat="1" ht="16.5" customHeight="1">
      <c r="A261" s="33"/>
      <c r="B261" s="154"/>
      <c r="C261" s="155" t="s">
        <v>1455</v>
      </c>
      <c r="D261" s="155" t="s">
        <v>204</v>
      </c>
      <c r="E261" s="156" t="s">
        <v>2049</v>
      </c>
      <c r="F261" s="157" t="s">
        <v>2050</v>
      </c>
      <c r="G261" s="158" t="s">
        <v>671</v>
      </c>
      <c r="H261" s="159">
        <v>30</v>
      </c>
      <c r="I261" s="160"/>
      <c r="J261" s="161">
        <f t="shared" si="30"/>
        <v>0</v>
      </c>
      <c r="K261" s="162"/>
      <c r="L261" s="34"/>
      <c r="M261" s="163" t="s">
        <v>1</v>
      </c>
      <c r="N261" s="164" t="s">
        <v>41</v>
      </c>
      <c r="O261" s="62"/>
      <c r="P261" s="165">
        <f t="shared" si="31"/>
        <v>0</v>
      </c>
      <c r="Q261" s="165">
        <v>0</v>
      </c>
      <c r="R261" s="165">
        <f t="shared" si="32"/>
        <v>0</v>
      </c>
      <c r="S261" s="165">
        <v>0</v>
      </c>
      <c r="T261" s="166">
        <f t="shared" si="3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7" t="s">
        <v>324</v>
      </c>
      <c r="AT261" s="167" t="s">
        <v>204</v>
      </c>
      <c r="AU261" s="167" t="s">
        <v>91</v>
      </c>
      <c r="AY261" s="18" t="s">
        <v>203</v>
      </c>
      <c r="BE261" s="168">
        <f t="shared" si="34"/>
        <v>0</v>
      </c>
      <c r="BF261" s="168">
        <f t="shared" si="35"/>
        <v>0</v>
      </c>
      <c r="BG261" s="168">
        <f t="shared" si="36"/>
        <v>0</v>
      </c>
      <c r="BH261" s="168">
        <f t="shared" si="37"/>
        <v>0</v>
      </c>
      <c r="BI261" s="168">
        <f t="shared" si="38"/>
        <v>0</v>
      </c>
      <c r="BJ261" s="18" t="s">
        <v>91</v>
      </c>
      <c r="BK261" s="168">
        <f t="shared" si="39"/>
        <v>0</v>
      </c>
      <c r="BL261" s="18" t="s">
        <v>324</v>
      </c>
      <c r="BM261" s="167" t="s">
        <v>1453</v>
      </c>
    </row>
    <row r="262" spans="1:65" s="2" customFormat="1" ht="16.5" customHeight="1">
      <c r="A262" s="33"/>
      <c r="B262" s="154"/>
      <c r="C262" s="155" t="s">
        <v>444</v>
      </c>
      <c r="D262" s="155" t="s">
        <v>204</v>
      </c>
      <c r="E262" s="156" t="s">
        <v>2051</v>
      </c>
      <c r="F262" s="157" t="s">
        <v>2052</v>
      </c>
      <c r="G262" s="158" t="s">
        <v>2048</v>
      </c>
      <c r="H262" s="159">
        <v>3</v>
      </c>
      <c r="I262" s="160"/>
      <c r="J262" s="161">
        <f t="shared" si="30"/>
        <v>0</v>
      </c>
      <c r="K262" s="162"/>
      <c r="L262" s="34"/>
      <c r="M262" s="163" t="s">
        <v>1</v>
      </c>
      <c r="N262" s="164" t="s">
        <v>41</v>
      </c>
      <c r="O262" s="62"/>
      <c r="P262" s="165">
        <f t="shared" si="31"/>
        <v>0</v>
      </c>
      <c r="Q262" s="165">
        <v>0</v>
      </c>
      <c r="R262" s="165">
        <f t="shared" si="32"/>
        <v>0</v>
      </c>
      <c r="S262" s="165">
        <v>0</v>
      </c>
      <c r="T262" s="166">
        <f t="shared" si="3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7" t="s">
        <v>324</v>
      </c>
      <c r="AT262" s="167" t="s">
        <v>204</v>
      </c>
      <c r="AU262" s="167" t="s">
        <v>91</v>
      </c>
      <c r="AY262" s="18" t="s">
        <v>203</v>
      </c>
      <c r="BE262" s="168">
        <f t="shared" si="34"/>
        <v>0</v>
      </c>
      <c r="BF262" s="168">
        <f t="shared" si="35"/>
        <v>0</v>
      </c>
      <c r="BG262" s="168">
        <f t="shared" si="36"/>
        <v>0</v>
      </c>
      <c r="BH262" s="168">
        <f t="shared" si="37"/>
        <v>0</v>
      </c>
      <c r="BI262" s="168">
        <f t="shared" si="38"/>
        <v>0</v>
      </c>
      <c r="BJ262" s="18" t="s">
        <v>91</v>
      </c>
      <c r="BK262" s="168">
        <f t="shared" si="39"/>
        <v>0</v>
      </c>
      <c r="BL262" s="18" t="s">
        <v>324</v>
      </c>
      <c r="BM262" s="167" t="s">
        <v>1454</v>
      </c>
    </row>
    <row r="263" spans="1:65" s="2" customFormat="1" ht="16.5" customHeight="1">
      <c r="A263" s="33"/>
      <c r="B263" s="154"/>
      <c r="C263" s="155" t="s">
        <v>1462</v>
      </c>
      <c r="D263" s="155" t="s">
        <v>204</v>
      </c>
      <c r="E263" s="156" t="s">
        <v>2053</v>
      </c>
      <c r="F263" s="157" t="s">
        <v>2054</v>
      </c>
      <c r="G263" s="158" t="s">
        <v>1299</v>
      </c>
      <c r="H263" s="159">
        <v>20</v>
      </c>
      <c r="I263" s="160"/>
      <c r="J263" s="161">
        <f t="shared" si="30"/>
        <v>0</v>
      </c>
      <c r="K263" s="162"/>
      <c r="L263" s="34"/>
      <c r="M263" s="171" t="s">
        <v>1</v>
      </c>
      <c r="N263" s="172" t="s">
        <v>41</v>
      </c>
      <c r="O263" s="173"/>
      <c r="P263" s="174">
        <f t="shared" si="31"/>
        <v>0</v>
      </c>
      <c r="Q263" s="174">
        <v>0</v>
      </c>
      <c r="R263" s="174">
        <f t="shared" si="32"/>
        <v>0</v>
      </c>
      <c r="S263" s="174">
        <v>0</v>
      </c>
      <c r="T263" s="175">
        <f t="shared" si="3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7" t="s">
        <v>324</v>
      </c>
      <c r="AT263" s="167" t="s">
        <v>204</v>
      </c>
      <c r="AU263" s="167" t="s">
        <v>91</v>
      </c>
      <c r="AY263" s="18" t="s">
        <v>203</v>
      </c>
      <c r="BE263" s="168">
        <f t="shared" si="34"/>
        <v>0</v>
      </c>
      <c r="BF263" s="168">
        <f t="shared" si="35"/>
        <v>0</v>
      </c>
      <c r="BG263" s="168">
        <f t="shared" si="36"/>
        <v>0</v>
      </c>
      <c r="BH263" s="168">
        <f t="shared" si="37"/>
        <v>0</v>
      </c>
      <c r="BI263" s="168">
        <f t="shared" si="38"/>
        <v>0</v>
      </c>
      <c r="BJ263" s="18" t="s">
        <v>91</v>
      </c>
      <c r="BK263" s="168">
        <f t="shared" si="39"/>
        <v>0</v>
      </c>
      <c r="BL263" s="18" t="s">
        <v>324</v>
      </c>
      <c r="BM263" s="167" t="s">
        <v>1458</v>
      </c>
    </row>
    <row r="264" spans="1:65" s="2" customFormat="1" ht="6.95" customHeight="1">
      <c r="A264" s="33"/>
      <c r="B264" s="51"/>
      <c r="C264" s="52"/>
      <c r="D264" s="52"/>
      <c r="E264" s="52"/>
      <c r="F264" s="52"/>
      <c r="G264" s="52"/>
      <c r="H264" s="52"/>
      <c r="I264" s="52"/>
      <c r="J264" s="52"/>
      <c r="K264" s="52"/>
      <c r="L264" s="34"/>
      <c r="M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</row>
  </sheetData>
  <autoFilter ref="C126:K263" xr:uid="{00000000-0009-0000-0000-000008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44</vt:i4>
      </vt:variant>
    </vt:vector>
  </HeadingPairs>
  <TitlesOfParts>
    <vt:vector size="66" baseType="lpstr">
      <vt:lpstr>Rekapitulácia stavby</vt:lpstr>
      <vt:lpstr>SO01 - SO01 - PREKRYTIE P...</vt:lpstr>
      <vt:lpstr>SO02.1 - SO02.1    Búraci...</vt:lpstr>
      <vt:lpstr>SO02.2 - SO02.2 Cesty a s...</vt:lpstr>
      <vt:lpstr>SO03r - SO03  SADOVÉ ÚPRAVY </vt:lpstr>
      <vt:lpstr>SO04.1 - SO04.1 Závlahy m...</vt:lpstr>
      <vt:lpstr>SO04.2 - SO04.2 Závlahy -...</vt:lpstr>
      <vt:lpstr>SO05.1 - SO05.1 Stavebná ...</vt:lpstr>
      <vt:lpstr>SO05.2 - SO05.2 Technolog...</vt:lpstr>
      <vt:lpstr>SO06 - SO06 REINŠTALÁCIA ...</vt:lpstr>
      <vt:lpstr>SO07 - SO07 OPLOTENIE PAR...</vt:lpstr>
      <vt:lpstr>SO08 - SO08 REKONŠTRUKCIA...</vt:lpstr>
      <vt:lpstr>SO09 - SO09 REINŠTALÁCIA ...</vt:lpstr>
      <vt:lpstr>SO10 - SO10 DAŽĎOVÁ KANAL...</vt:lpstr>
      <vt:lpstr>SO11 - SO11 PRÍPOJKY VODY...</vt:lpstr>
      <vt:lpstr>SO12.1 - SO12.1 Materiál ...</vt:lpstr>
      <vt:lpstr>SO12.2 - SO12.2 Montaž - ...</vt:lpstr>
      <vt:lpstr>SO13.1 - SO13.1 Materiál ...</vt:lpstr>
      <vt:lpstr>SO13.2 - SO13.2  Montaž -...</vt:lpstr>
      <vt:lpstr>SO14.1 - SO14.1 Slaboprúd...</vt:lpstr>
      <vt:lpstr>SO14.2 - SO14.2 Slaboprúd...</vt:lpstr>
      <vt:lpstr>SO15 - SO15 MOBILIÁR A DR...</vt:lpstr>
      <vt:lpstr>'Rekapitulácia stavby'!Názvy_tlače</vt:lpstr>
      <vt:lpstr>'SO01 - SO01 - PREKRYTIE P...'!Názvy_tlače</vt:lpstr>
      <vt:lpstr>'SO02.1 - SO02.1    Búraci...'!Názvy_tlače</vt:lpstr>
      <vt:lpstr>'SO02.2 - SO02.2 Cesty a s...'!Názvy_tlače</vt:lpstr>
      <vt:lpstr>'SO03r - SO03  SADOVÉ ÚPRAVY '!Názvy_tlače</vt:lpstr>
      <vt:lpstr>'SO04.1 - SO04.1 Závlahy m...'!Názvy_tlače</vt:lpstr>
      <vt:lpstr>'SO04.2 - SO04.2 Závlahy -...'!Názvy_tlače</vt:lpstr>
      <vt:lpstr>'SO05.1 - SO05.1 Stavebná ...'!Názvy_tlače</vt:lpstr>
      <vt:lpstr>'SO05.2 - SO05.2 Technolog...'!Názvy_tlače</vt:lpstr>
      <vt:lpstr>'SO06 - SO06 REINŠTALÁCIA ...'!Názvy_tlače</vt:lpstr>
      <vt:lpstr>'SO07 - SO07 OPLOTENIE PAR...'!Názvy_tlače</vt:lpstr>
      <vt:lpstr>'SO08 - SO08 REKONŠTRUKCIA...'!Názvy_tlače</vt:lpstr>
      <vt:lpstr>'SO09 - SO09 REINŠTALÁCIA ...'!Názvy_tlače</vt:lpstr>
      <vt:lpstr>'SO10 - SO10 DAŽĎOVÁ KANAL...'!Názvy_tlače</vt:lpstr>
      <vt:lpstr>'SO11 - SO11 PRÍPOJKY VODY...'!Názvy_tlače</vt:lpstr>
      <vt:lpstr>'SO12.1 - SO12.1 Materiál ...'!Názvy_tlače</vt:lpstr>
      <vt:lpstr>'SO12.2 - SO12.2 Montaž - ...'!Názvy_tlače</vt:lpstr>
      <vt:lpstr>'SO13.1 - SO13.1 Materiál ...'!Názvy_tlače</vt:lpstr>
      <vt:lpstr>'SO13.2 - SO13.2  Montaž -...'!Názvy_tlače</vt:lpstr>
      <vt:lpstr>'SO14.1 - SO14.1 Slaboprúd...'!Názvy_tlače</vt:lpstr>
      <vt:lpstr>'SO14.2 - SO14.2 Slaboprúd...'!Názvy_tlače</vt:lpstr>
      <vt:lpstr>'SO15 - SO15 MOBILIÁR A DR...'!Názvy_tlače</vt:lpstr>
      <vt:lpstr>'Rekapitulácia stavby'!Oblasť_tlače</vt:lpstr>
      <vt:lpstr>'SO01 - SO01 - PREKRYTIE P...'!Oblasť_tlače</vt:lpstr>
      <vt:lpstr>'SO02.1 - SO02.1    Búraci...'!Oblasť_tlače</vt:lpstr>
      <vt:lpstr>'SO02.2 - SO02.2 Cesty a s...'!Oblasť_tlače</vt:lpstr>
      <vt:lpstr>'SO03r - SO03  SADOVÉ ÚPRAVY '!Oblasť_tlače</vt:lpstr>
      <vt:lpstr>'SO04.1 - SO04.1 Závlahy m...'!Oblasť_tlače</vt:lpstr>
      <vt:lpstr>'SO04.2 - SO04.2 Závlahy -...'!Oblasť_tlače</vt:lpstr>
      <vt:lpstr>'SO05.1 - SO05.1 Stavebná ...'!Oblasť_tlače</vt:lpstr>
      <vt:lpstr>'SO05.2 - SO05.2 Technolog...'!Oblasť_tlače</vt:lpstr>
      <vt:lpstr>'SO06 - SO06 REINŠTALÁCIA ...'!Oblasť_tlače</vt:lpstr>
      <vt:lpstr>'SO07 - SO07 OPLOTENIE PAR...'!Oblasť_tlače</vt:lpstr>
      <vt:lpstr>'SO08 - SO08 REKONŠTRUKCIA...'!Oblasť_tlače</vt:lpstr>
      <vt:lpstr>'SO09 - SO09 REINŠTALÁCIA ...'!Oblasť_tlače</vt:lpstr>
      <vt:lpstr>'SO10 - SO10 DAŽĎOVÁ KANAL...'!Oblasť_tlače</vt:lpstr>
      <vt:lpstr>'SO11 - SO11 PRÍPOJKY VODY...'!Oblasť_tlače</vt:lpstr>
      <vt:lpstr>'SO12.1 - SO12.1 Materiál ...'!Oblasť_tlače</vt:lpstr>
      <vt:lpstr>'SO12.2 - SO12.2 Montaž - ...'!Oblasť_tlače</vt:lpstr>
      <vt:lpstr>'SO13.1 - SO13.1 Materiál ...'!Oblasť_tlače</vt:lpstr>
      <vt:lpstr>'SO13.2 - SO13.2  Montaž -...'!Oblasť_tlače</vt:lpstr>
      <vt:lpstr>'SO14.1 - SO14.1 Slaboprúd...'!Oblasť_tlače</vt:lpstr>
      <vt:lpstr>'SO14.2 - SO14.2 Slaboprúd...'!Oblasť_tlače</vt:lpstr>
      <vt:lpstr>'SO15 - SO15 MOBILIÁR A DR...'!Oblasť_tlače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Mgr. Renata Gregušová</cp:lastModifiedBy>
  <dcterms:created xsi:type="dcterms:W3CDTF">2022-03-31T11:48:40Z</dcterms:created>
  <dcterms:modified xsi:type="dcterms:W3CDTF">2022-04-25T06:00:41Z</dcterms:modified>
</cp:coreProperties>
</file>